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4.xml" ContentType="application/vnd.openxmlformats-officedocument.drawing+xml"/>
  <Override PartName="/xl/comments15.xml" ContentType="application/vnd.openxmlformats-officedocument.spreadsheetml.comments+xml"/>
  <Override PartName="/xl/drawings/drawing5.xml" ContentType="application/vnd.openxmlformats-officedocument.drawing+xml"/>
  <Override PartName="/xl/comments16.xml" ContentType="application/vnd.openxmlformats-officedocument.spreadsheetml.comments+xml"/>
  <Override PartName="/xl/drawings/drawing6.xml" ContentType="application/vnd.openxmlformats-officedocument.drawing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drawings/drawing7.xml" ContentType="application/vnd.openxmlformats-officedocument.drawing+xml"/>
  <Override PartName="/xl/comments28.xml" ContentType="application/vnd.openxmlformats-officedocument.spreadsheetml.comments+xml"/>
  <Override PartName="/xl/drawings/drawing8.xml" ContentType="application/vnd.openxmlformats-officedocument.drawing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drawings/drawing9.xml" ContentType="application/vnd.openxmlformats-officedocument.drawing+xml"/>
  <Override PartName="/xl/comments32.xml" ContentType="application/vnd.openxmlformats-officedocument.spreadsheetml.comments+xml"/>
  <Override PartName="/xl/drawings/drawing10.xml" ContentType="application/vnd.openxmlformats-officedocument.drawing+xml"/>
  <Override PartName="/xl/comments33.xml" ContentType="application/vnd.openxmlformats-officedocument.spreadsheetml.comments+xml"/>
  <Override PartName="/xl/drawings/drawing11.xml" ContentType="application/vnd.openxmlformats-officedocument.drawing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drawings/drawing12.xml" ContentType="application/vnd.openxmlformats-officedocument.drawing+xml"/>
  <Override PartName="/xl/comments36.xml" ContentType="application/vnd.openxmlformats-officedocument.spreadsheetml.comments+xml"/>
  <Override PartName="/xl/drawings/drawing13.xml" ContentType="application/vnd.openxmlformats-officedocument.drawing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drawings/drawing14.xml" ContentType="application/vnd.openxmlformats-officedocument.drawing+xml"/>
  <Override PartName="/xl/comments44.xml" ContentType="application/vnd.openxmlformats-officedocument.spreadsheetml.comments+xml"/>
  <Override PartName="/xl/drawings/drawing15.xml" ContentType="application/vnd.openxmlformats-officedocument.drawing+xml"/>
  <Override PartName="/xl/comments45.xml" ContentType="application/vnd.openxmlformats-officedocument.spreadsheetml.comments+xml"/>
  <Override PartName="/xl/drawings/drawing16.xml" ContentType="application/vnd.openxmlformats-officedocument.drawing+xml"/>
  <Override PartName="/xl/comments46.xml" ContentType="application/vnd.openxmlformats-officedocument.spreadsheetml.comments+xml"/>
  <Override PartName="/xl/drawings/drawing17.xml" ContentType="application/vnd.openxmlformats-officedocument.drawing+xml"/>
  <Override PartName="/xl/comments47.xml" ContentType="application/vnd.openxmlformats-officedocument.spreadsheetml.comments+xml"/>
  <Override PartName="/xl/drawings/drawing18.xml" ContentType="application/vnd.openxmlformats-officedocument.drawing+xml"/>
  <Override PartName="/xl/comments48.xml" ContentType="application/vnd.openxmlformats-officedocument.spreadsheetml.comments+xml"/>
  <Override PartName="/xl/drawings/drawing19.xml" ContentType="application/vnd.openxmlformats-officedocument.drawing+xml"/>
  <Override PartName="/xl/comments49.xml" ContentType="application/vnd.openxmlformats-officedocument.spreadsheetml.comments+xml"/>
  <Override PartName="/xl/drawings/drawing20.xml" ContentType="application/vnd.openxmlformats-officedocument.drawing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drawings/drawing21.xml" ContentType="application/vnd.openxmlformats-officedocument.drawing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drawings/drawing22.xml" ContentType="application/vnd.openxmlformats-officedocument.drawing+xml"/>
  <Override PartName="/xl/comments56.xml" ContentType="application/vnd.openxmlformats-officedocument.spreadsheetml.comments+xml"/>
  <Override PartName="/xl/drawings/drawing23.xml" ContentType="application/vnd.openxmlformats-officedocument.drawing+xml"/>
  <Override PartName="/xl/comments57.xml" ContentType="application/vnd.openxmlformats-officedocument.spreadsheetml.comments+xml"/>
  <Override PartName="/xl/drawings/drawing24.xml" ContentType="application/vnd.openxmlformats-officedocument.drawing+xml"/>
  <Override PartName="/xl/comments58.xml" ContentType="application/vnd.openxmlformats-officedocument.spreadsheetml.comments+xml"/>
  <Override PartName="/xl/drawings/drawing25.xml" ContentType="application/vnd.openxmlformats-officedocument.drawing+xml"/>
  <Override PartName="/xl/comments59.xml" ContentType="application/vnd.openxmlformats-officedocument.spreadsheetml.comments+xml"/>
  <Override PartName="/xl/drawings/drawing26.xml" ContentType="application/vnd.openxmlformats-officedocument.drawing+xml"/>
  <Override PartName="/xl/comments60.xml" ContentType="application/vnd.openxmlformats-officedocument.spreadsheetml.comments+xml"/>
  <Override PartName="/xl/drawings/drawing27.xml" ContentType="application/vnd.openxmlformats-officedocument.drawing+xml"/>
  <Override PartName="/xl/comments61.xml" ContentType="application/vnd.openxmlformats-officedocument.spreadsheetml.comments+xml"/>
  <Override PartName="/xl/drawings/drawing28.xml" ContentType="application/vnd.openxmlformats-officedocument.drawing+xml"/>
  <Override PartName="/xl/comments62.xml" ContentType="application/vnd.openxmlformats-officedocument.spreadsheetml.comments+xml"/>
  <Override PartName="/xl/drawings/drawing29.xml" ContentType="application/vnd.openxmlformats-officedocument.drawing+xml"/>
  <Override PartName="/xl/comments63.xml" ContentType="application/vnd.openxmlformats-officedocument.spreadsheetml.comments+xml"/>
  <Override PartName="/xl/drawings/drawing30.xml" ContentType="application/vnd.openxmlformats-officedocument.drawing+xml"/>
  <Override PartName="/xl/comments64.xml" ContentType="application/vnd.openxmlformats-officedocument.spreadsheetml.comments+xml"/>
  <Override PartName="/xl/drawings/drawing31.xml" ContentType="application/vnd.openxmlformats-officedocument.drawing+xml"/>
  <Override PartName="/xl/comments65.xml" ContentType="application/vnd.openxmlformats-officedocument.spreadsheetml.comments+xml"/>
  <Override PartName="/xl/drawings/drawing32.xml" ContentType="application/vnd.openxmlformats-officedocument.drawing+xml"/>
  <Override PartName="/xl/comments6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filterPrivacy="1" defaultThemeVersion="124226"/>
  <xr:revisionPtr revIDLastSave="0" documentId="13_ncr:1_{949AE319-4BE7-4F26-A163-28E9429C3DE8}" xr6:coauthVersionLast="47" xr6:coauthVersionMax="47" xr10:uidLastSave="{00000000-0000-0000-0000-000000000000}"/>
  <bookViews>
    <workbookView xWindow="-120" yWindow="-120" windowWidth="29040" windowHeight="15840" tabRatio="875" firstSheet="66" activeTab="78" xr2:uid="{00000000-000D-0000-FFFF-FFFF00000000}"/>
  </bookViews>
  <sheets>
    <sheet name="S1広葉樹1" sheetId="202" r:id="rId1"/>
    <sheet name="S1広葉樹2" sheetId="233" r:id="rId2"/>
    <sheet name="S1広葉樹3" sheetId="234" r:id="rId3"/>
    <sheet name="平均Ｓ29広葉樹" sheetId="275" r:id="rId4"/>
    <sheet name="S2スギ4" sheetId="183" r:id="rId5"/>
    <sheet name="S3ヒノキ5" sheetId="210" r:id="rId6"/>
    <sheet name="S4スギ6" sheetId="232" r:id="rId7"/>
    <sheet name="S5スギ7" sheetId="239" r:id="rId8"/>
    <sheet name="S6スギ8" sheetId="144" r:id="rId9"/>
    <sheet name="S7アカマツ9" sheetId="222" r:id="rId10"/>
    <sheet name="S8ヒノキ10" sheetId="140" r:id="rId11"/>
    <sheet name="S9スギ11" sheetId="276" r:id="rId12"/>
    <sheet name="S10スギ12" sheetId="225" r:id="rId13"/>
    <sheet name="S11アカマツ13" sheetId="243" r:id="rId14"/>
    <sheet name="S12広葉樹14" sheetId="235" r:id="rId15"/>
    <sheet name="S12広葉樹15" sheetId="236" r:id="rId16"/>
    <sheet name="S12広葉樹16" sheetId="237" r:id="rId17"/>
    <sheet name="S12広葉樹17" sheetId="228" r:id="rId18"/>
    <sheet name="平均S12広葉樹" sheetId="194" r:id="rId19"/>
    <sheet name="S13スギ18" sheetId="298" r:id="rId20"/>
    <sheet name="S14スギ19" sheetId="277" r:id="rId21"/>
    <sheet name="S14スギ20" sheetId="278" r:id="rId22"/>
    <sheet name="平均S14スギ" sheetId="279" r:id="rId23"/>
    <sheet name="S15ヒノキ21" sheetId="299" r:id="rId24"/>
    <sheet name="S16ヒノキ22" sheetId="300" r:id="rId25"/>
    <sheet name="S17アカマツ23 " sheetId="280" r:id="rId26"/>
    <sheet name="S18スギ24" sheetId="301" r:id="rId27"/>
    <sheet name="S18スギ25" sheetId="302" r:id="rId28"/>
    <sheet name="平均S18スギ" sheetId="303" r:id="rId29"/>
    <sheet name="S19ヒノキ26" sheetId="304" r:id="rId30"/>
    <sheet name="S20ヒノキ27" sheetId="305" r:id="rId31"/>
    <sheet name="S21アカマツ28" sheetId="306" r:id="rId32"/>
    <sheet name="S22広葉樹29" sheetId="248" r:id="rId33"/>
    <sheet name="S23スギ30" sheetId="226" r:id="rId34"/>
    <sheet name="S23スギ31" sheetId="240" r:id="rId35"/>
    <sheet name="平均S23スギ" sheetId="241" r:id="rId36"/>
    <sheet name="S24広葉樹32" sheetId="255" r:id="rId37"/>
    <sheet name="S24広葉樹33" sheetId="256" r:id="rId38"/>
    <sheet name="S24広葉樹34" sheetId="257" r:id="rId39"/>
    <sheet name="平均Ｓ24広葉樹" sheetId="258" r:id="rId40"/>
    <sheet name="S25スギ35" sheetId="307" r:id="rId41"/>
    <sheet name="S26広葉樹36" sheetId="308" r:id="rId42"/>
    <sheet name="S26広葉樹37" sheetId="309" r:id="rId43"/>
    <sheet name="平均Ｓ26広葉樹" sheetId="310" r:id="rId44"/>
    <sheet name="S27スギ38" sheetId="311" r:id="rId45"/>
    <sheet name="S28ヒノキ39" sheetId="312" r:id="rId46"/>
    <sheet name="S29ヒノキ40" sheetId="313" r:id="rId47"/>
    <sheet name="S30スギ41" sheetId="314" r:id="rId48"/>
    <sheet name="S30スギ42" sheetId="315" r:id="rId49"/>
    <sheet name="平均S30スギ" sheetId="316" r:id="rId50"/>
    <sheet name="S31ヒノキ43" sheetId="317" r:id="rId51"/>
    <sheet name="S32広葉樹44" sheetId="318" r:id="rId52"/>
    <sheet name="S32広葉樹45" sheetId="319" r:id="rId53"/>
    <sheet name="S32広葉樹46" sheetId="320" r:id="rId54"/>
    <sheet name="平均Ｓ32広葉樹" sheetId="321" r:id="rId55"/>
    <sheet name="S33広葉樹47" sheetId="281" r:id="rId56"/>
    <sheet name="S33広葉樹48" sheetId="282" r:id="rId57"/>
    <sheet name="S33広葉樹49" sheetId="283" r:id="rId58"/>
    <sheet name="平均Ｓ33広葉樹" sheetId="284" r:id="rId59"/>
    <sheet name="S34広葉樹50" sheetId="285" r:id="rId60"/>
    <sheet name="S34広葉樹51" sheetId="286" r:id="rId61"/>
    <sheet name="S34広葉樹52" sheetId="287" r:id="rId62"/>
    <sheet name="平均Ｓ34広葉樹" sheetId="288" r:id="rId63"/>
    <sheet name="S35ヒノキ53" sheetId="289" r:id="rId64"/>
    <sheet name="S36スギ54" sheetId="290" r:id="rId65"/>
    <sheet name="S37ヒノキ55" sheetId="291" r:id="rId66"/>
    <sheet name="S38広葉樹56" sheetId="323" r:id="rId67"/>
    <sheet name="S38広葉樹57" sheetId="324" r:id="rId68"/>
    <sheet name="S38広葉樹58" sheetId="325" r:id="rId69"/>
    <sheet name="S38広葉樹59" sheetId="326" r:id="rId70"/>
    <sheet name="S38広葉樹60" sheetId="327" r:id="rId71"/>
    <sheet name="S38広葉樹61" sheetId="328" r:id="rId72"/>
    <sheet name="平均S38広葉樹" sheetId="329" r:id="rId73"/>
    <sheet name="S39広葉樹62" sheetId="292" r:id="rId74"/>
    <sheet name="S39広葉樹63" sheetId="293" r:id="rId75"/>
    <sheet name="S39広葉樹64" sheetId="294" r:id="rId76"/>
    <sheet name="S39広葉樹65" sheetId="295" r:id="rId77"/>
    <sheet name="S39広葉樹66" sheetId="296" r:id="rId78"/>
    <sheet name="平均Ｓ39広葉樹" sheetId="297" r:id="rId79"/>
  </sheets>
  <definedNames>
    <definedName name="_xlnm._FilterDatabase" localSheetId="12" hidden="1">S10スギ12!$A$3:$I$43</definedName>
    <definedName name="_xlnm._FilterDatabase" localSheetId="13" hidden="1">S11アカマツ13!$A$3:$I$43</definedName>
    <definedName name="_xlnm._FilterDatabase" localSheetId="14" hidden="1">S12広葉樹14!$A$3:$I$43</definedName>
    <definedName name="_xlnm._FilterDatabase" localSheetId="15" hidden="1">S12広葉樹15!$A$3:$I$43</definedName>
    <definedName name="_xlnm._FilterDatabase" localSheetId="16" hidden="1">S12広葉樹16!$A$3:$I$43</definedName>
    <definedName name="_xlnm._FilterDatabase" localSheetId="17" hidden="1">S12広葉樹17!$A$3:$I$43</definedName>
    <definedName name="_xlnm._FilterDatabase" localSheetId="19" hidden="1">S13スギ18!$A$3:$I$43</definedName>
    <definedName name="_xlnm._FilterDatabase" localSheetId="20" hidden="1">S14スギ19!$A$3:$I$43</definedName>
    <definedName name="_xlnm._FilterDatabase" localSheetId="21" hidden="1">S14スギ20!$A$3:$I$43</definedName>
    <definedName name="_xlnm._FilterDatabase" localSheetId="23" hidden="1">S15ヒノキ21!$A$3:$I$43</definedName>
    <definedName name="_xlnm._FilterDatabase" localSheetId="24" hidden="1">S16ヒノキ22!$A$3:$I$43</definedName>
    <definedName name="_xlnm._FilterDatabase" localSheetId="25" hidden="1">'S17アカマツ23 '!$A$3:$I$43</definedName>
    <definedName name="_xlnm._FilterDatabase" localSheetId="26" hidden="1">S18スギ24!$A$3:$I$43</definedName>
    <definedName name="_xlnm._FilterDatabase" localSheetId="27" hidden="1">S18スギ25!$A$3:$I$43</definedName>
    <definedName name="_xlnm._FilterDatabase" localSheetId="29" hidden="1">S19ヒノキ26!$A$3:$I$43</definedName>
    <definedName name="_xlnm._FilterDatabase" localSheetId="0" hidden="1">S1広葉樹1!$A$3:$I$43</definedName>
    <definedName name="_xlnm._FilterDatabase" localSheetId="1" hidden="1">S1広葉樹2!$A$3:$I$43</definedName>
    <definedName name="_xlnm._FilterDatabase" localSheetId="2" hidden="1">S1広葉樹3!$A$3:$I$43</definedName>
    <definedName name="_xlnm._FilterDatabase" localSheetId="30" hidden="1">S20ヒノキ27!$A$3:$I$43</definedName>
    <definedName name="_xlnm._FilterDatabase" localSheetId="31" hidden="1">S21アカマツ28!$A$3:$I$43</definedName>
    <definedName name="_xlnm._FilterDatabase" localSheetId="32" hidden="1">S22広葉樹29!$A$3:$I$43</definedName>
    <definedName name="_xlnm._FilterDatabase" localSheetId="33" hidden="1">S23スギ30!$A$3:$I$43</definedName>
    <definedName name="_xlnm._FilterDatabase" localSheetId="34" hidden="1">S23スギ31!$A$3:$I$43</definedName>
    <definedName name="_xlnm._FilterDatabase" localSheetId="36" hidden="1">S24広葉樹32!$A$3:$I$43</definedName>
    <definedName name="_xlnm._FilterDatabase" localSheetId="37" hidden="1">S24広葉樹33!$A$3:$I$43</definedName>
    <definedName name="_xlnm._FilterDatabase" localSheetId="38" hidden="1">S24広葉樹34!$A$3:$I$43</definedName>
    <definedName name="_xlnm._FilterDatabase" localSheetId="40" hidden="1">S25スギ35!$A$3:$I$43</definedName>
    <definedName name="_xlnm._FilterDatabase" localSheetId="41" hidden="1">S26広葉樹36!$A$3:$I$43</definedName>
    <definedName name="_xlnm._FilterDatabase" localSheetId="42" hidden="1">S26広葉樹37!$A$3:$I$43</definedName>
    <definedName name="_xlnm._FilterDatabase" localSheetId="44" hidden="1">S27スギ38!$A$3:$I$43</definedName>
    <definedName name="_xlnm._FilterDatabase" localSheetId="45" hidden="1">S28ヒノキ39!$A$3:$I$43</definedName>
    <definedName name="_xlnm._FilterDatabase" localSheetId="46" hidden="1">S29ヒノキ40!$A$3:$I$43</definedName>
    <definedName name="_xlnm._FilterDatabase" localSheetId="4" hidden="1">S2スギ4!$A$3:$I$43</definedName>
    <definedName name="_xlnm._FilterDatabase" localSheetId="47" hidden="1">S30スギ41!$A$3:$I$43</definedName>
    <definedName name="_xlnm._FilterDatabase" localSheetId="48" hidden="1">S30スギ42!$A$3:$I$43</definedName>
    <definedName name="_xlnm._FilterDatabase" localSheetId="50" hidden="1">S31ヒノキ43!$A$3:$I$43</definedName>
    <definedName name="_xlnm._FilterDatabase" localSheetId="51" hidden="1">S32広葉樹44!$A$3:$I$43</definedName>
    <definedName name="_xlnm._FilterDatabase" localSheetId="52" hidden="1">S32広葉樹45!$A$3:$I$43</definedName>
    <definedName name="_xlnm._FilterDatabase" localSheetId="53" hidden="1">S32広葉樹46!$A$3:$I$43</definedName>
    <definedName name="_xlnm._FilterDatabase" localSheetId="55" hidden="1">S33広葉樹47!$A$3:$I$43</definedName>
    <definedName name="_xlnm._FilterDatabase" localSheetId="56" hidden="1">S33広葉樹48!$A$3:$I$43</definedName>
    <definedName name="_xlnm._FilterDatabase" localSheetId="57" hidden="1">S33広葉樹49!$A$3:$I$43</definedName>
    <definedName name="_xlnm._FilterDatabase" localSheetId="59" hidden="1">S34広葉樹50!$A$3:$I$43</definedName>
    <definedName name="_xlnm._FilterDatabase" localSheetId="60" hidden="1">S34広葉樹51!$A$3:$I$43</definedName>
    <definedName name="_xlnm._FilterDatabase" localSheetId="61" hidden="1">S34広葉樹52!$A$3:$I$43</definedName>
    <definedName name="_xlnm._FilterDatabase" localSheetId="63" hidden="1">S35ヒノキ53!$A$3:$I$43</definedName>
    <definedName name="_xlnm._FilterDatabase" localSheetId="64" hidden="1">S36スギ54!$A$3:$I$43</definedName>
    <definedName name="_xlnm._FilterDatabase" localSheetId="65" hidden="1">S37ヒノキ55!$A$3:$I$43</definedName>
    <definedName name="_xlnm._FilterDatabase" localSheetId="66" hidden="1">S38広葉樹56!$A$3:$I$43</definedName>
    <definedName name="_xlnm._FilterDatabase" localSheetId="67" hidden="1">S38広葉樹57!$A$3:$I$43</definedName>
    <definedName name="_xlnm._FilterDatabase" localSheetId="68" hidden="1">S38広葉樹58!$A$3:$I$43</definedName>
    <definedName name="_xlnm._FilterDatabase" localSheetId="69" hidden="1">S38広葉樹59!$A$3:$I$43</definedName>
    <definedName name="_xlnm._FilterDatabase" localSheetId="70" hidden="1">S38広葉樹60!$A$3:$I$43</definedName>
    <definedName name="_xlnm._FilterDatabase" localSheetId="71" hidden="1">S38広葉樹61!$A$3:$I$43</definedName>
    <definedName name="_xlnm._FilterDatabase" localSheetId="73" hidden="1">S39広葉樹62!$A$3:$I$43</definedName>
    <definedName name="_xlnm._FilterDatabase" localSheetId="74" hidden="1">S39広葉樹63!$A$3:$I$43</definedName>
    <definedName name="_xlnm._FilterDatabase" localSheetId="75" hidden="1">S39広葉樹64!$A$3:$I$43</definedName>
    <definedName name="_xlnm._FilterDatabase" localSheetId="76" hidden="1">S39広葉樹65!$A$3:$I$43</definedName>
    <definedName name="_xlnm._FilterDatabase" localSheetId="77" hidden="1">S39広葉樹66!$A$3:$I$43</definedName>
    <definedName name="_xlnm._FilterDatabase" localSheetId="5" hidden="1">S3ヒノキ5!$A$3:$I$43</definedName>
    <definedName name="_xlnm._FilterDatabase" localSheetId="6" hidden="1">S4スギ6!$A$3:$I$43</definedName>
    <definedName name="_xlnm._FilterDatabase" localSheetId="7" hidden="1">S5スギ7!$A$3:$I$43</definedName>
    <definedName name="_xlnm._FilterDatabase" localSheetId="8" hidden="1">S6スギ8!$A$3:$I$43</definedName>
    <definedName name="_xlnm._FilterDatabase" localSheetId="9" hidden="1">S7アカマツ9!$A$3:$I$43</definedName>
    <definedName name="_xlnm._FilterDatabase" localSheetId="10" hidden="1">S8ヒノキ10!$A$3:$I$43</definedName>
    <definedName name="_xlnm._FilterDatabase" localSheetId="11" hidden="1">S9スギ11!$A$3:$I$43</definedName>
    <definedName name="_xlnm.Print_Area" localSheetId="12">S10スギ12!$A$2:$I$70</definedName>
    <definedName name="_xlnm.Print_Area" localSheetId="13">S11アカマツ13!$A$2:$I$70</definedName>
    <definedName name="_xlnm.Print_Area" localSheetId="14">S12広葉樹14!$A$2:$I$70</definedName>
    <definedName name="_xlnm.Print_Area" localSheetId="15">S12広葉樹15!$A$2:$I$70</definedName>
    <definedName name="_xlnm.Print_Area" localSheetId="16">S12広葉樹16!$A$2:$I$70</definedName>
    <definedName name="_xlnm.Print_Area" localSheetId="17">S12広葉樹17!$A$2:$I$70</definedName>
    <definedName name="_xlnm.Print_Area" localSheetId="19">S13スギ18!$A$2:$I$70</definedName>
    <definedName name="_xlnm.Print_Area" localSheetId="20">S14スギ19!$A$2:$I$70</definedName>
    <definedName name="_xlnm.Print_Area" localSheetId="21">S14スギ20!$A$2:$I$70</definedName>
    <definedName name="_xlnm.Print_Area" localSheetId="23">S15ヒノキ21!$A$2:$I$70</definedName>
    <definedName name="_xlnm.Print_Area" localSheetId="24">S16ヒノキ22!$A$2:$I$70</definedName>
    <definedName name="_xlnm.Print_Area" localSheetId="25">'S17アカマツ23 '!$A$2:$I$70</definedName>
    <definedName name="_xlnm.Print_Area" localSheetId="26">S18スギ24!$A$2:$I$70</definedName>
    <definedName name="_xlnm.Print_Area" localSheetId="27">S18スギ25!$A$2:$I$70</definedName>
    <definedName name="_xlnm.Print_Area" localSheetId="29">S19ヒノキ26!$A$2:$I$70</definedName>
    <definedName name="_xlnm.Print_Area" localSheetId="0">S1広葉樹1!$A$2:$I$70</definedName>
    <definedName name="_xlnm.Print_Area" localSheetId="1">S1広葉樹2!$A$2:$I$70</definedName>
    <definedName name="_xlnm.Print_Area" localSheetId="2">S1広葉樹3!$A$2:$I$70</definedName>
    <definedName name="_xlnm.Print_Area" localSheetId="30">S20ヒノキ27!$A$2:$I$70</definedName>
    <definedName name="_xlnm.Print_Area" localSheetId="31">S21アカマツ28!$A$2:$I$70</definedName>
    <definedName name="_xlnm.Print_Area" localSheetId="32">S22広葉樹29!$A$2:$I$70</definedName>
    <definedName name="_xlnm.Print_Area" localSheetId="33">S23スギ30!$A$2:$I$70</definedName>
    <definedName name="_xlnm.Print_Area" localSheetId="34">S23スギ31!$A$2:$I$70</definedName>
    <definedName name="_xlnm.Print_Area" localSheetId="36">S24広葉樹32!$A$2:$I$70</definedName>
    <definedName name="_xlnm.Print_Area" localSheetId="37">S24広葉樹33!$A$2:$I$70</definedName>
    <definedName name="_xlnm.Print_Area" localSheetId="38">S24広葉樹34!$A$2:$I$70</definedName>
    <definedName name="_xlnm.Print_Area" localSheetId="40">S25スギ35!$A$2:$I$70</definedName>
    <definedName name="_xlnm.Print_Area" localSheetId="41">S26広葉樹36!$A$2:$I$70</definedName>
    <definedName name="_xlnm.Print_Area" localSheetId="42">S26広葉樹37!$A$2:$I$70</definedName>
    <definedName name="_xlnm.Print_Area" localSheetId="44">S27スギ38!$A$2:$I$70</definedName>
    <definedName name="_xlnm.Print_Area" localSheetId="45">S28ヒノキ39!$A$2:$I$70</definedName>
    <definedName name="_xlnm.Print_Area" localSheetId="46">S29ヒノキ40!$A$2:$I$70</definedName>
    <definedName name="_xlnm.Print_Area" localSheetId="4">S2スギ4!$A$2:$I$70</definedName>
    <definedName name="_xlnm.Print_Area" localSheetId="47">S30スギ41!$A$2:$I$70</definedName>
    <definedName name="_xlnm.Print_Area" localSheetId="48">S30スギ42!$A$2:$I$70</definedName>
    <definedName name="_xlnm.Print_Area" localSheetId="50">S31ヒノキ43!$A$2:$I$70</definedName>
    <definedName name="_xlnm.Print_Area" localSheetId="51">S32広葉樹44!$A$2:$I$70</definedName>
    <definedName name="_xlnm.Print_Area" localSheetId="52">S32広葉樹45!$A$2:$I$70</definedName>
    <definedName name="_xlnm.Print_Area" localSheetId="53">S32広葉樹46!$A$2:$I$70</definedName>
    <definedName name="_xlnm.Print_Area" localSheetId="55">S33広葉樹47!$A$2:$I$70</definedName>
    <definedName name="_xlnm.Print_Area" localSheetId="56">S33広葉樹48!$A$2:$I$70</definedName>
    <definedName name="_xlnm.Print_Area" localSheetId="57">S33広葉樹49!$A$2:$I$70</definedName>
    <definedName name="_xlnm.Print_Area" localSheetId="59">S34広葉樹50!$A$2:$I$70</definedName>
    <definedName name="_xlnm.Print_Area" localSheetId="60">S34広葉樹51!$A$2:$I$70</definedName>
    <definedName name="_xlnm.Print_Area" localSheetId="61">S34広葉樹52!$A$2:$I$70</definedName>
    <definedName name="_xlnm.Print_Area" localSheetId="63">S35ヒノキ53!$A$2:$I$70</definedName>
    <definedName name="_xlnm.Print_Area" localSheetId="64">S36スギ54!$A$2:$I$70</definedName>
    <definedName name="_xlnm.Print_Area" localSheetId="65">S37ヒノキ55!$A$2:$I$70</definedName>
    <definedName name="_xlnm.Print_Area" localSheetId="66">S38広葉樹56!$A$2:$I$70</definedName>
    <definedName name="_xlnm.Print_Area" localSheetId="67">S38広葉樹57!$A$2:$I$70</definedName>
    <definedName name="_xlnm.Print_Area" localSheetId="68">S38広葉樹58!$A$2:$I$70</definedName>
    <definedName name="_xlnm.Print_Area" localSheetId="69">S38広葉樹59!$A$2:$I$70</definedName>
    <definedName name="_xlnm.Print_Area" localSheetId="70">S38広葉樹60!$A$2:$I$70</definedName>
    <definedName name="_xlnm.Print_Area" localSheetId="71">S38広葉樹61!$A$2:$I$70</definedName>
    <definedName name="_xlnm.Print_Area" localSheetId="73">S39広葉樹62!$A$2:$I$70</definedName>
    <definedName name="_xlnm.Print_Area" localSheetId="74">S39広葉樹63!$A$2:$I$70</definedName>
    <definedName name="_xlnm.Print_Area" localSheetId="75">S39広葉樹64!$A$2:$I$70</definedName>
    <definedName name="_xlnm.Print_Area" localSheetId="76">S39広葉樹65!$A$2:$I$70</definedName>
    <definedName name="_xlnm.Print_Area" localSheetId="77">S39広葉樹66!$A$2:$I$70</definedName>
    <definedName name="_xlnm.Print_Area" localSheetId="5">S3ヒノキ5!$A$2:$I$70</definedName>
    <definedName name="_xlnm.Print_Area" localSheetId="6">S4スギ6!$A$2:$I$70</definedName>
    <definedName name="_xlnm.Print_Area" localSheetId="7">S5スギ7!$A$2:$I$70</definedName>
    <definedName name="_xlnm.Print_Area" localSheetId="8">S6スギ8!$A$2:$I$70</definedName>
    <definedName name="_xlnm.Print_Area" localSheetId="9">S7アカマツ9!$A$2:$I$70</definedName>
    <definedName name="_xlnm.Print_Area" localSheetId="10">S8ヒノキ10!$A$2:$I$70</definedName>
    <definedName name="_xlnm.Print_Area" localSheetId="11">S9スギ11!$A$2:$I$70</definedName>
    <definedName name="_xlnm.Print_Area" localSheetId="18">平均S12広葉樹!$A$5:$K$79</definedName>
    <definedName name="_xlnm.Print_Area" localSheetId="22">平均S14スギ!$A$5:$K$79</definedName>
    <definedName name="_xlnm.Print_Area" localSheetId="28">平均S18スギ!$A$5:$K$79</definedName>
    <definedName name="_xlnm.Print_Area" localSheetId="35">平均S23スギ!$A$5:$K$79</definedName>
    <definedName name="_xlnm.Print_Area" localSheetId="39">平均Ｓ24広葉樹!$A$5:$K$79</definedName>
    <definedName name="_xlnm.Print_Area" localSheetId="43">平均Ｓ26広葉樹!$A$5:$K$79</definedName>
    <definedName name="_xlnm.Print_Area" localSheetId="3">平均Ｓ29広葉樹!$A$5:$K$79</definedName>
    <definedName name="_xlnm.Print_Area" localSheetId="49">平均S30スギ!$A$5:$K$79</definedName>
    <definedName name="_xlnm.Print_Area" localSheetId="54">平均Ｓ32広葉樹!$A$5:$K$79</definedName>
    <definedName name="_xlnm.Print_Area" localSheetId="58">平均Ｓ33広葉樹!$A$5:$K$79</definedName>
    <definedName name="_xlnm.Print_Area" localSheetId="62">平均Ｓ34広葉樹!$A$5:$K$79</definedName>
    <definedName name="_xlnm.Print_Area" localSheetId="72">平均S38広葉樹!$A$5:$K$79</definedName>
    <definedName name="_xlnm.Print_Area" localSheetId="78">平均Ｓ39広葉樹!$A$5:$K$79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" i="283" l="1"/>
  <c r="L16" i="283"/>
  <c r="P16" i="283" s="1"/>
  <c r="M16" i="283"/>
  <c r="N16" i="283"/>
  <c r="O16" i="283"/>
  <c r="Q16" i="283"/>
  <c r="R16" i="283"/>
  <c r="S16" i="283"/>
  <c r="T16" i="283"/>
  <c r="V16" i="283"/>
  <c r="W16" i="283"/>
  <c r="X16" i="283"/>
  <c r="Y16" i="283"/>
  <c r="AA16" i="283"/>
  <c r="AB16" i="283"/>
  <c r="AF16" i="283" s="1"/>
  <c r="AC16" i="283"/>
  <c r="AD16" i="283"/>
  <c r="AE16" i="283"/>
  <c r="AG16" i="283"/>
  <c r="AH16" i="283"/>
  <c r="AI16" i="283"/>
  <c r="U16" i="283"/>
  <c r="Z16" i="283"/>
  <c r="AJ16" i="283"/>
  <c r="F16" i="283" s="1"/>
  <c r="K16" i="320"/>
  <c r="L16" i="320"/>
  <c r="M16" i="320"/>
  <c r="N16" i="320"/>
  <c r="O16" i="320"/>
  <c r="Q16" i="320"/>
  <c r="R16" i="320"/>
  <c r="S16" i="320"/>
  <c r="T16" i="320"/>
  <c r="V16" i="320"/>
  <c r="Z16" i="320" s="1"/>
  <c r="W16" i="320"/>
  <c r="X16" i="320"/>
  <c r="Y16" i="320"/>
  <c r="AA16" i="320"/>
  <c r="AF16" i="320" s="1"/>
  <c r="AB16" i="320"/>
  <c r="AC16" i="320"/>
  <c r="AD16" i="320"/>
  <c r="AE16" i="320"/>
  <c r="AG16" i="320"/>
  <c r="AH16" i="320"/>
  <c r="AI16" i="320"/>
  <c r="P16" i="320"/>
  <c r="U16" i="320"/>
  <c r="AJ16" i="320"/>
  <c r="F16" i="320" s="1"/>
  <c r="J78" i="329"/>
  <c r="J77" i="329"/>
  <c r="J76" i="329"/>
  <c r="J75" i="329"/>
  <c r="J74" i="329"/>
  <c r="I74" i="329"/>
  <c r="H74" i="329"/>
  <c r="G74" i="329"/>
  <c r="F74" i="329"/>
  <c r="E74" i="329"/>
  <c r="D74" i="329"/>
  <c r="C74" i="329"/>
  <c r="J71" i="329"/>
  <c r="J70" i="329"/>
  <c r="J69" i="329"/>
  <c r="J68" i="329"/>
  <c r="J67" i="329"/>
  <c r="I67" i="329"/>
  <c r="H67" i="329"/>
  <c r="G67" i="329"/>
  <c r="F67" i="329"/>
  <c r="E67" i="329"/>
  <c r="D67" i="329"/>
  <c r="C67" i="329"/>
  <c r="J63" i="329"/>
  <c r="J62" i="329"/>
  <c r="J61" i="329"/>
  <c r="J60" i="329"/>
  <c r="J59" i="329"/>
  <c r="I59" i="329"/>
  <c r="H59" i="329"/>
  <c r="G59" i="329"/>
  <c r="F59" i="329"/>
  <c r="E59" i="329"/>
  <c r="D59" i="329"/>
  <c r="J50" i="329"/>
  <c r="J49" i="329"/>
  <c r="J48" i="329"/>
  <c r="J47" i="329"/>
  <c r="J46" i="329"/>
  <c r="I46" i="329"/>
  <c r="H46" i="329"/>
  <c r="G46" i="329"/>
  <c r="F46" i="329"/>
  <c r="E46" i="329"/>
  <c r="D46" i="329"/>
  <c r="C46" i="329"/>
  <c r="J43" i="329"/>
  <c r="J42" i="329"/>
  <c r="J41" i="329"/>
  <c r="J40" i="329"/>
  <c r="J39" i="329"/>
  <c r="I39" i="329"/>
  <c r="H39" i="329"/>
  <c r="G39" i="329"/>
  <c r="F39" i="329"/>
  <c r="E39" i="329"/>
  <c r="D39" i="329"/>
  <c r="C39" i="329"/>
  <c r="J36" i="329"/>
  <c r="J35" i="329"/>
  <c r="J34" i="329"/>
  <c r="J33" i="329"/>
  <c r="J32" i="329"/>
  <c r="I32" i="329"/>
  <c r="H32" i="329"/>
  <c r="G32" i="329"/>
  <c r="F32" i="329"/>
  <c r="E32" i="329"/>
  <c r="D32" i="329"/>
  <c r="J28" i="329"/>
  <c r="J27" i="329"/>
  <c r="J26" i="329"/>
  <c r="J25" i="329"/>
  <c r="J24" i="329"/>
  <c r="I24" i="329"/>
  <c r="H24" i="329"/>
  <c r="G24" i="329"/>
  <c r="F24" i="329"/>
  <c r="E24" i="329"/>
  <c r="D24" i="329"/>
  <c r="C24" i="329"/>
  <c r="J21" i="329"/>
  <c r="J20" i="329"/>
  <c r="J19" i="329"/>
  <c r="J18" i="329"/>
  <c r="J17" i="329"/>
  <c r="I17" i="329"/>
  <c r="H17" i="329"/>
  <c r="G17" i="329"/>
  <c r="F17" i="329"/>
  <c r="E17" i="329"/>
  <c r="D17" i="329"/>
  <c r="C17" i="329"/>
  <c r="J13" i="329"/>
  <c r="J12" i="329"/>
  <c r="J11" i="329"/>
  <c r="J10" i="329"/>
  <c r="J9" i="329"/>
  <c r="I9" i="329"/>
  <c r="H9" i="329"/>
  <c r="G9" i="329"/>
  <c r="F9" i="329"/>
  <c r="E9" i="329"/>
  <c r="D9" i="329"/>
  <c r="A5" i="329"/>
  <c r="D57" i="328"/>
  <c r="E54" i="328"/>
  <c r="E55" i="328" s="1"/>
  <c r="D54" i="328"/>
  <c r="D56" i="328" s="1"/>
  <c r="C54" i="328"/>
  <c r="D50" i="328"/>
  <c r="E47" i="328"/>
  <c r="D47" i="328"/>
  <c r="D49" i="328" s="1"/>
  <c r="AJ43" i="328"/>
  <c r="AI43" i="328"/>
  <c r="AH43" i="328"/>
  <c r="AG43" i="328"/>
  <c r="AF43" i="328"/>
  <c r="AE43" i="328"/>
  <c r="AD43" i="328"/>
  <c r="AC43" i="328"/>
  <c r="AB43" i="328"/>
  <c r="AA43" i="328"/>
  <c r="Z43" i="328"/>
  <c r="Y43" i="328"/>
  <c r="X43" i="328"/>
  <c r="W43" i="328"/>
  <c r="V43" i="328"/>
  <c r="U43" i="328"/>
  <c r="T43" i="328"/>
  <c r="S43" i="328"/>
  <c r="R43" i="328"/>
  <c r="Q43" i="328"/>
  <c r="P43" i="328"/>
  <c r="O43" i="328"/>
  <c r="N43" i="328"/>
  <c r="M43" i="328"/>
  <c r="L43" i="328"/>
  <c r="K43" i="328"/>
  <c r="F43" i="328"/>
  <c r="AJ42" i="328"/>
  <c r="AI42" i="328"/>
  <c r="AH42" i="328"/>
  <c r="AG42" i="328"/>
  <c r="AF42" i="328"/>
  <c r="AE42" i="328"/>
  <c r="AD42" i="328"/>
  <c r="AC42" i="328"/>
  <c r="AB42" i="328"/>
  <c r="AA42" i="328"/>
  <c r="Z42" i="328"/>
  <c r="Y42" i="328"/>
  <c r="X42" i="328"/>
  <c r="W42" i="328"/>
  <c r="V42" i="328"/>
  <c r="U42" i="328"/>
  <c r="T42" i="328"/>
  <c r="S42" i="328"/>
  <c r="R42" i="328"/>
  <c r="Q42" i="328"/>
  <c r="P42" i="328"/>
  <c r="O42" i="328"/>
  <c r="N42" i="328"/>
  <c r="M42" i="328"/>
  <c r="L42" i="328"/>
  <c r="K42" i="328"/>
  <c r="F42" i="328"/>
  <c r="AJ41" i="328"/>
  <c r="AI41" i="328"/>
  <c r="AH41" i="328"/>
  <c r="AG41" i="328"/>
  <c r="AF41" i="328"/>
  <c r="AE41" i="328"/>
  <c r="AD41" i="328"/>
  <c r="AC41" i="328"/>
  <c r="AB41" i="328"/>
  <c r="AA41" i="328"/>
  <c r="Z41" i="328"/>
  <c r="Y41" i="328"/>
  <c r="X41" i="328"/>
  <c r="W41" i="328"/>
  <c r="V41" i="328"/>
  <c r="U41" i="328"/>
  <c r="T41" i="328"/>
  <c r="S41" i="328"/>
  <c r="R41" i="328"/>
  <c r="Q41" i="328"/>
  <c r="P41" i="328"/>
  <c r="O41" i="328"/>
  <c r="N41" i="328"/>
  <c r="M41" i="328"/>
  <c r="L41" i="328"/>
  <c r="K41" i="328"/>
  <c r="F41" i="328"/>
  <c r="AJ40" i="328"/>
  <c r="AI40" i="328"/>
  <c r="AH40" i="328"/>
  <c r="AG40" i="328"/>
  <c r="AF40" i="328"/>
  <c r="AE40" i="328"/>
  <c r="AD40" i="328"/>
  <c r="AC40" i="328"/>
  <c r="AB40" i="328"/>
  <c r="AA40" i="328"/>
  <c r="Z40" i="328"/>
  <c r="Y40" i="328"/>
  <c r="X40" i="328"/>
  <c r="W40" i="328"/>
  <c r="V40" i="328"/>
  <c r="U40" i="328"/>
  <c r="T40" i="328"/>
  <c r="S40" i="328"/>
  <c r="R40" i="328"/>
  <c r="Q40" i="328"/>
  <c r="P40" i="328"/>
  <c r="O40" i="328"/>
  <c r="N40" i="328"/>
  <c r="M40" i="328"/>
  <c r="L40" i="328"/>
  <c r="K40" i="328"/>
  <c r="F40" i="328"/>
  <c r="AJ39" i="328"/>
  <c r="AI39" i="328"/>
  <c r="AH39" i="328"/>
  <c r="AG39" i="328"/>
  <c r="AF39" i="328"/>
  <c r="AE39" i="328"/>
  <c r="AD39" i="328"/>
  <c r="AC39" i="328"/>
  <c r="AB39" i="328"/>
  <c r="AA39" i="328"/>
  <c r="Z39" i="328"/>
  <c r="Y39" i="328"/>
  <c r="X39" i="328"/>
  <c r="W39" i="328"/>
  <c r="V39" i="328"/>
  <c r="U39" i="328"/>
  <c r="T39" i="328"/>
  <c r="S39" i="328"/>
  <c r="R39" i="328"/>
  <c r="Q39" i="328"/>
  <c r="P39" i="328"/>
  <c r="O39" i="328"/>
  <c r="N39" i="328"/>
  <c r="M39" i="328"/>
  <c r="L39" i="328"/>
  <c r="K39" i="328"/>
  <c r="F39" i="328"/>
  <c r="AJ38" i="328"/>
  <c r="AI38" i="328"/>
  <c r="AH38" i="328"/>
  <c r="AG38" i="328"/>
  <c r="AF38" i="328"/>
  <c r="AE38" i="328"/>
  <c r="AD38" i="328"/>
  <c r="AC38" i="328"/>
  <c r="AB38" i="328"/>
  <c r="AA38" i="328"/>
  <c r="Z38" i="328"/>
  <c r="Y38" i="328"/>
  <c r="X38" i="328"/>
  <c r="W38" i="328"/>
  <c r="V38" i="328"/>
  <c r="U38" i="328"/>
  <c r="T38" i="328"/>
  <c r="S38" i="328"/>
  <c r="R38" i="328"/>
  <c r="Q38" i="328"/>
  <c r="P38" i="328"/>
  <c r="O38" i="328"/>
  <c r="N38" i="328"/>
  <c r="M38" i="328"/>
  <c r="L38" i="328"/>
  <c r="K38" i="328"/>
  <c r="F38" i="328"/>
  <c r="AJ37" i="328"/>
  <c r="AI37" i="328"/>
  <c r="AH37" i="328"/>
  <c r="AG37" i="328"/>
  <c r="AF37" i="328"/>
  <c r="AE37" i="328"/>
  <c r="AD37" i="328"/>
  <c r="AC37" i="328"/>
  <c r="AB37" i="328"/>
  <c r="AA37" i="328"/>
  <c r="Z37" i="328"/>
  <c r="Y37" i="328"/>
  <c r="X37" i="328"/>
  <c r="W37" i="328"/>
  <c r="V37" i="328"/>
  <c r="U37" i="328"/>
  <c r="T37" i="328"/>
  <c r="S37" i="328"/>
  <c r="R37" i="328"/>
  <c r="Q37" i="328"/>
  <c r="P37" i="328"/>
  <c r="O37" i="328"/>
  <c r="N37" i="328"/>
  <c r="M37" i="328"/>
  <c r="L37" i="328"/>
  <c r="K37" i="328"/>
  <c r="F37" i="328"/>
  <c r="AJ36" i="328"/>
  <c r="AI36" i="328"/>
  <c r="AH36" i="328"/>
  <c r="AG36" i="328"/>
  <c r="AF36" i="328"/>
  <c r="AE36" i="328"/>
  <c r="AD36" i="328"/>
  <c r="AC36" i="328"/>
  <c r="AB36" i="328"/>
  <c r="AA36" i="328"/>
  <c r="Z36" i="328"/>
  <c r="Y36" i="328"/>
  <c r="X36" i="328"/>
  <c r="W36" i="328"/>
  <c r="V36" i="328"/>
  <c r="U36" i="328"/>
  <c r="T36" i="328"/>
  <c r="S36" i="328"/>
  <c r="R36" i="328"/>
  <c r="Q36" i="328"/>
  <c r="P36" i="328"/>
  <c r="O36" i="328"/>
  <c r="N36" i="328"/>
  <c r="M36" i="328"/>
  <c r="L36" i="328"/>
  <c r="K36" i="328"/>
  <c r="F36" i="328"/>
  <c r="AJ35" i="328"/>
  <c r="AI35" i="328"/>
  <c r="AH35" i="328"/>
  <c r="AG35" i="328"/>
  <c r="AF35" i="328"/>
  <c r="AE35" i="328"/>
  <c r="AD35" i="328"/>
  <c r="AC35" i="328"/>
  <c r="AB35" i="328"/>
  <c r="AA35" i="328"/>
  <c r="Z35" i="328"/>
  <c r="Y35" i="328"/>
  <c r="X35" i="328"/>
  <c r="W35" i="328"/>
  <c r="V35" i="328"/>
  <c r="U35" i="328"/>
  <c r="T35" i="328"/>
  <c r="S35" i="328"/>
  <c r="R35" i="328"/>
  <c r="Q35" i="328"/>
  <c r="P35" i="328"/>
  <c r="O35" i="328"/>
  <c r="N35" i="328"/>
  <c r="M35" i="328"/>
  <c r="L35" i="328"/>
  <c r="K35" i="328"/>
  <c r="F35" i="328"/>
  <c r="AJ34" i="328"/>
  <c r="AI34" i="328"/>
  <c r="AH34" i="328"/>
  <c r="AG34" i="328"/>
  <c r="AF34" i="328"/>
  <c r="AE34" i="328"/>
  <c r="AD34" i="328"/>
  <c r="AC34" i="328"/>
  <c r="AB34" i="328"/>
  <c r="AA34" i="328"/>
  <c r="Z34" i="328"/>
  <c r="Y34" i="328"/>
  <c r="X34" i="328"/>
  <c r="W34" i="328"/>
  <c r="V34" i="328"/>
  <c r="U34" i="328"/>
  <c r="T34" i="328"/>
  <c r="S34" i="328"/>
  <c r="R34" i="328"/>
  <c r="Q34" i="328"/>
  <c r="P34" i="328"/>
  <c r="O34" i="328"/>
  <c r="N34" i="328"/>
  <c r="M34" i="328"/>
  <c r="L34" i="328"/>
  <c r="K34" i="328"/>
  <c r="F34" i="328"/>
  <c r="AJ33" i="328"/>
  <c r="AI33" i="328"/>
  <c r="AH33" i="328"/>
  <c r="AG33" i="328"/>
  <c r="AF33" i="328"/>
  <c r="AE33" i="328"/>
  <c r="AD33" i="328"/>
  <c r="AC33" i="328"/>
  <c r="AB33" i="328"/>
  <c r="AA33" i="328"/>
  <c r="Z33" i="328"/>
  <c r="Y33" i="328"/>
  <c r="X33" i="328"/>
  <c r="W33" i="328"/>
  <c r="V33" i="328"/>
  <c r="U33" i="328"/>
  <c r="T33" i="328"/>
  <c r="S33" i="328"/>
  <c r="R33" i="328"/>
  <c r="Q33" i="328"/>
  <c r="P33" i="328"/>
  <c r="O33" i="328"/>
  <c r="N33" i="328"/>
  <c r="M33" i="328"/>
  <c r="L33" i="328"/>
  <c r="K33" i="328"/>
  <c r="F33" i="328"/>
  <c r="AJ32" i="328"/>
  <c r="AI32" i="328"/>
  <c r="AH32" i="328"/>
  <c r="AG32" i="328"/>
  <c r="AF32" i="328"/>
  <c r="AE32" i="328"/>
  <c r="AD32" i="328"/>
  <c r="AC32" i="328"/>
  <c r="AB32" i="328"/>
  <c r="AA32" i="328"/>
  <c r="Z32" i="328"/>
  <c r="Y32" i="328"/>
  <c r="X32" i="328"/>
  <c r="W32" i="328"/>
  <c r="V32" i="328"/>
  <c r="U32" i="328"/>
  <c r="T32" i="328"/>
  <c r="S32" i="328"/>
  <c r="R32" i="328"/>
  <c r="Q32" i="328"/>
  <c r="P32" i="328"/>
  <c r="O32" i="328"/>
  <c r="N32" i="328"/>
  <c r="M32" i="328"/>
  <c r="L32" i="328"/>
  <c r="K32" i="328"/>
  <c r="F32" i="328"/>
  <c r="AJ31" i="328"/>
  <c r="AI31" i="328"/>
  <c r="AH31" i="328"/>
  <c r="AG31" i="328"/>
  <c r="AF31" i="328"/>
  <c r="AE31" i="328"/>
  <c r="AD31" i="328"/>
  <c r="AC31" i="328"/>
  <c r="AB31" i="328"/>
  <c r="AA31" i="328"/>
  <c r="Z31" i="328"/>
  <c r="Y31" i="328"/>
  <c r="X31" i="328"/>
  <c r="W31" i="328"/>
  <c r="V31" i="328"/>
  <c r="U31" i="328"/>
  <c r="T31" i="328"/>
  <c r="S31" i="328"/>
  <c r="R31" i="328"/>
  <c r="Q31" i="328"/>
  <c r="P31" i="328"/>
  <c r="O31" i="328"/>
  <c r="N31" i="328"/>
  <c r="M31" i="328"/>
  <c r="L31" i="328"/>
  <c r="K31" i="328"/>
  <c r="F31" i="328"/>
  <c r="AJ30" i="328"/>
  <c r="AI30" i="328"/>
  <c r="AH30" i="328"/>
  <c r="AG30" i="328"/>
  <c r="AF30" i="328"/>
  <c r="AE30" i="328"/>
  <c r="AD30" i="328"/>
  <c r="AC30" i="328"/>
  <c r="AB30" i="328"/>
  <c r="AA30" i="328"/>
  <c r="Z30" i="328"/>
  <c r="Y30" i="328"/>
  <c r="X30" i="328"/>
  <c r="W30" i="328"/>
  <c r="V30" i="328"/>
  <c r="U30" i="328"/>
  <c r="T30" i="328"/>
  <c r="S30" i="328"/>
  <c r="R30" i="328"/>
  <c r="Q30" i="328"/>
  <c r="P30" i="328"/>
  <c r="O30" i="328"/>
  <c r="N30" i="328"/>
  <c r="M30" i="328"/>
  <c r="L30" i="328"/>
  <c r="K30" i="328"/>
  <c r="F30" i="328"/>
  <c r="AJ29" i="328"/>
  <c r="AI29" i="328"/>
  <c r="AH29" i="328"/>
  <c r="AG29" i="328"/>
  <c r="AF29" i="328"/>
  <c r="AE29" i="328"/>
  <c r="AD29" i="328"/>
  <c r="AC29" i="328"/>
  <c r="AB29" i="328"/>
  <c r="AA29" i="328"/>
  <c r="Z29" i="328"/>
  <c r="Y29" i="328"/>
  <c r="X29" i="328"/>
  <c r="W29" i="328"/>
  <c r="V29" i="328"/>
  <c r="U29" i="328"/>
  <c r="T29" i="328"/>
  <c r="S29" i="328"/>
  <c r="R29" i="328"/>
  <c r="Q29" i="328"/>
  <c r="P29" i="328"/>
  <c r="O29" i="328"/>
  <c r="N29" i="328"/>
  <c r="M29" i="328"/>
  <c r="L29" i="328"/>
  <c r="K29" i="328"/>
  <c r="F29" i="328"/>
  <c r="AJ28" i="328"/>
  <c r="AI28" i="328"/>
  <c r="AH28" i="328"/>
  <c r="AG28" i="328"/>
  <c r="AF28" i="328"/>
  <c r="AE28" i="328"/>
  <c r="AD28" i="328"/>
  <c r="AC28" i="328"/>
  <c r="AB28" i="328"/>
  <c r="AA28" i="328"/>
  <c r="Z28" i="328"/>
  <c r="Y28" i="328"/>
  <c r="X28" i="328"/>
  <c r="W28" i="328"/>
  <c r="V28" i="328"/>
  <c r="U28" i="328"/>
  <c r="T28" i="328"/>
  <c r="S28" i="328"/>
  <c r="R28" i="328"/>
  <c r="Q28" i="328"/>
  <c r="P28" i="328"/>
  <c r="O28" i="328"/>
  <c r="N28" i="328"/>
  <c r="M28" i="328"/>
  <c r="L28" i="328"/>
  <c r="K28" i="328"/>
  <c r="F28" i="328"/>
  <c r="AJ27" i="328"/>
  <c r="AI27" i="328"/>
  <c r="AH27" i="328"/>
  <c r="AG27" i="328"/>
  <c r="AF27" i="328"/>
  <c r="AE27" i="328"/>
  <c r="AD27" i="328"/>
  <c r="AC27" i="328"/>
  <c r="AB27" i="328"/>
  <c r="AA27" i="328"/>
  <c r="Z27" i="328"/>
  <c r="Y27" i="328"/>
  <c r="X27" i="328"/>
  <c r="W27" i="328"/>
  <c r="V27" i="328"/>
  <c r="U27" i="328"/>
  <c r="T27" i="328"/>
  <c r="S27" i="328"/>
  <c r="R27" i="328"/>
  <c r="Q27" i="328"/>
  <c r="P27" i="328"/>
  <c r="O27" i="328"/>
  <c r="N27" i="328"/>
  <c r="M27" i="328"/>
  <c r="L27" i="328"/>
  <c r="K27" i="328"/>
  <c r="F27" i="328"/>
  <c r="AJ26" i="328"/>
  <c r="AI26" i="328"/>
  <c r="AH26" i="328"/>
  <c r="AG26" i="328"/>
  <c r="AF26" i="328"/>
  <c r="AE26" i="328"/>
  <c r="AD26" i="328"/>
  <c r="AC26" i="328"/>
  <c r="AB26" i="328"/>
  <c r="AA26" i="328"/>
  <c r="Z26" i="328"/>
  <c r="Y26" i="328"/>
  <c r="X26" i="328"/>
  <c r="W26" i="328"/>
  <c r="V26" i="328"/>
  <c r="U26" i="328"/>
  <c r="T26" i="328"/>
  <c r="S26" i="328"/>
  <c r="R26" i="328"/>
  <c r="Q26" i="328"/>
  <c r="P26" i="328"/>
  <c r="O26" i="328"/>
  <c r="N26" i="328"/>
  <c r="M26" i="328"/>
  <c r="L26" i="328"/>
  <c r="K26" i="328"/>
  <c r="F26" i="328"/>
  <c r="AI25" i="328"/>
  <c r="AH25" i="328"/>
  <c r="AJ25" i="328" s="1"/>
  <c r="F25" i="328" s="1"/>
  <c r="AG25" i="328"/>
  <c r="AE25" i="328"/>
  <c r="AD25" i="328"/>
  <c r="AC25" i="328"/>
  <c r="AF25" i="328" s="1"/>
  <c r="AB25" i="328"/>
  <c r="AA25" i="328"/>
  <c r="Y25" i="328"/>
  <c r="X25" i="328"/>
  <c r="Z25" i="328" s="1"/>
  <c r="W25" i="328"/>
  <c r="V25" i="328"/>
  <c r="T25" i="328"/>
  <c r="S25" i="328"/>
  <c r="U25" i="328" s="1"/>
  <c r="R25" i="328"/>
  <c r="Q25" i="328"/>
  <c r="O25" i="328"/>
  <c r="N25" i="328"/>
  <c r="M25" i="328"/>
  <c r="P25" i="328" s="1"/>
  <c r="L25" i="328"/>
  <c r="K25" i="328"/>
  <c r="AI24" i="328"/>
  <c r="AH24" i="328"/>
  <c r="AJ24" i="328" s="1"/>
  <c r="F24" i="328" s="1"/>
  <c r="AG24" i="328"/>
  <c r="AE24" i="328"/>
  <c r="AD24" i="328"/>
  <c r="AC24" i="328"/>
  <c r="AB24" i="328"/>
  <c r="AA24" i="328"/>
  <c r="Y24" i="328"/>
  <c r="X24" i="328"/>
  <c r="W24" i="328"/>
  <c r="Z24" i="328" s="1"/>
  <c r="V24" i="328"/>
  <c r="T24" i="328"/>
  <c r="S24" i="328"/>
  <c r="R24" i="328"/>
  <c r="U24" i="328" s="1"/>
  <c r="Q24" i="328"/>
  <c r="O24" i="328"/>
  <c r="N24" i="328"/>
  <c r="M24" i="328"/>
  <c r="L24" i="328"/>
  <c r="P24" i="328" s="1"/>
  <c r="K24" i="328"/>
  <c r="AI23" i="328"/>
  <c r="AH23" i="328"/>
  <c r="AJ23" i="328" s="1"/>
  <c r="F23" i="328" s="1"/>
  <c r="AG23" i="328"/>
  <c r="AE23" i="328"/>
  <c r="AD23" i="328"/>
  <c r="AC23" i="328"/>
  <c r="AF23" i="328" s="1"/>
  <c r="AB23" i="328"/>
  <c r="AA23" i="328"/>
  <c r="Y23" i="328"/>
  <c r="X23" i="328"/>
  <c r="Z23" i="328" s="1"/>
  <c r="W23" i="328"/>
  <c r="V23" i="328"/>
  <c r="U23" i="328"/>
  <c r="T23" i="328"/>
  <c r="S23" i="328"/>
  <c r="R23" i="328"/>
  <c r="Q23" i="328"/>
  <c r="P23" i="328"/>
  <c r="O23" i="328"/>
  <c r="N23" i="328"/>
  <c r="M23" i="328"/>
  <c r="L23" i="328"/>
  <c r="K23" i="328"/>
  <c r="AI22" i="328"/>
  <c r="AH22" i="328"/>
  <c r="AJ22" i="328" s="1"/>
  <c r="F22" i="328" s="1"/>
  <c r="AG22" i="328"/>
  <c r="AE22" i="328"/>
  <c r="AD22" i="328"/>
  <c r="AC22" i="328"/>
  <c r="AB22" i="328"/>
  <c r="AF22" i="328" s="1"/>
  <c r="AA22" i="328"/>
  <c r="Y22" i="328"/>
  <c r="Z22" i="328" s="1"/>
  <c r="X22" i="328"/>
  <c r="W22" i="328"/>
  <c r="V22" i="328"/>
  <c r="T22" i="328"/>
  <c r="S22" i="328"/>
  <c r="R22" i="328"/>
  <c r="Q22" i="328"/>
  <c r="O22" i="328"/>
  <c r="N22" i="328"/>
  <c r="M22" i="328"/>
  <c r="L22" i="328"/>
  <c r="P22" i="328" s="1"/>
  <c r="K22" i="328"/>
  <c r="AJ21" i="328"/>
  <c r="F21" i="328" s="1"/>
  <c r="AI21" i="328"/>
  <c r="AH21" i="328"/>
  <c r="AG21" i="328"/>
  <c r="AE21" i="328"/>
  <c r="AD21" i="328"/>
  <c r="AC21" i="328"/>
  <c r="AB21" i="328"/>
  <c r="AF21" i="328" s="1"/>
  <c r="AA21" i="328"/>
  <c r="Y21" i="328"/>
  <c r="X21" i="328"/>
  <c r="W21" i="328"/>
  <c r="Z21" i="328" s="1"/>
  <c r="V21" i="328"/>
  <c r="T21" i="328"/>
  <c r="S21" i="328"/>
  <c r="R21" i="328"/>
  <c r="U21" i="328" s="1"/>
  <c r="Q21" i="328"/>
  <c r="O21" i="328"/>
  <c r="N21" i="328"/>
  <c r="M21" i="328"/>
  <c r="L21" i="328"/>
  <c r="P21" i="328" s="1"/>
  <c r="K21" i="328"/>
  <c r="AI20" i="328"/>
  <c r="AH20" i="328"/>
  <c r="AJ20" i="328" s="1"/>
  <c r="F20" i="328" s="1"/>
  <c r="AG20" i="328"/>
  <c r="AF20" i="328"/>
  <c r="AE20" i="328"/>
  <c r="AD20" i="328"/>
  <c r="AC20" i="328"/>
  <c r="AB20" i="328"/>
  <c r="AA20" i="328"/>
  <c r="Y20" i="328"/>
  <c r="X20" i="328"/>
  <c r="W20" i="328"/>
  <c r="Z20" i="328" s="1"/>
  <c r="V20" i="328"/>
  <c r="T20" i="328"/>
  <c r="S20" i="328"/>
  <c r="R20" i="328"/>
  <c r="U20" i="328" s="1"/>
  <c r="Q20" i="328"/>
  <c r="P20" i="328"/>
  <c r="O20" i="328"/>
  <c r="N20" i="328"/>
  <c r="M20" i="328"/>
  <c r="L20" i="328"/>
  <c r="K20" i="328"/>
  <c r="AI19" i="328"/>
  <c r="AH19" i="328"/>
  <c r="AJ19" i="328" s="1"/>
  <c r="F19" i="328" s="1"/>
  <c r="AG19" i="328"/>
  <c r="AE19" i="328"/>
  <c r="AD19" i="328"/>
  <c r="AC19" i="328"/>
  <c r="AB19" i="328"/>
  <c r="AF19" i="328" s="1"/>
  <c r="AA19" i="328"/>
  <c r="Y19" i="328"/>
  <c r="X19" i="328"/>
  <c r="W19" i="328"/>
  <c r="Z19" i="328" s="1"/>
  <c r="V19" i="328"/>
  <c r="U19" i="328"/>
  <c r="T19" i="328"/>
  <c r="S19" i="328"/>
  <c r="R19" i="328"/>
  <c r="Q19" i="328"/>
  <c r="O19" i="328"/>
  <c r="N19" i="328"/>
  <c r="M19" i="328"/>
  <c r="L19" i="328"/>
  <c r="P19" i="328" s="1"/>
  <c r="K19" i="328"/>
  <c r="AI18" i="328"/>
  <c r="AH18" i="328"/>
  <c r="AJ18" i="328" s="1"/>
  <c r="F18" i="328" s="1"/>
  <c r="AG18" i="328"/>
  <c r="AE18" i="328"/>
  <c r="AD18" i="328"/>
  <c r="AC18" i="328"/>
  <c r="AB18" i="328"/>
  <c r="AF18" i="328" s="1"/>
  <c r="AA18" i="328"/>
  <c r="Y18" i="328"/>
  <c r="X18" i="328"/>
  <c r="W18" i="328"/>
  <c r="Z18" i="328" s="1"/>
  <c r="V18" i="328"/>
  <c r="U18" i="328"/>
  <c r="T18" i="328"/>
  <c r="S18" i="328"/>
  <c r="R18" i="328"/>
  <c r="Q18" i="328"/>
  <c r="O18" i="328"/>
  <c r="N18" i="328"/>
  <c r="M18" i="328"/>
  <c r="L18" i="328"/>
  <c r="P18" i="328" s="1"/>
  <c r="K18" i="328"/>
  <c r="AI17" i="328"/>
  <c r="AH17" i="328"/>
  <c r="AG17" i="328"/>
  <c r="AJ17" i="328" s="1"/>
  <c r="F17" i="328" s="1"/>
  <c r="AE17" i="328"/>
  <c r="AD17" i="328"/>
  <c r="AC17" i="328"/>
  <c r="AB17" i="328"/>
  <c r="AA17" i="328"/>
  <c r="AF17" i="328" s="1"/>
  <c r="Y17" i="328"/>
  <c r="X17" i="328"/>
  <c r="W17" i="328"/>
  <c r="V17" i="328"/>
  <c r="Z17" i="328" s="1"/>
  <c r="T17" i="328"/>
  <c r="S17" i="328"/>
  <c r="R17" i="328"/>
  <c r="Q17" i="328"/>
  <c r="U17" i="328" s="1"/>
  <c r="O17" i="328"/>
  <c r="N17" i="328"/>
  <c r="M17" i="328"/>
  <c r="L17" i="328"/>
  <c r="K17" i="328"/>
  <c r="P17" i="328" s="1"/>
  <c r="AJ16" i="328"/>
  <c r="F16" i="328" s="1"/>
  <c r="AI16" i="328"/>
  <c r="AH16" i="328"/>
  <c r="AG16" i="328"/>
  <c r="AE16" i="328"/>
  <c r="AD16" i="328"/>
  <c r="AC16" i="328"/>
  <c r="AB16" i="328"/>
  <c r="AA16" i="328"/>
  <c r="AF16" i="328" s="1"/>
  <c r="Y16" i="328"/>
  <c r="X16" i="328"/>
  <c r="W16" i="328"/>
  <c r="V16" i="328"/>
  <c r="Z16" i="328" s="1"/>
  <c r="T16" i="328"/>
  <c r="S16" i="328"/>
  <c r="R16" i="328"/>
  <c r="Q16" i="328"/>
  <c r="U16" i="328" s="1"/>
  <c r="O16" i="328"/>
  <c r="N16" i="328"/>
  <c r="M16" i="328"/>
  <c r="L16" i="328"/>
  <c r="K16" i="328"/>
  <c r="P16" i="328" s="1"/>
  <c r="AI15" i="328"/>
  <c r="AH15" i="328"/>
  <c r="AJ15" i="328" s="1"/>
  <c r="F15" i="328" s="1"/>
  <c r="AG15" i="328"/>
  <c r="AE15" i="328"/>
  <c r="AD15" i="328"/>
  <c r="AC15" i="328"/>
  <c r="AB15" i="328"/>
  <c r="AA15" i="328"/>
  <c r="Y15" i="328"/>
  <c r="X15" i="328"/>
  <c r="W15" i="328"/>
  <c r="V15" i="328"/>
  <c r="T15" i="328"/>
  <c r="S15" i="328"/>
  <c r="R15" i="328"/>
  <c r="Q15" i="328"/>
  <c r="O15" i="328"/>
  <c r="N15" i="328"/>
  <c r="M15" i="328"/>
  <c r="L15" i="328"/>
  <c r="P15" i="328" s="1"/>
  <c r="K15" i="328"/>
  <c r="AI14" i="328"/>
  <c r="AH14" i="328"/>
  <c r="AG14" i="328"/>
  <c r="AJ14" i="328" s="1"/>
  <c r="F14" i="328" s="1"/>
  <c r="AE14" i="328"/>
  <c r="AD14" i="328"/>
  <c r="AC14" i="328"/>
  <c r="AB14" i="328"/>
  <c r="AA14" i="328"/>
  <c r="Y14" i="328"/>
  <c r="X14" i="328"/>
  <c r="W14" i="328"/>
  <c r="Z14" i="328" s="1"/>
  <c r="V14" i="328"/>
  <c r="T14" i="328"/>
  <c r="S14" i="328"/>
  <c r="R14" i="328"/>
  <c r="Q14" i="328"/>
  <c r="O14" i="328"/>
  <c r="N14" i="328"/>
  <c r="M14" i="328"/>
  <c r="L14" i="328"/>
  <c r="K14" i="328"/>
  <c r="AI13" i="328"/>
  <c r="AH13" i="328"/>
  <c r="AJ13" i="328" s="1"/>
  <c r="F13" i="328" s="1"/>
  <c r="AG13" i="328"/>
  <c r="AE13" i="328"/>
  <c r="AD13" i="328"/>
  <c r="AC13" i="328"/>
  <c r="AB13" i="328"/>
  <c r="AF13" i="328" s="1"/>
  <c r="AA13" i="328"/>
  <c r="Y13" i="328"/>
  <c r="X13" i="328"/>
  <c r="W13" i="328"/>
  <c r="V13" i="328"/>
  <c r="Z13" i="328" s="1"/>
  <c r="U13" i="328"/>
  <c r="T13" i="328"/>
  <c r="S13" i="328"/>
  <c r="R13" i="328"/>
  <c r="Q13" i="328"/>
  <c r="O13" i="328"/>
  <c r="N13" i="328"/>
  <c r="M13" i="328"/>
  <c r="L13" i="328"/>
  <c r="P13" i="328" s="1"/>
  <c r="K13" i="328"/>
  <c r="AJ12" i="328"/>
  <c r="F12" i="328" s="1"/>
  <c r="AI12" i="328"/>
  <c r="AH12" i="328"/>
  <c r="AG12" i="328"/>
  <c r="AE12" i="328"/>
  <c r="AD12" i="328"/>
  <c r="AC12" i="328"/>
  <c r="AB12" i="328"/>
  <c r="AA12" i="328"/>
  <c r="AF12" i="328" s="1"/>
  <c r="Y12" i="328"/>
  <c r="X12" i="328"/>
  <c r="W12" i="328"/>
  <c r="V12" i="328"/>
  <c r="Z12" i="328" s="1"/>
  <c r="T12" i="328"/>
  <c r="S12" i="328"/>
  <c r="R12" i="328"/>
  <c r="Q12" i="328"/>
  <c r="U12" i="328" s="1"/>
  <c r="P12" i="328"/>
  <c r="O12" i="328"/>
  <c r="N12" i="328"/>
  <c r="M12" i="328"/>
  <c r="L12" i="328"/>
  <c r="K12" i="328"/>
  <c r="AJ11" i="328"/>
  <c r="F11" i="328" s="1"/>
  <c r="AI11" i="328"/>
  <c r="AH11" i="328"/>
  <c r="AG11" i="328"/>
  <c r="AE11" i="328"/>
  <c r="AD11" i="328"/>
  <c r="AC11" i="328"/>
  <c r="AB11" i="328"/>
  <c r="AA11" i="328"/>
  <c r="Y11" i="328"/>
  <c r="X11" i="328"/>
  <c r="W11" i="328"/>
  <c r="Z11" i="328" s="1"/>
  <c r="V11" i="328"/>
  <c r="T11" i="328"/>
  <c r="S11" i="328"/>
  <c r="R11" i="328"/>
  <c r="U11" i="328" s="1"/>
  <c r="Q11" i="328"/>
  <c r="O11" i="328"/>
  <c r="N11" i="328"/>
  <c r="M11" i="328"/>
  <c r="L11" i="328"/>
  <c r="K11" i="328"/>
  <c r="P11" i="328" s="1"/>
  <c r="AI10" i="328"/>
  <c r="AH10" i="328"/>
  <c r="AJ10" i="328" s="1"/>
  <c r="F10" i="328" s="1"/>
  <c r="AG10" i="328"/>
  <c r="AF10" i="328"/>
  <c r="AE10" i="328"/>
  <c r="AD10" i="328"/>
  <c r="AC10" i="328"/>
  <c r="AB10" i="328"/>
  <c r="AA10" i="328"/>
  <c r="Y10" i="328"/>
  <c r="X10" i="328"/>
  <c r="W10" i="328"/>
  <c r="Z10" i="328" s="1"/>
  <c r="V10" i="328"/>
  <c r="U10" i="328"/>
  <c r="T10" i="328"/>
  <c r="S10" i="328"/>
  <c r="R10" i="328"/>
  <c r="Q10" i="328"/>
  <c r="O10" i="328"/>
  <c r="N10" i="328"/>
  <c r="M10" i="328"/>
  <c r="L10" i="328"/>
  <c r="P10" i="328" s="1"/>
  <c r="K10" i="328"/>
  <c r="AI9" i="328"/>
  <c r="AH9" i="328"/>
  <c r="AG9" i="328"/>
  <c r="AJ9" i="328" s="1"/>
  <c r="F9" i="328" s="1"/>
  <c r="AE9" i="328"/>
  <c r="AD9" i="328"/>
  <c r="AC9" i="328"/>
  <c r="AB9" i="328"/>
  <c r="AA9" i="328"/>
  <c r="AF9" i="328" s="1"/>
  <c r="Y9" i="328"/>
  <c r="X9" i="328"/>
  <c r="Z9" i="328" s="1"/>
  <c r="W9" i="328"/>
  <c r="V9" i="328"/>
  <c r="T9" i="328"/>
  <c r="S9" i="328"/>
  <c r="R9" i="328"/>
  <c r="Q9" i="328"/>
  <c r="U9" i="328" s="1"/>
  <c r="O9" i="328"/>
  <c r="N9" i="328"/>
  <c r="M9" i="328"/>
  <c r="L9" i="328"/>
  <c r="K9" i="328"/>
  <c r="P9" i="328" s="1"/>
  <c r="AI8" i="328"/>
  <c r="AH8" i="328"/>
  <c r="AJ8" i="328" s="1"/>
  <c r="F8" i="328" s="1"/>
  <c r="AG8" i="328"/>
  <c r="AE8" i="328"/>
  <c r="AD8" i="328"/>
  <c r="AC8" i="328"/>
  <c r="AB8" i="328"/>
  <c r="AF8" i="328" s="1"/>
  <c r="AA8" i="328"/>
  <c r="Y8" i="328"/>
  <c r="X8" i="328"/>
  <c r="W8" i="328"/>
  <c r="Z8" i="328" s="1"/>
  <c r="V8" i="328"/>
  <c r="T8" i="328"/>
  <c r="S8" i="328"/>
  <c r="R8" i="328"/>
  <c r="U8" i="328" s="1"/>
  <c r="Q8" i="328"/>
  <c r="O8" i="328"/>
  <c r="N8" i="328"/>
  <c r="M8" i="328"/>
  <c r="L8" i="328"/>
  <c r="P8" i="328" s="1"/>
  <c r="K8" i="328"/>
  <c r="AI7" i="328"/>
  <c r="AH7" i="328"/>
  <c r="AG7" i="328"/>
  <c r="AE7" i="328"/>
  <c r="AD7" i="328"/>
  <c r="AC7" i="328"/>
  <c r="AB7" i="328"/>
  <c r="AF7" i="328" s="1"/>
  <c r="AA7" i="328"/>
  <c r="Y7" i="328"/>
  <c r="X7" i="328"/>
  <c r="W7" i="328"/>
  <c r="V7" i="328"/>
  <c r="T7" i="328"/>
  <c r="S7" i="328"/>
  <c r="R7" i="328"/>
  <c r="U7" i="328" s="1"/>
  <c r="Q7" i="328"/>
  <c r="O7" i="328"/>
  <c r="N7" i="328"/>
  <c r="M7" i="328"/>
  <c r="L7" i="328"/>
  <c r="K7" i="328"/>
  <c r="AI6" i="328"/>
  <c r="AH6" i="328"/>
  <c r="AG6" i="328"/>
  <c r="AE6" i="328"/>
  <c r="AD6" i="328"/>
  <c r="AC6" i="328"/>
  <c r="AB6" i="328"/>
  <c r="AA6" i="328"/>
  <c r="Y6" i="328"/>
  <c r="X6" i="328"/>
  <c r="W6" i="328"/>
  <c r="Z6" i="328" s="1"/>
  <c r="V6" i="328"/>
  <c r="T6" i="328"/>
  <c r="S6" i="328"/>
  <c r="R6" i="328"/>
  <c r="Q6" i="328"/>
  <c r="O6" i="328"/>
  <c r="N6" i="328"/>
  <c r="M6" i="328"/>
  <c r="L6" i="328"/>
  <c r="K6" i="328"/>
  <c r="P6" i="328" s="1"/>
  <c r="AJ5" i="328"/>
  <c r="F5" i="328" s="1"/>
  <c r="AI5" i="328"/>
  <c r="AH5" i="328"/>
  <c r="AG5" i="328"/>
  <c r="AE5" i="328"/>
  <c r="AD5" i="328"/>
  <c r="AC5" i="328"/>
  <c r="AB5" i="328"/>
  <c r="AF5" i="328" s="1"/>
  <c r="AA5" i="328"/>
  <c r="Y5" i="328"/>
  <c r="X5" i="328"/>
  <c r="W5" i="328"/>
  <c r="Z5" i="328" s="1"/>
  <c r="V5" i="328"/>
  <c r="T5" i="328"/>
  <c r="S5" i="328"/>
  <c r="U5" i="328" s="1"/>
  <c r="R5" i="328"/>
  <c r="Q5" i="328"/>
  <c r="O5" i="328"/>
  <c r="N5" i="328"/>
  <c r="M5" i="328"/>
  <c r="L5" i="328"/>
  <c r="K5" i="328"/>
  <c r="AJ4" i="328"/>
  <c r="F4" i="328" s="1"/>
  <c r="AI4" i="328"/>
  <c r="AH4" i="328"/>
  <c r="AG4" i="328"/>
  <c r="AE4" i="328"/>
  <c r="AD4" i="328"/>
  <c r="AC4" i="328"/>
  <c r="AF4" i="328" s="1"/>
  <c r="AB4" i="328"/>
  <c r="AA4" i="328"/>
  <c r="Y4" i="328"/>
  <c r="X4" i="328"/>
  <c r="W4" i="328"/>
  <c r="V4" i="328"/>
  <c r="T4" i="328"/>
  <c r="S4" i="328"/>
  <c r="R4" i="328"/>
  <c r="Q4" i="328"/>
  <c r="O4" i="328"/>
  <c r="N4" i="328"/>
  <c r="M4" i="328"/>
  <c r="P4" i="328" s="1"/>
  <c r="L4" i="328"/>
  <c r="K4" i="328"/>
  <c r="D57" i="327"/>
  <c r="E54" i="327"/>
  <c r="E55" i="327" s="1"/>
  <c r="D54" i="327"/>
  <c r="D56" i="327" s="1"/>
  <c r="C54" i="327"/>
  <c r="C55" i="327" s="1"/>
  <c r="G55" i="327" s="1"/>
  <c r="D50" i="327"/>
  <c r="E47" i="327"/>
  <c r="D47" i="327"/>
  <c r="D49" i="327" s="1"/>
  <c r="AJ43" i="327"/>
  <c r="AI43" i="327"/>
  <c r="AH43" i="327"/>
  <c r="AG43" i="327"/>
  <c r="AF43" i="327"/>
  <c r="AE43" i="327"/>
  <c r="AD43" i="327"/>
  <c r="AC43" i="327"/>
  <c r="AB43" i="327"/>
  <c r="AA43" i="327"/>
  <c r="Z43" i="327"/>
  <c r="Y43" i="327"/>
  <c r="X43" i="327"/>
  <c r="W43" i="327"/>
  <c r="V43" i="327"/>
  <c r="U43" i="327"/>
  <c r="T43" i="327"/>
  <c r="S43" i="327"/>
  <c r="R43" i="327"/>
  <c r="Q43" i="327"/>
  <c r="P43" i="327"/>
  <c r="O43" i="327"/>
  <c r="N43" i="327"/>
  <c r="M43" i="327"/>
  <c r="L43" i="327"/>
  <c r="K43" i="327"/>
  <c r="F43" i="327"/>
  <c r="AJ42" i="327"/>
  <c r="AI42" i="327"/>
  <c r="AH42" i="327"/>
  <c r="AG42" i="327"/>
  <c r="AF42" i="327"/>
  <c r="AE42" i="327"/>
  <c r="AD42" i="327"/>
  <c r="AC42" i="327"/>
  <c r="AB42" i="327"/>
  <c r="AA42" i="327"/>
  <c r="Z42" i="327"/>
  <c r="Y42" i="327"/>
  <c r="X42" i="327"/>
  <c r="W42" i="327"/>
  <c r="V42" i="327"/>
  <c r="U42" i="327"/>
  <c r="T42" i="327"/>
  <c r="S42" i="327"/>
  <c r="R42" i="327"/>
  <c r="Q42" i="327"/>
  <c r="P42" i="327"/>
  <c r="O42" i="327"/>
  <c r="N42" i="327"/>
  <c r="M42" i="327"/>
  <c r="L42" i="327"/>
  <c r="K42" i="327"/>
  <c r="F42" i="327"/>
  <c r="AJ41" i="327"/>
  <c r="AI41" i="327"/>
  <c r="AH41" i="327"/>
  <c r="AG41" i="327"/>
  <c r="AF41" i="327"/>
  <c r="AE41" i="327"/>
  <c r="AD41" i="327"/>
  <c r="AC41" i="327"/>
  <c r="AB41" i="327"/>
  <c r="AA41" i="327"/>
  <c r="Z41" i="327"/>
  <c r="Y41" i="327"/>
  <c r="X41" i="327"/>
  <c r="W41" i="327"/>
  <c r="V41" i="327"/>
  <c r="U41" i="327"/>
  <c r="T41" i="327"/>
  <c r="S41" i="327"/>
  <c r="R41" i="327"/>
  <c r="Q41" i="327"/>
  <c r="P41" i="327"/>
  <c r="O41" i="327"/>
  <c r="N41" i="327"/>
  <c r="M41" i="327"/>
  <c r="L41" i="327"/>
  <c r="K41" i="327"/>
  <c r="F41" i="327"/>
  <c r="AJ40" i="327"/>
  <c r="AI40" i="327"/>
  <c r="AH40" i="327"/>
  <c r="AG40" i="327"/>
  <c r="AF40" i="327"/>
  <c r="AE40" i="327"/>
  <c r="AD40" i="327"/>
  <c r="AC40" i="327"/>
  <c r="AB40" i="327"/>
  <c r="AA40" i="327"/>
  <c r="Z40" i="327"/>
  <c r="Y40" i="327"/>
  <c r="X40" i="327"/>
  <c r="W40" i="327"/>
  <c r="V40" i="327"/>
  <c r="U40" i="327"/>
  <c r="T40" i="327"/>
  <c r="S40" i="327"/>
  <c r="R40" i="327"/>
  <c r="Q40" i="327"/>
  <c r="P40" i="327"/>
  <c r="O40" i="327"/>
  <c r="N40" i="327"/>
  <c r="M40" i="327"/>
  <c r="L40" i="327"/>
  <c r="K40" i="327"/>
  <c r="F40" i="327"/>
  <c r="AJ39" i="327"/>
  <c r="AI39" i="327"/>
  <c r="AH39" i="327"/>
  <c r="AG39" i="327"/>
  <c r="AF39" i="327"/>
  <c r="AE39" i="327"/>
  <c r="AD39" i="327"/>
  <c r="AC39" i="327"/>
  <c r="AB39" i="327"/>
  <c r="AA39" i="327"/>
  <c r="Z39" i="327"/>
  <c r="Y39" i="327"/>
  <c r="X39" i="327"/>
  <c r="W39" i="327"/>
  <c r="V39" i="327"/>
  <c r="U39" i="327"/>
  <c r="T39" i="327"/>
  <c r="S39" i="327"/>
  <c r="R39" i="327"/>
  <c r="Q39" i="327"/>
  <c r="P39" i="327"/>
  <c r="O39" i="327"/>
  <c r="N39" i="327"/>
  <c r="M39" i="327"/>
  <c r="L39" i="327"/>
  <c r="K39" i="327"/>
  <c r="F39" i="327"/>
  <c r="AJ38" i="327"/>
  <c r="AI38" i="327"/>
  <c r="AH38" i="327"/>
  <c r="AG38" i="327"/>
  <c r="AF38" i="327"/>
  <c r="AE38" i="327"/>
  <c r="AD38" i="327"/>
  <c r="AC38" i="327"/>
  <c r="AB38" i="327"/>
  <c r="AA38" i="327"/>
  <c r="Z38" i="327"/>
  <c r="Y38" i="327"/>
  <c r="X38" i="327"/>
  <c r="W38" i="327"/>
  <c r="V38" i="327"/>
  <c r="U38" i="327"/>
  <c r="T38" i="327"/>
  <c r="S38" i="327"/>
  <c r="R38" i="327"/>
  <c r="Q38" i="327"/>
  <c r="P38" i="327"/>
  <c r="O38" i="327"/>
  <c r="N38" i="327"/>
  <c r="M38" i="327"/>
  <c r="L38" i="327"/>
  <c r="K38" i="327"/>
  <c r="F38" i="327"/>
  <c r="AJ37" i="327"/>
  <c r="AI37" i="327"/>
  <c r="AH37" i="327"/>
  <c r="AG37" i="327"/>
  <c r="AF37" i="327"/>
  <c r="AE37" i="327"/>
  <c r="AD37" i="327"/>
  <c r="AC37" i="327"/>
  <c r="AB37" i="327"/>
  <c r="AA37" i="327"/>
  <c r="Z37" i="327"/>
  <c r="Y37" i="327"/>
  <c r="X37" i="327"/>
  <c r="W37" i="327"/>
  <c r="V37" i="327"/>
  <c r="U37" i="327"/>
  <c r="T37" i="327"/>
  <c r="S37" i="327"/>
  <c r="R37" i="327"/>
  <c r="Q37" i="327"/>
  <c r="P37" i="327"/>
  <c r="O37" i="327"/>
  <c r="N37" i="327"/>
  <c r="M37" i="327"/>
  <c r="L37" i="327"/>
  <c r="K37" i="327"/>
  <c r="F37" i="327"/>
  <c r="AJ36" i="327"/>
  <c r="AI36" i="327"/>
  <c r="AH36" i="327"/>
  <c r="AG36" i="327"/>
  <c r="AF36" i="327"/>
  <c r="AE36" i="327"/>
  <c r="AD36" i="327"/>
  <c r="AC36" i="327"/>
  <c r="AB36" i="327"/>
  <c r="AA36" i="327"/>
  <c r="Z36" i="327"/>
  <c r="Y36" i="327"/>
  <c r="X36" i="327"/>
  <c r="W36" i="327"/>
  <c r="V36" i="327"/>
  <c r="U36" i="327"/>
  <c r="T36" i="327"/>
  <c r="S36" i="327"/>
  <c r="R36" i="327"/>
  <c r="Q36" i="327"/>
  <c r="P36" i="327"/>
  <c r="O36" i="327"/>
  <c r="N36" i="327"/>
  <c r="M36" i="327"/>
  <c r="L36" i="327"/>
  <c r="K36" i="327"/>
  <c r="F36" i="327"/>
  <c r="AJ35" i="327"/>
  <c r="AI35" i="327"/>
  <c r="AH35" i="327"/>
  <c r="AG35" i="327"/>
  <c r="AF35" i="327"/>
  <c r="AE35" i="327"/>
  <c r="AD35" i="327"/>
  <c r="AC35" i="327"/>
  <c r="AB35" i="327"/>
  <c r="AA35" i="327"/>
  <c r="Z35" i="327"/>
  <c r="Y35" i="327"/>
  <c r="X35" i="327"/>
  <c r="W35" i="327"/>
  <c r="V35" i="327"/>
  <c r="U35" i="327"/>
  <c r="T35" i="327"/>
  <c r="S35" i="327"/>
  <c r="R35" i="327"/>
  <c r="Q35" i="327"/>
  <c r="P35" i="327"/>
  <c r="O35" i="327"/>
  <c r="N35" i="327"/>
  <c r="M35" i="327"/>
  <c r="L35" i="327"/>
  <c r="K35" i="327"/>
  <c r="F35" i="327"/>
  <c r="AJ34" i="327"/>
  <c r="AI34" i="327"/>
  <c r="AH34" i="327"/>
  <c r="AG34" i="327"/>
  <c r="AF34" i="327"/>
  <c r="AE34" i="327"/>
  <c r="AD34" i="327"/>
  <c r="AC34" i="327"/>
  <c r="AB34" i="327"/>
  <c r="AA34" i="327"/>
  <c r="Z34" i="327"/>
  <c r="Y34" i="327"/>
  <c r="X34" i="327"/>
  <c r="W34" i="327"/>
  <c r="V34" i="327"/>
  <c r="U34" i="327"/>
  <c r="T34" i="327"/>
  <c r="S34" i="327"/>
  <c r="R34" i="327"/>
  <c r="Q34" i="327"/>
  <c r="P34" i="327"/>
  <c r="O34" i="327"/>
  <c r="N34" i="327"/>
  <c r="M34" i="327"/>
  <c r="L34" i="327"/>
  <c r="K34" i="327"/>
  <c r="F34" i="327"/>
  <c r="AJ33" i="327"/>
  <c r="AI33" i="327"/>
  <c r="AH33" i="327"/>
  <c r="AG33" i="327"/>
  <c r="AF33" i="327"/>
  <c r="AE33" i="327"/>
  <c r="AD33" i="327"/>
  <c r="AC33" i="327"/>
  <c r="AB33" i="327"/>
  <c r="AA33" i="327"/>
  <c r="Z33" i="327"/>
  <c r="Y33" i="327"/>
  <c r="X33" i="327"/>
  <c r="W33" i="327"/>
  <c r="V33" i="327"/>
  <c r="U33" i="327"/>
  <c r="T33" i="327"/>
  <c r="S33" i="327"/>
  <c r="R33" i="327"/>
  <c r="Q33" i="327"/>
  <c r="P33" i="327"/>
  <c r="O33" i="327"/>
  <c r="N33" i="327"/>
  <c r="M33" i="327"/>
  <c r="L33" i="327"/>
  <c r="K33" i="327"/>
  <c r="F33" i="327"/>
  <c r="AJ32" i="327"/>
  <c r="AI32" i="327"/>
  <c r="AH32" i="327"/>
  <c r="AG32" i="327"/>
  <c r="AF32" i="327"/>
  <c r="AE32" i="327"/>
  <c r="AD32" i="327"/>
  <c r="AC32" i="327"/>
  <c r="AB32" i="327"/>
  <c r="AA32" i="327"/>
  <c r="Z32" i="327"/>
  <c r="Y32" i="327"/>
  <c r="X32" i="327"/>
  <c r="W32" i="327"/>
  <c r="V32" i="327"/>
  <c r="U32" i="327"/>
  <c r="T32" i="327"/>
  <c r="S32" i="327"/>
  <c r="R32" i="327"/>
  <c r="Q32" i="327"/>
  <c r="P32" i="327"/>
  <c r="O32" i="327"/>
  <c r="N32" i="327"/>
  <c r="M32" i="327"/>
  <c r="L32" i="327"/>
  <c r="K32" i="327"/>
  <c r="F32" i="327"/>
  <c r="AJ31" i="327"/>
  <c r="AI31" i="327"/>
  <c r="AH31" i="327"/>
  <c r="AG31" i="327"/>
  <c r="AF31" i="327"/>
  <c r="AE31" i="327"/>
  <c r="AD31" i="327"/>
  <c r="AC31" i="327"/>
  <c r="AB31" i="327"/>
  <c r="AA31" i="327"/>
  <c r="Z31" i="327"/>
  <c r="Y31" i="327"/>
  <c r="X31" i="327"/>
  <c r="W31" i="327"/>
  <c r="V31" i="327"/>
  <c r="U31" i="327"/>
  <c r="T31" i="327"/>
  <c r="S31" i="327"/>
  <c r="R31" i="327"/>
  <c r="Q31" i="327"/>
  <c r="P31" i="327"/>
  <c r="O31" i="327"/>
  <c r="N31" i="327"/>
  <c r="M31" i="327"/>
  <c r="L31" i="327"/>
  <c r="K31" i="327"/>
  <c r="F31" i="327"/>
  <c r="AJ30" i="327"/>
  <c r="AI30" i="327"/>
  <c r="AH30" i="327"/>
  <c r="AG30" i="327"/>
  <c r="AF30" i="327"/>
  <c r="AE30" i="327"/>
  <c r="AD30" i="327"/>
  <c r="AC30" i="327"/>
  <c r="AB30" i="327"/>
  <c r="AA30" i="327"/>
  <c r="Z30" i="327"/>
  <c r="Y30" i="327"/>
  <c r="X30" i="327"/>
  <c r="W30" i="327"/>
  <c r="V30" i="327"/>
  <c r="U30" i="327"/>
  <c r="T30" i="327"/>
  <c r="S30" i="327"/>
  <c r="R30" i="327"/>
  <c r="Q30" i="327"/>
  <c r="P30" i="327"/>
  <c r="O30" i="327"/>
  <c r="N30" i="327"/>
  <c r="M30" i="327"/>
  <c r="L30" i="327"/>
  <c r="K30" i="327"/>
  <c r="F30" i="327"/>
  <c r="AJ29" i="327"/>
  <c r="AI29" i="327"/>
  <c r="AH29" i="327"/>
  <c r="AG29" i="327"/>
  <c r="AF29" i="327"/>
  <c r="AE29" i="327"/>
  <c r="AD29" i="327"/>
  <c r="AC29" i="327"/>
  <c r="AB29" i="327"/>
  <c r="AA29" i="327"/>
  <c r="Z29" i="327"/>
  <c r="Y29" i="327"/>
  <c r="X29" i="327"/>
  <c r="W29" i="327"/>
  <c r="V29" i="327"/>
  <c r="U29" i="327"/>
  <c r="T29" i="327"/>
  <c r="S29" i="327"/>
  <c r="R29" i="327"/>
  <c r="Q29" i="327"/>
  <c r="P29" i="327"/>
  <c r="O29" i="327"/>
  <c r="N29" i="327"/>
  <c r="M29" i="327"/>
  <c r="L29" i="327"/>
  <c r="K29" i="327"/>
  <c r="F29" i="327"/>
  <c r="AJ28" i="327"/>
  <c r="AI28" i="327"/>
  <c r="AH28" i="327"/>
  <c r="AG28" i="327"/>
  <c r="AF28" i="327"/>
  <c r="AE28" i="327"/>
  <c r="AD28" i="327"/>
  <c r="AC28" i="327"/>
  <c r="AB28" i="327"/>
  <c r="AA28" i="327"/>
  <c r="Z28" i="327"/>
  <c r="Y28" i="327"/>
  <c r="X28" i="327"/>
  <c r="W28" i="327"/>
  <c r="V28" i="327"/>
  <c r="U28" i="327"/>
  <c r="T28" i="327"/>
  <c r="S28" i="327"/>
  <c r="R28" i="327"/>
  <c r="Q28" i="327"/>
  <c r="P28" i="327"/>
  <c r="O28" i="327"/>
  <c r="N28" i="327"/>
  <c r="M28" i="327"/>
  <c r="L28" i="327"/>
  <c r="K28" i="327"/>
  <c r="F28" i="327"/>
  <c r="AJ27" i="327"/>
  <c r="AI27" i="327"/>
  <c r="AH27" i="327"/>
  <c r="AG27" i="327"/>
  <c r="AF27" i="327"/>
  <c r="AE27" i="327"/>
  <c r="AD27" i="327"/>
  <c r="AC27" i="327"/>
  <c r="AB27" i="327"/>
  <c r="AA27" i="327"/>
  <c r="Z27" i="327"/>
  <c r="Y27" i="327"/>
  <c r="X27" i="327"/>
  <c r="W27" i="327"/>
  <c r="V27" i="327"/>
  <c r="U27" i="327"/>
  <c r="T27" i="327"/>
  <c r="S27" i="327"/>
  <c r="R27" i="327"/>
  <c r="Q27" i="327"/>
  <c r="P27" i="327"/>
  <c r="O27" i="327"/>
  <c r="N27" i="327"/>
  <c r="M27" i="327"/>
  <c r="L27" i="327"/>
  <c r="K27" i="327"/>
  <c r="F27" i="327"/>
  <c r="AJ26" i="327"/>
  <c r="AI26" i="327"/>
  <c r="AH26" i="327"/>
  <c r="AG26" i="327"/>
  <c r="AF26" i="327"/>
  <c r="AE26" i="327"/>
  <c r="AD26" i="327"/>
  <c r="AC26" i="327"/>
  <c r="AB26" i="327"/>
  <c r="AA26" i="327"/>
  <c r="Z26" i="327"/>
  <c r="Y26" i="327"/>
  <c r="X26" i="327"/>
  <c r="W26" i="327"/>
  <c r="V26" i="327"/>
  <c r="U26" i="327"/>
  <c r="T26" i="327"/>
  <c r="S26" i="327"/>
  <c r="R26" i="327"/>
  <c r="Q26" i="327"/>
  <c r="P26" i="327"/>
  <c r="O26" i="327"/>
  <c r="N26" i="327"/>
  <c r="M26" i="327"/>
  <c r="L26" i="327"/>
  <c r="K26" i="327"/>
  <c r="F26" i="327"/>
  <c r="AJ25" i="327"/>
  <c r="AI25" i="327"/>
  <c r="AH25" i="327"/>
  <c r="AG25" i="327"/>
  <c r="AF25" i="327"/>
  <c r="AE25" i="327"/>
  <c r="AD25" i="327"/>
  <c r="AC25" i="327"/>
  <c r="AB25" i="327"/>
  <c r="AA25" i="327"/>
  <c r="Z25" i="327"/>
  <c r="Y25" i="327"/>
  <c r="X25" i="327"/>
  <c r="W25" i="327"/>
  <c r="V25" i="327"/>
  <c r="U25" i="327"/>
  <c r="T25" i="327"/>
  <c r="S25" i="327"/>
  <c r="R25" i="327"/>
  <c r="Q25" i="327"/>
  <c r="P25" i="327"/>
  <c r="O25" i="327"/>
  <c r="N25" i="327"/>
  <c r="M25" i="327"/>
  <c r="L25" i="327"/>
  <c r="K25" i="327"/>
  <c r="F25" i="327"/>
  <c r="AJ24" i="327"/>
  <c r="F24" i="327" s="1"/>
  <c r="AI24" i="327"/>
  <c r="AH24" i="327"/>
  <c r="AG24" i="327"/>
  <c r="AE24" i="327"/>
  <c r="AD24" i="327"/>
  <c r="AC24" i="327"/>
  <c r="AB24" i="327"/>
  <c r="AF24" i="327" s="1"/>
  <c r="AA24" i="327"/>
  <c r="Y24" i="327"/>
  <c r="X24" i="327"/>
  <c r="W24" i="327"/>
  <c r="Z24" i="327" s="1"/>
  <c r="V24" i="327"/>
  <c r="U24" i="327"/>
  <c r="T24" i="327"/>
  <c r="S24" i="327"/>
  <c r="R24" i="327"/>
  <c r="Q24" i="327"/>
  <c r="O24" i="327"/>
  <c r="N24" i="327"/>
  <c r="M24" i="327"/>
  <c r="L24" i="327"/>
  <c r="P24" i="327" s="1"/>
  <c r="K24" i="327"/>
  <c r="AI23" i="327"/>
  <c r="AH23" i="327"/>
  <c r="AJ23" i="327" s="1"/>
  <c r="F23" i="327" s="1"/>
  <c r="AG23" i="327"/>
  <c r="AE23" i="327"/>
  <c r="AD23" i="327"/>
  <c r="AC23" i="327"/>
  <c r="AB23" i="327"/>
  <c r="AF23" i="327" s="1"/>
  <c r="AA23" i="327"/>
  <c r="Y23" i="327"/>
  <c r="X23" i="327"/>
  <c r="W23" i="327"/>
  <c r="Z23" i="327" s="1"/>
  <c r="V23" i="327"/>
  <c r="T23" i="327"/>
  <c r="S23" i="327"/>
  <c r="R23" i="327"/>
  <c r="U23" i="327" s="1"/>
  <c r="Q23" i="327"/>
  <c r="O23" i="327"/>
  <c r="N23" i="327"/>
  <c r="M23" i="327"/>
  <c r="L23" i="327"/>
  <c r="P23" i="327" s="1"/>
  <c r="K23" i="327"/>
  <c r="AI22" i="327"/>
  <c r="AH22" i="327"/>
  <c r="AG22" i="327"/>
  <c r="AE22" i="327"/>
  <c r="AD22" i="327"/>
  <c r="AC22" i="327"/>
  <c r="AB22" i="327"/>
  <c r="AA22" i="327"/>
  <c r="Z22" i="327"/>
  <c r="Y22" i="327"/>
  <c r="X22" i="327"/>
  <c r="W22" i="327"/>
  <c r="V22" i="327"/>
  <c r="T22" i="327"/>
  <c r="S22" i="327"/>
  <c r="R22" i="327"/>
  <c r="Q22" i="327"/>
  <c r="O22" i="327"/>
  <c r="N22" i="327"/>
  <c r="M22" i="327"/>
  <c r="L22" i="327"/>
  <c r="K22" i="327"/>
  <c r="AI21" i="327"/>
  <c r="AH21" i="327"/>
  <c r="AJ21" i="327" s="1"/>
  <c r="F21" i="327" s="1"/>
  <c r="AG21" i="327"/>
  <c r="AE21" i="327"/>
  <c r="AD21" i="327"/>
  <c r="AC21" i="327"/>
  <c r="AB21" i="327"/>
  <c r="AF21" i="327" s="1"/>
  <c r="AA21" i="327"/>
  <c r="Y21" i="327"/>
  <c r="X21" i="327"/>
  <c r="W21" i="327"/>
  <c r="Z21" i="327" s="1"/>
  <c r="V21" i="327"/>
  <c r="T21" i="327"/>
  <c r="S21" i="327"/>
  <c r="R21" i="327"/>
  <c r="U21" i="327" s="1"/>
  <c r="Q21" i="327"/>
  <c r="O21" i="327"/>
  <c r="N21" i="327"/>
  <c r="M21" i="327"/>
  <c r="L21" i="327"/>
  <c r="P21" i="327" s="1"/>
  <c r="K21" i="327"/>
  <c r="AI20" i="327"/>
  <c r="AH20" i="327"/>
  <c r="AJ20" i="327" s="1"/>
  <c r="F20" i="327" s="1"/>
  <c r="AG20" i="327"/>
  <c r="AE20" i="327"/>
  <c r="AD20" i="327"/>
  <c r="AC20" i="327"/>
  <c r="AB20" i="327"/>
  <c r="AF20" i="327" s="1"/>
  <c r="AA20" i="327"/>
  <c r="Y20" i="327"/>
  <c r="X20" i="327"/>
  <c r="W20" i="327"/>
  <c r="Z20" i="327" s="1"/>
  <c r="V20" i="327"/>
  <c r="T20" i="327"/>
  <c r="S20" i="327"/>
  <c r="R20" i="327"/>
  <c r="U20" i="327" s="1"/>
  <c r="Q20" i="327"/>
  <c r="O20" i="327"/>
  <c r="N20" i="327"/>
  <c r="M20" i="327"/>
  <c r="L20" i="327"/>
  <c r="P20" i="327" s="1"/>
  <c r="K20" i="327"/>
  <c r="AI19" i="327"/>
  <c r="AH19" i="327"/>
  <c r="AJ19" i="327" s="1"/>
  <c r="F19" i="327" s="1"/>
  <c r="AG19" i="327"/>
  <c r="AE19" i="327"/>
  <c r="AD19" i="327"/>
  <c r="AC19" i="327"/>
  <c r="AB19" i="327"/>
  <c r="AA19" i="327"/>
  <c r="Y19" i="327"/>
  <c r="X19" i="327"/>
  <c r="W19" i="327"/>
  <c r="Z19" i="327" s="1"/>
  <c r="V19" i="327"/>
  <c r="U19" i="327"/>
  <c r="T19" i="327"/>
  <c r="S19" i="327"/>
  <c r="R19" i="327"/>
  <c r="Q19" i="327"/>
  <c r="O19" i="327"/>
  <c r="N19" i="327"/>
  <c r="M19" i="327"/>
  <c r="L19" i="327"/>
  <c r="K19" i="327"/>
  <c r="AI18" i="327"/>
  <c r="AH18" i="327"/>
  <c r="AG18" i="327"/>
  <c r="AE18" i="327"/>
  <c r="AD18" i="327"/>
  <c r="AC18" i="327"/>
  <c r="AB18" i="327"/>
  <c r="AA18" i="327"/>
  <c r="AF18" i="327" s="1"/>
  <c r="Y18" i="327"/>
  <c r="X18" i="327"/>
  <c r="W18" i="327"/>
  <c r="V18" i="327"/>
  <c r="Z18" i="327" s="1"/>
  <c r="U18" i="327"/>
  <c r="T18" i="327"/>
  <c r="S18" i="327"/>
  <c r="R18" i="327"/>
  <c r="Q18" i="327"/>
  <c r="O18" i="327"/>
  <c r="N18" i="327"/>
  <c r="M18" i="327"/>
  <c r="L18" i="327"/>
  <c r="K18" i="327"/>
  <c r="P18" i="327" s="1"/>
  <c r="AI17" i="327"/>
  <c r="AH17" i="327"/>
  <c r="AG17" i="327"/>
  <c r="AJ17" i="327" s="1"/>
  <c r="F17" i="327" s="1"/>
  <c r="AE17" i="327"/>
  <c r="AD17" i="327"/>
  <c r="AC17" i="327"/>
  <c r="AB17" i="327"/>
  <c r="AA17" i="327"/>
  <c r="AF17" i="327" s="1"/>
  <c r="Y17" i="327"/>
  <c r="X17" i="327"/>
  <c r="W17" i="327"/>
  <c r="V17" i="327"/>
  <c r="Z17" i="327" s="1"/>
  <c r="T17" i="327"/>
  <c r="S17" i="327"/>
  <c r="R17" i="327"/>
  <c r="Q17" i="327"/>
  <c r="U17" i="327" s="1"/>
  <c r="O17" i="327"/>
  <c r="N17" i="327"/>
  <c r="M17" i="327"/>
  <c r="L17" i="327"/>
  <c r="K17" i="327"/>
  <c r="P17" i="327" s="1"/>
  <c r="AI16" i="327"/>
  <c r="AH16" i="327"/>
  <c r="AG16" i="327"/>
  <c r="AJ16" i="327" s="1"/>
  <c r="F16" i="327" s="1"/>
  <c r="AE16" i="327"/>
  <c r="AD16" i="327"/>
  <c r="AC16" i="327"/>
  <c r="AB16" i="327"/>
  <c r="AA16" i="327"/>
  <c r="Y16" i="327"/>
  <c r="X16" i="327"/>
  <c r="W16" i="327"/>
  <c r="Z16" i="327" s="1"/>
  <c r="V16" i="327"/>
  <c r="T16" i="327"/>
  <c r="S16" i="327"/>
  <c r="R16" i="327"/>
  <c r="Q16" i="327"/>
  <c r="U16" i="327" s="1"/>
  <c r="O16" i="327"/>
  <c r="N16" i="327"/>
  <c r="M16" i="327"/>
  <c r="L16" i="327"/>
  <c r="K16" i="327"/>
  <c r="AI15" i="327"/>
  <c r="AH15" i="327"/>
  <c r="AG15" i="327"/>
  <c r="AE15" i="327"/>
  <c r="AD15" i="327"/>
  <c r="AC15" i="327"/>
  <c r="AB15" i="327"/>
  <c r="AA15" i="327"/>
  <c r="Y15" i="327"/>
  <c r="X15" i="327"/>
  <c r="W15" i="327"/>
  <c r="V15" i="327"/>
  <c r="T15" i="327"/>
  <c r="S15" i="327"/>
  <c r="R15" i="327"/>
  <c r="Q15" i="327"/>
  <c r="O15" i="327"/>
  <c r="N15" i="327"/>
  <c r="M15" i="327"/>
  <c r="L15" i="327"/>
  <c r="K15" i="327"/>
  <c r="AI14" i="327"/>
  <c r="AH14" i="327"/>
  <c r="AJ14" i="327" s="1"/>
  <c r="F14" i="327" s="1"/>
  <c r="AG14" i="327"/>
  <c r="AE14" i="327"/>
  <c r="AD14" i="327"/>
  <c r="AC14" i="327"/>
  <c r="AB14" i="327"/>
  <c r="AF14" i="327" s="1"/>
  <c r="AA14" i="327"/>
  <c r="Y14" i="327"/>
  <c r="X14" i="327"/>
  <c r="W14" i="327"/>
  <c r="Z14" i="327" s="1"/>
  <c r="V14" i="327"/>
  <c r="T14" i="327"/>
  <c r="S14" i="327"/>
  <c r="R14" i="327"/>
  <c r="U14" i="327" s="1"/>
  <c r="Q14" i="327"/>
  <c r="O14" i="327"/>
  <c r="N14" i="327"/>
  <c r="M14" i="327"/>
  <c r="L14" i="327"/>
  <c r="P14" i="327" s="1"/>
  <c r="K14" i="327"/>
  <c r="AI13" i="327"/>
  <c r="AH13" i="327"/>
  <c r="AJ13" i="327" s="1"/>
  <c r="F13" i="327" s="1"/>
  <c r="AG13" i="327"/>
  <c r="AE13" i="327"/>
  <c r="AD13" i="327"/>
  <c r="AC13" i="327"/>
  <c r="AB13" i="327"/>
  <c r="AF13" i="327" s="1"/>
  <c r="AA13" i="327"/>
  <c r="Y13" i="327"/>
  <c r="X13" i="327"/>
  <c r="W13" i="327"/>
  <c r="Z13" i="327" s="1"/>
  <c r="V13" i="327"/>
  <c r="U13" i="327"/>
  <c r="T13" i="327"/>
  <c r="S13" i="327"/>
  <c r="R13" i="327"/>
  <c r="Q13" i="327"/>
  <c r="O13" i="327"/>
  <c r="N13" i="327"/>
  <c r="M13" i="327"/>
  <c r="L13" i="327"/>
  <c r="P13" i="327" s="1"/>
  <c r="K13" i="327"/>
  <c r="AI12" i="327"/>
  <c r="AH12" i="327"/>
  <c r="AJ12" i="327" s="1"/>
  <c r="F12" i="327" s="1"/>
  <c r="AG12" i="327"/>
  <c r="AE12" i="327"/>
  <c r="AD12" i="327"/>
  <c r="AC12" i="327"/>
  <c r="AB12" i="327"/>
  <c r="AF12" i="327" s="1"/>
  <c r="AA12" i="327"/>
  <c r="Y12" i="327"/>
  <c r="X12" i="327"/>
  <c r="W12" i="327"/>
  <c r="Z12" i="327" s="1"/>
  <c r="V12" i="327"/>
  <c r="U12" i="327"/>
  <c r="T12" i="327"/>
  <c r="S12" i="327"/>
  <c r="R12" i="327"/>
  <c r="Q12" i="327"/>
  <c r="P12" i="327"/>
  <c r="O12" i="327"/>
  <c r="N12" i="327"/>
  <c r="M12" i="327"/>
  <c r="L12" i="327"/>
  <c r="K12" i="327"/>
  <c r="AI11" i="327"/>
  <c r="AH11" i="327"/>
  <c r="AJ11" i="327" s="1"/>
  <c r="F11" i="327" s="1"/>
  <c r="AG11" i="327"/>
  <c r="AE11" i="327"/>
  <c r="AD11" i="327"/>
  <c r="AC11" i="327"/>
  <c r="AB11" i="327"/>
  <c r="AF11" i="327" s="1"/>
  <c r="AA11" i="327"/>
  <c r="Y11" i="327"/>
  <c r="X11" i="327"/>
  <c r="W11" i="327"/>
  <c r="Z11" i="327" s="1"/>
  <c r="V11" i="327"/>
  <c r="T11" i="327"/>
  <c r="S11" i="327"/>
  <c r="R11" i="327"/>
  <c r="U11" i="327" s="1"/>
  <c r="Q11" i="327"/>
  <c r="P11" i="327"/>
  <c r="O11" i="327"/>
  <c r="N11" i="327"/>
  <c r="M11" i="327"/>
  <c r="L11" i="327"/>
  <c r="K11" i="327"/>
  <c r="AI10" i="327"/>
  <c r="AH10" i="327"/>
  <c r="AG10" i="327"/>
  <c r="AJ10" i="327" s="1"/>
  <c r="F10" i="327" s="1"/>
  <c r="AE10" i="327"/>
  <c r="AD10" i="327"/>
  <c r="AC10" i="327"/>
  <c r="AB10" i="327"/>
  <c r="AA10" i="327"/>
  <c r="AF10" i="327" s="1"/>
  <c r="Y10" i="327"/>
  <c r="X10" i="327"/>
  <c r="W10" i="327"/>
  <c r="V10" i="327"/>
  <c r="Z10" i="327" s="1"/>
  <c r="T10" i="327"/>
  <c r="S10" i="327"/>
  <c r="R10" i="327"/>
  <c r="Q10" i="327"/>
  <c r="U10" i="327" s="1"/>
  <c r="O10" i="327"/>
  <c r="N10" i="327"/>
  <c r="M10" i="327"/>
  <c r="L10" i="327"/>
  <c r="K10" i="327"/>
  <c r="P10" i="327" s="1"/>
  <c r="AI9" i="327"/>
  <c r="AH9" i="327"/>
  <c r="AG9" i="327"/>
  <c r="AJ9" i="327" s="1"/>
  <c r="F9" i="327" s="1"/>
  <c r="AE9" i="327"/>
  <c r="AD9" i="327"/>
  <c r="AC9" i="327"/>
  <c r="AB9" i="327"/>
  <c r="AA9" i="327"/>
  <c r="AF9" i="327" s="1"/>
  <c r="Y9" i="327"/>
  <c r="X9" i="327"/>
  <c r="W9" i="327"/>
  <c r="V9" i="327"/>
  <c r="Z9" i="327" s="1"/>
  <c r="T9" i="327"/>
  <c r="S9" i="327"/>
  <c r="R9" i="327"/>
  <c r="Q9" i="327"/>
  <c r="U9" i="327" s="1"/>
  <c r="O9" i="327"/>
  <c r="N9" i="327"/>
  <c r="M9" i="327"/>
  <c r="L9" i="327"/>
  <c r="K9" i="327"/>
  <c r="P9" i="327" s="1"/>
  <c r="AI8" i="327"/>
  <c r="AH8" i="327"/>
  <c r="AG8" i="327"/>
  <c r="AJ8" i="327" s="1"/>
  <c r="F8" i="327" s="1"/>
  <c r="AE8" i="327"/>
  <c r="AD8" i="327"/>
  <c r="AC8" i="327"/>
  <c r="AB8" i="327"/>
  <c r="AF8" i="327" s="1"/>
  <c r="AA8" i="327"/>
  <c r="Y8" i="327"/>
  <c r="X8" i="327"/>
  <c r="W8" i="327"/>
  <c r="V8" i="327"/>
  <c r="U8" i="327"/>
  <c r="T8" i="327"/>
  <c r="S8" i="327"/>
  <c r="R8" i="327"/>
  <c r="Q8" i="327"/>
  <c r="O8" i="327"/>
  <c r="N8" i="327"/>
  <c r="M8" i="327"/>
  <c r="L8" i="327"/>
  <c r="P8" i="327" s="1"/>
  <c r="K8" i="327"/>
  <c r="AI7" i="327"/>
  <c r="AH7" i="327"/>
  <c r="AJ7" i="327" s="1"/>
  <c r="F7" i="327" s="1"/>
  <c r="AG7" i="327"/>
  <c r="AE7" i="327"/>
  <c r="AD7" i="327"/>
  <c r="AC7" i="327"/>
  <c r="AB7" i="327"/>
  <c r="AA7" i="327"/>
  <c r="AF7" i="327" s="1"/>
  <c r="Z7" i="327"/>
  <c r="Y7" i="327"/>
  <c r="X7" i="327"/>
  <c r="W7" i="327"/>
  <c r="V7" i="327"/>
  <c r="T7" i="327"/>
  <c r="S7" i="327"/>
  <c r="R7" i="327"/>
  <c r="Q7" i="327"/>
  <c r="O7" i="327"/>
  <c r="N7" i="327"/>
  <c r="M7" i="327"/>
  <c r="L7" i="327"/>
  <c r="K7" i="327"/>
  <c r="P7" i="327" s="1"/>
  <c r="AI6" i="327"/>
  <c r="AH6" i="327"/>
  <c r="AG6" i="327"/>
  <c r="AE6" i="327"/>
  <c r="AD6" i="327"/>
  <c r="AC6" i="327"/>
  <c r="AB6" i="327"/>
  <c r="AA6" i="327"/>
  <c r="Y6" i="327"/>
  <c r="X6" i="327"/>
  <c r="W6" i="327"/>
  <c r="Z6" i="327" s="1"/>
  <c r="V6" i="327"/>
  <c r="T6" i="327"/>
  <c r="S6" i="327"/>
  <c r="R6" i="327"/>
  <c r="Q6" i="327"/>
  <c r="U6" i="327" s="1"/>
  <c r="O6" i="327"/>
  <c r="N6" i="327"/>
  <c r="M6" i="327"/>
  <c r="L6" i="327"/>
  <c r="K6" i="327"/>
  <c r="AJ5" i="327"/>
  <c r="F5" i="327" s="1"/>
  <c r="AI5" i="327"/>
  <c r="AH5" i="327"/>
  <c r="AG5" i="327"/>
  <c r="AE5" i="327"/>
  <c r="AD5" i="327"/>
  <c r="AC5" i="327"/>
  <c r="AB5" i="327"/>
  <c r="AF5" i="327" s="1"/>
  <c r="AA5" i="327"/>
  <c r="Z5" i="327"/>
  <c r="Y5" i="327"/>
  <c r="X5" i="327"/>
  <c r="W5" i="327"/>
  <c r="V5" i="327"/>
  <c r="T5" i="327"/>
  <c r="S5" i="327"/>
  <c r="R5" i="327"/>
  <c r="U5" i="327" s="1"/>
  <c r="Q5" i="327"/>
  <c r="O5" i="327"/>
  <c r="N5" i="327"/>
  <c r="M5" i="327"/>
  <c r="L5" i="327"/>
  <c r="P5" i="327" s="1"/>
  <c r="K5" i="327"/>
  <c r="AI4" i="327"/>
  <c r="AH4" i="327"/>
  <c r="AJ4" i="327" s="1"/>
  <c r="F4" i="327" s="1"/>
  <c r="AG4" i="327"/>
  <c r="AE4" i="327"/>
  <c r="AD4" i="327"/>
  <c r="AC4" i="327"/>
  <c r="AF4" i="327" s="1"/>
  <c r="AB4" i="327"/>
  <c r="AA4" i="327"/>
  <c r="Y4" i="327"/>
  <c r="X4" i="327"/>
  <c r="Z4" i="327" s="1"/>
  <c r="W4" i="327"/>
  <c r="V4" i="327"/>
  <c r="T4" i="327"/>
  <c r="S4" i="327"/>
  <c r="U4" i="327" s="1"/>
  <c r="R4" i="327"/>
  <c r="Q4" i="327"/>
  <c r="O4" i="327"/>
  <c r="N4" i="327"/>
  <c r="M4" i="327"/>
  <c r="P4" i="327" s="1"/>
  <c r="L4" i="327"/>
  <c r="K4" i="327"/>
  <c r="D57" i="326"/>
  <c r="E54" i="326"/>
  <c r="E55" i="326" s="1"/>
  <c r="D54" i="326"/>
  <c r="D56" i="326" s="1"/>
  <c r="C54" i="326"/>
  <c r="C55" i="326" s="1"/>
  <c r="G55" i="326" s="1"/>
  <c r="D50" i="326"/>
  <c r="E47" i="326"/>
  <c r="D47" i="326"/>
  <c r="D49" i="326" s="1"/>
  <c r="AJ43" i="326"/>
  <c r="AI43" i="326"/>
  <c r="AH43" i="326"/>
  <c r="AG43" i="326"/>
  <c r="AF43" i="326"/>
  <c r="AE43" i="326"/>
  <c r="AD43" i="326"/>
  <c r="AC43" i="326"/>
  <c r="AB43" i="326"/>
  <c r="AA43" i="326"/>
  <c r="Z43" i="326"/>
  <c r="Y43" i="326"/>
  <c r="X43" i="326"/>
  <c r="W43" i="326"/>
  <c r="V43" i="326"/>
  <c r="U43" i="326"/>
  <c r="T43" i="326"/>
  <c r="S43" i="326"/>
  <c r="R43" i="326"/>
  <c r="Q43" i="326"/>
  <c r="P43" i="326"/>
  <c r="O43" i="326"/>
  <c r="N43" i="326"/>
  <c r="M43" i="326"/>
  <c r="L43" i="326"/>
  <c r="K43" i="326"/>
  <c r="F43" i="326"/>
  <c r="AJ42" i="326"/>
  <c r="AI42" i="326"/>
  <c r="AH42" i="326"/>
  <c r="AG42" i="326"/>
  <c r="AF42" i="326"/>
  <c r="AE42" i="326"/>
  <c r="AD42" i="326"/>
  <c r="AC42" i="326"/>
  <c r="AB42" i="326"/>
  <c r="AA42" i="326"/>
  <c r="Z42" i="326"/>
  <c r="Y42" i="326"/>
  <c r="X42" i="326"/>
  <c r="W42" i="326"/>
  <c r="V42" i="326"/>
  <c r="U42" i="326"/>
  <c r="T42" i="326"/>
  <c r="S42" i="326"/>
  <c r="R42" i="326"/>
  <c r="Q42" i="326"/>
  <c r="P42" i="326"/>
  <c r="O42" i="326"/>
  <c r="N42" i="326"/>
  <c r="M42" i="326"/>
  <c r="L42" i="326"/>
  <c r="K42" i="326"/>
  <c r="F42" i="326"/>
  <c r="AJ41" i="326"/>
  <c r="AI41" i="326"/>
  <c r="AH41" i="326"/>
  <c r="AG41" i="326"/>
  <c r="AF41" i="326"/>
  <c r="AE41" i="326"/>
  <c r="AD41" i="326"/>
  <c r="AC41" i="326"/>
  <c r="AB41" i="326"/>
  <c r="AA41" i="326"/>
  <c r="Z41" i="326"/>
  <c r="Y41" i="326"/>
  <c r="X41" i="326"/>
  <c r="W41" i="326"/>
  <c r="V41" i="326"/>
  <c r="U41" i="326"/>
  <c r="T41" i="326"/>
  <c r="S41" i="326"/>
  <c r="R41" i="326"/>
  <c r="Q41" i="326"/>
  <c r="P41" i="326"/>
  <c r="O41" i="326"/>
  <c r="N41" i="326"/>
  <c r="M41" i="326"/>
  <c r="L41" i="326"/>
  <c r="K41" i="326"/>
  <c r="F41" i="326"/>
  <c r="AJ40" i="326"/>
  <c r="AI40" i="326"/>
  <c r="AH40" i="326"/>
  <c r="AG40" i="326"/>
  <c r="AF40" i="326"/>
  <c r="AE40" i="326"/>
  <c r="AD40" i="326"/>
  <c r="AC40" i="326"/>
  <c r="AB40" i="326"/>
  <c r="AA40" i="326"/>
  <c r="Z40" i="326"/>
  <c r="Y40" i="326"/>
  <c r="X40" i="326"/>
  <c r="W40" i="326"/>
  <c r="V40" i="326"/>
  <c r="U40" i="326"/>
  <c r="T40" i="326"/>
  <c r="S40" i="326"/>
  <c r="R40" i="326"/>
  <c r="Q40" i="326"/>
  <c r="P40" i="326"/>
  <c r="O40" i="326"/>
  <c r="N40" i="326"/>
  <c r="M40" i="326"/>
  <c r="L40" i="326"/>
  <c r="K40" i="326"/>
  <c r="F40" i="326"/>
  <c r="AJ39" i="326"/>
  <c r="AI39" i="326"/>
  <c r="AH39" i="326"/>
  <c r="AG39" i="326"/>
  <c r="AF39" i="326"/>
  <c r="AE39" i="326"/>
  <c r="AD39" i="326"/>
  <c r="AC39" i="326"/>
  <c r="AB39" i="326"/>
  <c r="AA39" i="326"/>
  <c r="Z39" i="326"/>
  <c r="Y39" i="326"/>
  <c r="X39" i="326"/>
  <c r="W39" i="326"/>
  <c r="V39" i="326"/>
  <c r="U39" i="326"/>
  <c r="T39" i="326"/>
  <c r="S39" i="326"/>
  <c r="R39" i="326"/>
  <c r="Q39" i="326"/>
  <c r="P39" i="326"/>
  <c r="O39" i="326"/>
  <c r="N39" i="326"/>
  <c r="M39" i="326"/>
  <c r="L39" i="326"/>
  <c r="K39" i="326"/>
  <c r="F39" i="326"/>
  <c r="AJ38" i="326"/>
  <c r="AI38" i="326"/>
  <c r="AH38" i="326"/>
  <c r="AG38" i="326"/>
  <c r="AF38" i="326"/>
  <c r="AE38" i="326"/>
  <c r="AD38" i="326"/>
  <c r="AC38" i="326"/>
  <c r="AB38" i="326"/>
  <c r="AA38" i="326"/>
  <c r="Z38" i="326"/>
  <c r="Y38" i="326"/>
  <c r="X38" i="326"/>
  <c r="W38" i="326"/>
  <c r="V38" i="326"/>
  <c r="U38" i="326"/>
  <c r="T38" i="326"/>
  <c r="S38" i="326"/>
  <c r="R38" i="326"/>
  <c r="Q38" i="326"/>
  <c r="P38" i="326"/>
  <c r="O38" i="326"/>
  <c r="N38" i="326"/>
  <c r="M38" i="326"/>
  <c r="L38" i="326"/>
  <c r="K38" i="326"/>
  <c r="F38" i="326"/>
  <c r="AJ37" i="326"/>
  <c r="AI37" i="326"/>
  <c r="AH37" i="326"/>
  <c r="AG37" i="326"/>
  <c r="AF37" i="326"/>
  <c r="AE37" i="326"/>
  <c r="AD37" i="326"/>
  <c r="AC37" i="326"/>
  <c r="AB37" i="326"/>
  <c r="AA37" i="326"/>
  <c r="Z37" i="326"/>
  <c r="Y37" i="326"/>
  <c r="X37" i="326"/>
  <c r="W37" i="326"/>
  <c r="V37" i="326"/>
  <c r="U37" i="326"/>
  <c r="T37" i="326"/>
  <c r="S37" i="326"/>
  <c r="R37" i="326"/>
  <c r="Q37" i="326"/>
  <c r="P37" i="326"/>
  <c r="O37" i="326"/>
  <c r="N37" i="326"/>
  <c r="M37" i="326"/>
  <c r="L37" i="326"/>
  <c r="K37" i="326"/>
  <c r="F37" i="326"/>
  <c r="AJ36" i="326"/>
  <c r="AI36" i="326"/>
  <c r="AH36" i="326"/>
  <c r="AG36" i="326"/>
  <c r="AF36" i="326"/>
  <c r="AE36" i="326"/>
  <c r="AD36" i="326"/>
  <c r="AC36" i="326"/>
  <c r="AB36" i="326"/>
  <c r="AA36" i="326"/>
  <c r="Z36" i="326"/>
  <c r="Y36" i="326"/>
  <c r="X36" i="326"/>
  <c r="W36" i="326"/>
  <c r="V36" i="326"/>
  <c r="U36" i="326"/>
  <c r="T36" i="326"/>
  <c r="S36" i="326"/>
  <c r="R36" i="326"/>
  <c r="Q36" i="326"/>
  <c r="P36" i="326"/>
  <c r="O36" i="326"/>
  <c r="N36" i="326"/>
  <c r="M36" i="326"/>
  <c r="L36" i="326"/>
  <c r="K36" i="326"/>
  <c r="F36" i="326"/>
  <c r="AJ35" i="326"/>
  <c r="AI35" i="326"/>
  <c r="AH35" i="326"/>
  <c r="AG35" i="326"/>
  <c r="AF35" i="326"/>
  <c r="AE35" i="326"/>
  <c r="AD35" i="326"/>
  <c r="AC35" i="326"/>
  <c r="AB35" i="326"/>
  <c r="AA35" i="326"/>
  <c r="Z35" i="326"/>
  <c r="Y35" i="326"/>
  <c r="X35" i="326"/>
  <c r="W35" i="326"/>
  <c r="V35" i="326"/>
  <c r="U35" i="326"/>
  <c r="T35" i="326"/>
  <c r="S35" i="326"/>
  <c r="R35" i="326"/>
  <c r="Q35" i="326"/>
  <c r="P35" i="326"/>
  <c r="O35" i="326"/>
  <c r="N35" i="326"/>
  <c r="M35" i="326"/>
  <c r="L35" i="326"/>
  <c r="K35" i="326"/>
  <c r="F35" i="326"/>
  <c r="AJ34" i="326"/>
  <c r="AI34" i="326"/>
  <c r="AH34" i="326"/>
  <c r="AG34" i="326"/>
  <c r="AF34" i="326"/>
  <c r="AE34" i="326"/>
  <c r="AD34" i="326"/>
  <c r="AC34" i="326"/>
  <c r="AB34" i="326"/>
  <c r="AA34" i="326"/>
  <c r="Z34" i="326"/>
  <c r="Y34" i="326"/>
  <c r="X34" i="326"/>
  <c r="W34" i="326"/>
  <c r="V34" i="326"/>
  <c r="U34" i="326"/>
  <c r="T34" i="326"/>
  <c r="S34" i="326"/>
  <c r="R34" i="326"/>
  <c r="Q34" i="326"/>
  <c r="P34" i="326"/>
  <c r="O34" i="326"/>
  <c r="N34" i="326"/>
  <c r="M34" i="326"/>
  <c r="L34" i="326"/>
  <c r="K34" i="326"/>
  <c r="F34" i="326"/>
  <c r="AJ33" i="326"/>
  <c r="AI33" i="326"/>
  <c r="AH33" i="326"/>
  <c r="AG33" i="326"/>
  <c r="AF33" i="326"/>
  <c r="AE33" i="326"/>
  <c r="AD33" i="326"/>
  <c r="AC33" i="326"/>
  <c r="AB33" i="326"/>
  <c r="AA33" i="326"/>
  <c r="Z33" i="326"/>
  <c r="Y33" i="326"/>
  <c r="X33" i="326"/>
  <c r="W33" i="326"/>
  <c r="V33" i="326"/>
  <c r="U33" i="326"/>
  <c r="T33" i="326"/>
  <c r="S33" i="326"/>
  <c r="R33" i="326"/>
  <c r="Q33" i="326"/>
  <c r="P33" i="326"/>
  <c r="O33" i="326"/>
  <c r="N33" i="326"/>
  <c r="M33" i="326"/>
  <c r="L33" i="326"/>
  <c r="K33" i="326"/>
  <c r="F33" i="326"/>
  <c r="AJ32" i="326"/>
  <c r="AI32" i="326"/>
  <c r="AH32" i="326"/>
  <c r="AG32" i="326"/>
  <c r="AF32" i="326"/>
  <c r="AE32" i="326"/>
  <c r="AD32" i="326"/>
  <c r="AC32" i="326"/>
  <c r="AB32" i="326"/>
  <c r="AA32" i="326"/>
  <c r="Z32" i="326"/>
  <c r="Y32" i="326"/>
  <c r="X32" i="326"/>
  <c r="W32" i="326"/>
  <c r="V32" i="326"/>
  <c r="U32" i="326"/>
  <c r="T32" i="326"/>
  <c r="S32" i="326"/>
  <c r="R32" i="326"/>
  <c r="Q32" i="326"/>
  <c r="P32" i="326"/>
  <c r="O32" i="326"/>
  <c r="N32" i="326"/>
  <c r="M32" i="326"/>
  <c r="L32" i="326"/>
  <c r="K32" i="326"/>
  <c r="F32" i="326"/>
  <c r="AJ31" i="326"/>
  <c r="AI31" i="326"/>
  <c r="AH31" i="326"/>
  <c r="AG31" i="326"/>
  <c r="AF31" i="326"/>
  <c r="AE31" i="326"/>
  <c r="AD31" i="326"/>
  <c r="AC31" i="326"/>
  <c r="AB31" i="326"/>
  <c r="AA31" i="326"/>
  <c r="Z31" i="326"/>
  <c r="Y31" i="326"/>
  <c r="X31" i="326"/>
  <c r="W31" i="326"/>
  <c r="V31" i="326"/>
  <c r="U31" i="326"/>
  <c r="T31" i="326"/>
  <c r="S31" i="326"/>
  <c r="R31" i="326"/>
  <c r="Q31" i="326"/>
  <c r="P31" i="326"/>
  <c r="O31" i="326"/>
  <c r="N31" i="326"/>
  <c r="M31" i="326"/>
  <c r="L31" i="326"/>
  <c r="K31" i="326"/>
  <c r="F31" i="326"/>
  <c r="AJ30" i="326"/>
  <c r="AI30" i="326"/>
  <c r="AH30" i="326"/>
  <c r="AG30" i="326"/>
  <c r="AF30" i="326"/>
  <c r="AE30" i="326"/>
  <c r="AD30" i="326"/>
  <c r="AC30" i="326"/>
  <c r="AB30" i="326"/>
  <c r="AA30" i="326"/>
  <c r="Z30" i="326"/>
  <c r="Y30" i="326"/>
  <c r="X30" i="326"/>
  <c r="W30" i="326"/>
  <c r="V30" i="326"/>
  <c r="U30" i="326"/>
  <c r="T30" i="326"/>
  <c r="S30" i="326"/>
  <c r="R30" i="326"/>
  <c r="Q30" i="326"/>
  <c r="P30" i="326"/>
  <c r="O30" i="326"/>
  <c r="N30" i="326"/>
  <c r="M30" i="326"/>
  <c r="L30" i="326"/>
  <c r="K30" i="326"/>
  <c r="F30" i="326"/>
  <c r="AJ29" i="326"/>
  <c r="AI29" i="326"/>
  <c r="AH29" i="326"/>
  <c r="AG29" i="326"/>
  <c r="AF29" i="326"/>
  <c r="AE29" i="326"/>
  <c r="AD29" i="326"/>
  <c r="AC29" i="326"/>
  <c r="AB29" i="326"/>
  <c r="AA29" i="326"/>
  <c r="Z29" i="326"/>
  <c r="Y29" i="326"/>
  <c r="X29" i="326"/>
  <c r="W29" i="326"/>
  <c r="V29" i="326"/>
  <c r="U29" i="326"/>
  <c r="T29" i="326"/>
  <c r="S29" i="326"/>
  <c r="R29" i="326"/>
  <c r="Q29" i="326"/>
  <c r="P29" i="326"/>
  <c r="O29" i="326"/>
  <c r="N29" i="326"/>
  <c r="M29" i="326"/>
  <c r="L29" i="326"/>
  <c r="K29" i="326"/>
  <c r="F29" i="326"/>
  <c r="AJ28" i="326"/>
  <c r="AI28" i="326"/>
  <c r="AH28" i="326"/>
  <c r="AG28" i="326"/>
  <c r="AF28" i="326"/>
  <c r="AE28" i="326"/>
  <c r="AD28" i="326"/>
  <c r="AC28" i="326"/>
  <c r="AB28" i="326"/>
  <c r="AA28" i="326"/>
  <c r="Z28" i="326"/>
  <c r="Y28" i="326"/>
  <c r="X28" i="326"/>
  <c r="W28" i="326"/>
  <c r="V28" i="326"/>
  <c r="U28" i="326"/>
  <c r="T28" i="326"/>
  <c r="S28" i="326"/>
  <c r="R28" i="326"/>
  <c r="Q28" i="326"/>
  <c r="P28" i="326"/>
  <c r="O28" i="326"/>
  <c r="N28" i="326"/>
  <c r="M28" i="326"/>
  <c r="L28" i="326"/>
  <c r="K28" i="326"/>
  <c r="F28" i="326"/>
  <c r="AJ27" i="326"/>
  <c r="AI27" i="326"/>
  <c r="AH27" i="326"/>
  <c r="AG27" i="326"/>
  <c r="AF27" i="326"/>
  <c r="AE27" i="326"/>
  <c r="AD27" i="326"/>
  <c r="AC27" i="326"/>
  <c r="AB27" i="326"/>
  <c r="AA27" i="326"/>
  <c r="Z27" i="326"/>
  <c r="Y27" i="326"/>
  <c r="X27" i="326"/>
  <c r="W27" i="326"/>
  <c r="V27" i="326"/>
  <c r="U27" i="326"/>
  <c r="T27" i="326"/>
  <c r="S27" i="326"/>
  <c r="R27" i="326"/>
  <c r="Q27" i="326"/>
  <c r="P27" i="326"/>
  <c r="O27" i="326"/>
  <c r="N27" i="326"/>
  <c r="M27" i="326"/>
  <c r="L27" i="326"/>
  <c r="K27" i="326"/>
  <c r="F27" i="326"/>
  <c r="AJ26" i="326"/>
  <c r="AI26" i="326"/>
  <c r="AH26" i="326"/>
  <c r="AG26" i="326"/>
  <c r="AF26" i="326"/>
  <c r="AE26" i="326"/>
  <c r="AD26" i="326"/>
  <c r="AC26" i="326"/>
  <c r="AB26" i="326"/>
  <c r="AA26" i="326"/>
  <c r="Z26" i="326"/>
  <c r="Y26" i="326"/>
  <c r="X26" i="326"/>
  <c r="W26" i="326"/>
  <c r="V26" i="326"/>
  <c r="U26" i="326"/>
  <c r="T26" i="326"/>
  <c r="S26" i="326"/>
  <c r="R26" i="326"/>
  <c r="Q26" i="326"/>
  <c r="P26" i="326"/>
  <c r="O26" i="326"/>
  <c r="N26" i="326"/>
  <c r="M26" i="326"/>
  <c r="L26" i="326"/>
  <c r="K26" i="326"/>
  <c r="F26" i="326"/>
  <c r="AJ25" i="326"/>
  <c r="AI25" i="326"/>
  <c r="AH25" i="326"/>
  <c r="AG25" i="326"/>
  <c r="AF25" i="326"/>
  <c r="AE25" i="326"/>
  <c r="AD25" i="326"/>
  <c r="AC25" i="326"/>
  <c r="AB25" i="326"/>
  <c r="AA25" i="326"/>
  <c r="Z25" i="326"/>
  <c r="Y25" i="326"/>
  <c r="X25" i="326"/>
  <c r="W25" i="326"/>
  <c r="V25" i="326"/>
  <c r="U25" i="326"/>
  <c r="T25" i="326"/>
  <c r="S25" i="326"/>
  <c r="R25" i="326"/>
  <c r="Q25" i="326"/>
  <c r="P25" i="326"/>
  <c r="O25" i="326"/>
  <c r="N25" i="326"/>
  <c r="M25" i="326"/>
  <c r="L25" i="326"/>
  <c r="K25" i="326"/>
  <c r="F25" i="326"/>
  <c r="AJ24" i="326"/>
  <c r="AI24" i="326"/>
  <c r="AH24" i="326"/>
  <c r="AG24" i="326"/>
  <c r="AF24" i="326"/>
  <c r="AE24" i="326"/>
  <c r="AD24" i="326"/>
  <c r="AC24" i="326"/>
  <c r="AB24" i="326"/>
  <c r="AA24" i="326"/>
  <c r="Z24" i="326"/>
  <c r="Y24" i="326"/>
  <c r="X24" i="326"/>
  <c r="W24" i="326"/>
  <c r="V24" i="326"/>
  <c r="U24" i="326"/>
  <c r="T24" i="326"/>
  <c r="S24" i="326"/>
  <c r="R24" i="326"/>
  <c r="Q24" i="326"/>
  <c r="P24" i="326"/>
  <c r="O24" i="326"/>
  <c r="N24" i="326"/>
  <c r="M24" i="326"/>
  <c r="L24" i="326"/>
  <c r="K24" i="326"/>
  <c r="F24" i="326"/>
  <c r="AJ23" i="326"/>
  <c r="AI23" i="326"/>
  <c r="AH23" i="326"/>
  <c r="AG23" i="326"/>
  <c r="AF23" i="326"/>
  <c r="AE23" i="326"/>
  <c r="AD23" i="326"/>
  <c r="AC23" i="326"/>
  <c r="AB23" i="326"/>
  <c r="AA23" i="326"/>
  <c r="Z23" i="326"/>
  <c r="Y23" i="326"/>
  <c r="X23" i="326"/>
  <c r="W23" i="326"/>
  <c r="V23" i="326"/>
  <c r="U23" i="326"/>
  <c r="T23" i="326"/>
  <c r="S23" i="326"/>
  <c r="R23" i="326"/>
  <c r="Q23" i="326"/>
  <c r="P23" i="326"/>
  <c r="O23" i="326"/>
  <c r="N23" i="326"/>
  <c r="M23" i="326"/>
  <c r="L23" i="326"/>
  <c r="K23" i="326"/>
  <c r="F23" i="326"/>
  <c r="AI22" i="326"/>
  <c r="AH22" i="326"/>
  <c r="AG22" i="326"/>
  <c r="AJ22" i="326" s="1"/>
  <c r="F22" i="326" s="1"/>
  <c r="AE22" i="326"/>
  <c r="AD22" i="326"/>
  <c r="AC22" i="326"/>
  <c r="AB22" i="326"/>
  <c r="AA22" i="326"/>
  <c r="AF22" i="326" s="1"/>
  <c r="Y22" i="326"/>
  <c r="X22" i="326"/>
  <c r="W22" i="326"/>
  <c r="V22" i="326"/>
  <c r="Z22" i="326" s="1"/>
  <c r="U22" i="326"/>
  <c r="T22" i="326"/>
  <c r="S22" i="326"/>
  <c r="R22" i="326"/>
  <c r="Q22" i="326"/>
  <c r="O22" i="326"/>
  <c r="N22" i="326"/>
  <c r="M22" i="326"/>
  <c r="L22" i="326"/>
  <c r="K22" i="326"/>
  <c r="P22" i="326" s="1"/>
  <c r="AI21" i="326"/>
  <c r="AH21" i="326"/>
  <c r="AG21" i="326"/>
  <c r="AJ21" i="326" s="1"/>
  <c r="F21" i="326" s="1"/>
  <c r="AE21" i="326"/>
  <c r="AD21" i="326"/>
  <c r="AC21" i="326"/>
  <c r="AB21" i="326"/>
  <c r="AA21" i="326"/>
  <c r="AF21" i="326" s="1"/>
  <c r="Z21" i="326"/>
  <c r="Y21" i="326"/>
  <c r="X21" i="326"/>
  <c r="W21" i="326"/>
  <c r="V21" i="326"/>
  <c r="T21" i="326"/>
  <c r="S21" i="326"/>
  <c r="R21" i="326"/>
  <c r="Q21" i="326"/>
  <c r="U21" i="326" s="1"/>
  <c r="O21" i="326"/>
  <c r="N21" i="326"/>
  <c r="M21" i="326"/>
  <c r="L21" i="326"/>
  <c r="K21" i="326"/>
  <c r="P21" i="326" s="1"/>
  <c r="AI20" i="326"/>
  <c r="AH20" i="326"/>
  <c r="AG20" i="326"/>
  <c r="AJ20" i="326" s="1"/>
  <c r="F20" i="326" s="1"/>
  <c r="AE20" i="326"/>
  <c r="AD20" i="326"/>
  <c r="AC20" i="326"/>
  <c r="AB20" i="326"/>
  <c r="AA20" i="326"/>
  <c r="AF20" i="326" s="1"/>
  <c r="Z20" i="326"/>
  <c r="Y20" i="326"/>
  <c r="X20" i="326"/>
  <c r="W20" i="326"/>
  <c r="V20" i="326"/>
  <c r="U20" i="326"/>
  <c r="T20" i="326"/>
  <c r="S20" i="326"/>
  <c r="R20" i="326"/>
  <c r="Q20" i="326"/>
  <c r="O20" i="326"/>
  <c r="N20" i="326"/>
  <c r="M20" i="326"/>
  <c r="L20" i="326"/>
  <c r="K20" i="326"/>
  <c r="P20" i="326" s="1"/>
  <c r="AI19" i="326"/>
  <c r="AH19" i="326"/>
  <c r="AJ19" i="326" s="1"/>
  <c r="F19" i="326" s="1"/>
  <c r="AG19" i="326"/>
  <c r="AE19" i="326"/>
  <c r="AD19" i="326"/>
  <c r="AC19" i="326"/>
  <c r="AB19" i="326"/>
  <c r="AF19" i="326" s="1"/>
  <c r="AA19" i="326"/>
  <c r="Z19" i="326"/>
  <c r="Y19" i="326"/>
  <c r="X19" i="326"/>
  <c r="W19" i="326"/>
  <c r="V19" i="326"/>
  <c r="T19" i="326"/>
  <c r="S19" i="326"/>
  <c r="R19" i="326"/>
  <c r="U19" i="326" s="1"/>
  <c r="Q19" i="326"/>
  <c r="O19" i="326"/>
  <c r="N19" i="326"/>
  <c r="M19" i="326"/>
  <c r="L19" i="326"/>
  <c r="P19" i="326" s="1"/>
  <c r="K19" i="326"/>
  <c r="AI18" i="326"/>
  <c r="AH18" i="326"/>
  <c r="AG18" i="326"/>
  <c r="AJ18" i="326" s="1"/>
  <c r="F18" i="326" s="1"/>
  <c r="AE18" i="326"/>
  <c r="AD18" i="326"/>
  <c r="AC18" i="326"/>
  <c r="AB18" i="326"/>
  <c r="AA18" i="326"/>
  <c r="AF18" i="326" s="1"/>
  <c r="Z18" i="326"/>
  <c r="Y18" i="326"/>
  <c r="X18" i="326"/>
  <c r="W18" i="326"/>
  <c r="V18" i="326"/>
  <c r="T18" i="326"/>
  <c r="S18" i="326"/>
  <c r="R18" i="326"/>
  <c r="Q18" i="326"/>
  <c r="U18" i="326" s="1"/>
  <c r="O18" i="326"/>
  <c r="N18" i="326"/>
  <c r="M18" i="326"/>
  <c r="L18" i="326"/>
  <c r="K18" i="326"/>
  <c r="P18" i="326" s="1"/>
  <c r="AI17" i="326"/>
  <c r="AH17" i="326"/>
  <c r="AJ17" i="326" s="1"/>
  <c r="F17" i="326" s="1"/>
  <c r="AG17" i="326"/>
  <c r="AE17" i="326"/>
  <c r="AD17" i="326"/>
  <c r="AC17" i="326"/>
  <c r="AB17" i="326"/>
  <c r="AF17" i="326" s="1"/>
  <c r="AA17" i="326"/>
  <c r="Y17" i="326"/>
  <c r="X17" i="326"/>
  <c r="W17" i="326"/>
  <c r="Z17" i="326" s="1"/>
  <c r="V17" i="326"/>
  <c r="T17" i="326"/>
  <c r="S17" i="326"/>
  <c r="R17" i="326"/>
  <c r="U17" i="326" s="1"/>
  <c r="Q17" i="326"/>
  <c r="O17" i="326"/>
  <c r="N17" i="326"/>
  <c r="M17" i="326"/>
  <c r="L17" i="326"/>
  <c r="P17" i="326" s="1"/>
  <c r="K17" i="326"/>
  <c r="AI16" i="326"/>
  <c r="AH16" i="326"/>
  <c r="AG16" i="326"/>
  <c r="AJ16" i="326" s="1"/>
  <c r="F16" i="326" s="1"/>
  <c r="AE16" i="326"/>
  <c r="AD16" i="326"/>
  <c r="AC16" i="326"/>
  <c r="AB16" i="326"/>
  <c r="AA16" i="326"/>
  <c r="AF16" i="326" s="1"/>
  <c r="Y16" i="326"/>
  <c r="X16" i="326"/>
  <c r="W16" i="326"/>
  <c r="V16" i="326"/>
  <c r="Z16" i="326" s="1"/>
  <c r="T16" i="326"/>
  <c r="S16" i="326"/>
  <c r="R16" i="326"/>
  <c r="Q16" i="326"/>
  <c r="U16" i="326" s="1"/>
  <c r="O16" i="326"/>
  <c r="N16" i="326"/>
  <c r="M16" i="326"/>
  <c r="L16" i="326"/>
  <c r="K16" i="326"/>
  <c r="P16" i="326" s="1"/>
  <c r="AJ15" i="326"/>
  <c r="F15" i="326" s="1"/>
  <c r="AI15" i="326"/>
  <c r="AH15" i="326"/>
  <c r="AG15" i="326"/>
  <c r="AE15" i="326"/>
  <c r="AD15" i="326"/>
  <c r="AC15" i="326"/>
  <c r="AB15" i="326"/>
  <c r="AA15" i="326"/>
  <c r="AF15" i="326" s="1"/>
  <c r="Y15" i="326"/>
  <c r="X15" i="326"/>
  <c r="W15" i="326"/>
  <c r="V15" i="326"/>
  <c r="Z15" i="326" s="1"/>
  <c r="U15" i="326"/>
  <c r="T15" i="326"/>
  <c r="S15" i="326"/>
  <c r="R15" i="326"/>
  <c r="Q15" i="326"/>
  <c r="O15" i="326"/>
  <c r="N15" i="326"/>
  <c r="M15" i="326"/>
  <c r="L15" i="326"/>
  <c r="K15" i="326"/>
  <c r="P15" i="326" s="1"/>
  <c r="AI14" i="326"/>
  <c r="AH14" i="326"/>
  <c r="AG14" i="326"/>
  <c r="AJ14" i="326" s="1"/>
  <c r="F14" i="326" s="1"/>
  <c r="AE14" i="326"/>
  <c r="AD14" i="326"/>
  <c r="AC14" i="326"/>
  <c r="AB14" i="326"/>
  <c r="AA14" i="326"/>
  <c r="AF14" i="326" s="1"/>
  <c r="Y14" i="326"/>
  <c r="X14" i="326"/>
  <c r="W14" i="326"/>
  <c r="V14" i="326"/>
  <c r="Z14" i="326" s="1"/>
  <c r="T14" i="326"/>
  <c r="S14" i="326"/>
  <c r="R14" i="326"/>
  <c r="Q14" i="326"/>
  <c r="U14" i="326" s="1"/>
  <c r="O14" i="326"/>
  <c r="N14" i="326"/>
  <c r="M14" i="326"/>
  <c r="L14" i="326"/>
  <c r="K14" i="326"/>
  <c r="P14" i="326" s="1"/>
  <c r="AI13" i="326"/>
  <c r="AH13" i="326"/>
  <c r="AJ13" i="326" s="1"/>
  <c r="F13" i="326" s="1"/>
  <c r="AG13" i="326"/>
  <c r="AE13" i="326"/>
  <c r="AD13" i="326"/>
  <c r="AC13" i="326"/>
  <c r="AB13" i="326"/>
  <c r="AF13" i="326" s="1"/>
  <c r="AA13" i="326"/>
  <c r="Y13" i="326"/>
  <c r="X13" i="326"/>
  <c r="W13" i="326"/>
  <c r="Z13" i="326" s="1"/>
  <c r="V13" i="326"/>
  <c r="T13" i="326"/>
  <c r="S13" i="326"/>
  <c r="R13" i="326"/>
  <c r="U13" i="326" s="1"/>
  <c r="Q13" i="326"/>
  <c r="O13" i="326"/>
  <c r="N13" i="326"/>
  <c r="M13" i="326"/>
  <c r="L13" i="326"/>
  <c r="P13" i="326" s="1"/>
  <c r="K13" i="326"/>
  <c r="AI12" i="326"/>
  <c r="AH12" i="326"/>
  <c r="AJ12" i="326" s="1"/>
  <c r="F12" i="326" s="1"/>
  <c r="AG12" i="326"/>
  <c r="AE12" i="326"/>
  <c r="AD12" i="326"/>
  <c r="AC12" i="326"/>
  <c r="AB12" i="326"/>
  <c r="AF12" i="326" s="1"/>
  <c r="AA12" i="326"/>
  <c r="Y12" i="326"/>
  <c r="X12" i="326"/>
  <c r="W12" i="326"/>
  <c r="Z12" i="326" s="1"/>
  <c r="V12" i="326"/>
  <c r="T12" i="326"/>
  <c r="S12" i="326"/>
  <c r="R12" i="326"/>
  <c r="U12" i="326" s="1"/>
  <c r="Q12" i="326"/>
  <c r="O12" i="326"/>
  <c r="N12" i="326"/>
  <c r="M12" i="326"/>
  <c r="L12" i="326"/>
  <c r="P12" i="326" s="1"/>
  <c r="K12" i="326"/>
  <c r="AJ11" i="326"/>
  <c r="F11" i="326" s="1"/>
  <c r="AI11" i="326"/>
  <c r="AH11" i="326"/>
  <c r="AG11" i="326"/>
  <c r="AE11" i="326"/>
  <c r="AD11" i="326"/>
  <c r="AC11" i="326"/>
  <c r="AB11" i="326"/>
  <c r="AA11" i="326"/>
  <c r="AF11" i="326" s="1"/>
  <c r="Y11" i="326"/>
  <c r="X11" i="326"/>
  <c r="Z11" i="326" s="1"/>
  <c r="W11" i="326"/>
  <c r="V11" i="326"/>
  <c r="T11" i="326"/>
  <c r="S11" i="326"/>
  <c r="U11" i="326" s="1"/>
  <c r="R11" i="326"/>
  <c r="Q11" i="326"/>
  <c r="O11" i="326"/>
  <c r="N11" i="326"/>
  <c r="M11" i="326"/>
  <c r="L11" i="326"/>
  <c r="K11" i="326"/>
  <c r="AI10" i="326"/>
  <c r="AH10" i="326"/>
  <c r="AG10" i="326"/>
  <c r="AJ10" i="326" s="1"/>
  <c r="F10" i="326" s="1"/>
  <c r="AE10" i="326"/>
  <c r="AD10" i="326"/>
  <c r="AC10" i="326"/>
  <c r="AB10" i="326"/>
  <c r="AA10" i="326"/>
  <c r="AF10" i="326" s="1"/>
  <c r="Y10" i="326"/>
  <c r="X10" i="326"/>
  <c r="W10" i="326"/>
  <c r="V10" i="326"/>
  <c r="Z10" i="326" s="1"/>
  <c r="T10" i="326"/>
  <c r="S10" i="326"/>
  <c r="R10" i="326"/>
  <c r="Q10" i="326"/>
  <c r="U10" i="326" s="1"/>
  <c r="O10" i="326"/>
  <c r="N10" i="326"/>
  <c r="M10" i="326"/>
  <c r="L10" i="326"/>
  <c r="K10" i="326"/>
  <c r="P10" i="326" s="1"/>
  <c r="AI9" i="326"/>
  <c r="AH9" i="326"/>
  <c r="AJ9" i="326" s="1"/>
  <c r="F9" i="326" s="1"/>
  <c r="AG9" i="326"/>
  <c r="AE9" i="326"/>
  <c r="AD9" i="326"/>
  <c r="AC9" i="326"/>
  <c r="AB9" i="326"/>
  <c r="AF9" i="326" s="1"/>
  <c r="AA9" i="326"/>
  <c r="Y9" i="326"/>
  <c r="X9" i="326"/>
  <c r="W9" i="326"/>
  <c r="Z9" i="326" s="1"/>
  <c r="V9" i="326"/>
  <c r="T9" i="326"/>
  <c r="S9" i="326"/>
  <c r="R9" i="326"/>
  <c r="U9" i="326" s="1"/>
  <c r="Q9" i="326"/>
  <c r="P9" i="326"/>
  <c r="O9" i="326"/>
  <c r="N9" i="326"/>
  <c r="M9" i="326"/>
  <c r="L9" i="326"/>
  <c r="K9" i="326"/>
  <c r="AI8" i="326"/>
  <c r="AH8" i="326"/>
  <c r="AJ8" i="326" s="1"/>
  <c r="F8" i="326" s="1"/>
  <c r="AG8" i="326"/>
  <c r="AE8" i="326"/>
  <c r="AD8" i="326"/>
  <c r="AC8" i="326"/>
  <c r="AB8" i="326"/>
  <c r="AA8" i="326"/>
  <c r="Y8" i="326"/>
  <c r="X8" i="326"/>
  <c r="W8" i="326"/>
  <c r="V8" i="326"/>
  <c r="T8" i="326"/>
  <c r="S8" i="326"/>
  <c r="U8" i="326" s="1"/>
  <c r="R8" i="326"/>
  <c r="Q8" i="326"/>
  <c r="O8" i="326"/>
  <c r="N8" i="326"/>
  <c r="M8" i="326"/>
  <c r="L8" i="326"/>
  <c r="P8" i="326" s="1"/>
  <c r="K8" i="326"/>
  <c r="AI7" i="326"/>
  <c r="AH7" i="326"/>
  <c r="AJ7" i="326" s="1"/>
  <c r="F7" i="326" s="1"/>
  <c r="AG7" i="326"/>
  <c r="AF7" i="326"/>
  <c r="AE7" i="326"/>
  <c r="AD7" i="326"/>
  <c r="AC7" i="326"/>
  <c r="AB7" i="326"/>
  <c r="AA7" i="326"/>
  <c r="Z7" i="326"/>
  <c r="Y7" i="326"/>
  <c r="X7" i="326"/>
  <c r="W7" i="326"/>
  <c r="V7" i="326"/>
  <c r="T7" i="326"/>
  <c r="S7" i="326"/>
  <c r="U7" i="326" s="1"/>
  <c r="R7" i="326"/>
  <c r="Q7" i="326"/>
  <c r="P7" i="326"/>
  <c r="O7" i="326"/>
  <c r="N7" i="326"/>
  <c r="M7" i="326"/>
  <c r="L7" i="326"/>
  <c r="K7" i="326"/>
  <c r="AI6" i="326"/>
  <c r="AH6" i="326"/>
  <c r="AJ6" i="326" s="1"/>
  <c r="F6" i="326" s="1"/>
  <c r="AG6" i="326"/>
  <c r="AE6" i="326"/>
  <c r="AD6" i="326"/>
  <c r="AC6" i="326"/>
  <c r="AB6" i="326"/>
  <c r="AF6" i="326" s="1"/>
  <c r="AA6" i="326"/>
  <c r="Y6" i="326"/>
  <c r="X6" i="326"/>
  <c r="W6" i="326"/>
  <c r="Z6" i="326" s="1"/>
  <c r="V6" i="326"/>
  <c r="T6" i="326"/>
  <c r="S6" i="326"/>
  <c r="R6" i="326"/>
  <c r="U6" i="326" s="1"/>
  <c r="Q6" i="326"/>
  <c r="O6" i="326"/>
  <c r="N6" i="326"/>
  <c r="M6" i="326"/>
  <c r="L6" i="326"/>
  <c r="P6" i="326" s="1"/>
  <c r="K6" i="326"/>
  <c r="AI5" i="326"/>
  <c r="AH5" i="326"/>
  <c r="AJ5" i="326" s="1"/>
  <c r="F5" i="326" s="1"/>
  <c r="AG5" i="326"/>
  <c r="AF5" i="326"/>
  <c r="AE5" i="326"/>
  <c r="AD5" i="326"/>
  <c r="AC5" i="326"/>
  <c r="AB5" i="326"/>
  <c r="AA5" i="326"/>
  <c r="Y5" i="326"/>
  <c r="X5" i="326"/>
  <c r="W5" i="326"/>
  <c r="Z5" i="326" s="1"/>
  <c r="V5" i="326"/>
  <c r="T5" i="326"/>
  <c r="S5" i="326"/>
  <c r="R5" i="326"/>
  <c r="U5" i="326" s="1"/>
  <c r="Q5" i="326"/>
  <c r="P5" i="326"/>
  <c r="O5" i="326"/>
  <c r="N5" i="326"/>
  <c r="M5" i="326"/>
  <c r="L5" i="326"/>
  <c r="K5" i="326"/>
  <c r="AI4" i="326"/>
  <c r="AH4" i="326"/>
  <c r="AJ4" i="326" s="1"/>
  <c r="F4" i="326" s="1"/>
  <c r="AG4" i="326"/>
  <c r="AE4" i="326"/>
  <c r="AD4" i="326"/>
  <c r="AC4" i="326"/>
  <c r="AF4" i="326" s="1"/>
  <c r="AB4" i="326"/>
  <c r="AA4" i="326"/>
  <c r="Y4" i="326"/>
  <c r="X4" i="326"/>
  <c r="Z4" i="326" s="1"/>
  <c r="W4" i="326"/>
  <c r="V4" i="326"/>
  <c r="T4" i="326"/>
  <c r="S4" i="326"/>
  <c r="U4" i="326" s="1"/>
  <c r="R4" i="326"/>
  <c r="Q4" i="326"/>
  <c r="P4" i="326"/>
  <c r="O4" i="326"/>
  <c r="N4" i="326"/>
  <c r="M4" i="326"/>
  <c r="L4" i="326"/>
  <c r="K4" i="326"/>
  <c r="D57" i="325"/>
  <c r="E54" i="325"/>
  <c r="E55" i="325" s="1"/>
  <c r="D54" i="325"/>
  <c r="D56" i="325" s="1"/>
  <c r="C54" i="325"/>
  <c r="C55" i="325" s="1"/>
  <c r="G55" i="325" s="1"/>
  <c r="D50" i="325"/>
  <c r="E48" i="325"/>
  <c r="E47" i="325"/>
  <c r="D47" i="325"/>
  <c r="D49" i="325" s="1"/>
  <c r="AJ43" i="325"/>
  <c r="AI43" i="325"/>
  <c r="AH43" i="325"/>
  <c r="AG43" i="325"/>
  <c r="AF43" i="325"/>
  <c r="AE43" i="325"/>
  <c r="AD43" i="325"/>
  <c r="AC43" i="325"/>
  <c r="AB43" i="325"/>
  <c r="AA43" i="325"/>
  <c r="Z43" i="325"/>
  <c r="Y43" i="325"/>
  <c r="X43" i="325"/>
  <c r="W43" i="325"/>
  <c r="V43" i="325"/>
  <c r="U43" i="325"/>
  <c r="T43" i="325"/>
  <c r="S43" i="325"/>
  <c r="R43" i="325"/>
  <c r="Q43" i="325"/>
  <c r="P43" i="325"/>
  <c r="O43" i="325"/>
  <c r="N43" i="325"/>
  <c r="M43" i="325"/>
  <c r="L43" i="325"/>
  <c r="K43" i="325"/>
  <c r="F43" i="325"/>
  <c r="AJ42" i="325"/>
  <c r="AI42" i="325"/>
  <c r="AH42" i="325"/>
  <c r="AG42" i="325"/>
  <c r="AF42" i="325"/>
  <c r="AE42" i="325"/>
  <c r="AD42" i="325"/>
  <c r="AC42" i="325"/>
  <c r="AB42" i="325"/>
  <c r="AA42" i="325"/>
  <c r="Z42" i="325"/>
  <c r="Y42" i="325"/>
  <c r="X42" i="325"/>
  <c r="W42" i="325"/>
  <c r="V42" i="325"/>
  <c r="U42" i="325"/>
  <c r="T42" i="325"/>
  <c r="S42" i="325"/>
  <c r="R42" i="325"/>
  <c r="Q42" i="325"/>
  <c r="P42" i="325"/>
  <c r="O42" i="325"/>
  <c r="N42" i="325"/>
  <c r="M42" i="325"/>
  <c r="L42" i="325"/>
  <c r="K42" i="325"/>
  <c r="F42" i="325"/>
  <c r="AJ41" i="325"/>
  <c r="AI41" i="325"/>
  <c r="AH41" i="325"/>
  <c r="AG41" i="325"/>
  <c r="AF41" i="325"/>
  <c r="AE41" i="325"/>
  <c r="AD41" i="325"/>
  <c r="AC41" i="325"/>
  <c r="AB41" i="325"/>
  <c r="AA41" i="325"/>
  <c r="Z41" i="325"/>
  <c r="Y41" i="325"/>
  <c r="X41" i="325"/>
  <c r="W41" i="325"/>
  <c r="V41" i="325"/>
  <c r="U41" i="325"/>
  <c r="T41" i="325"/>
  <c r="S41" i="325"/>
  <c r="R41" i="325"/>
  <c r="Q41" i="325"/>
  <c r="P41" i="325"/>
  <c r="O41" i="325"/>
  <c r="N41" i="325"/>
  <c r="M41" i="325"/>
  <c r="L41" i="325"/>
  <c r="K41" i="325"/>
  <c r="F41" i="325"/>
  <c r="AJ40" i="325"/>
  <c r="AI40" i="325"/>
  <c r="AH40" i="325"/>
  <c r="AG40" i="325"/>
  <c r="AF40" i="325"/>
  <c r="AE40" i="325"/>
  <c r="AD40" i="325"/>
  <c r="AC40" i="325"/>
  <c r="AB40" i="325"/>
  <c r="AA40" i="325"/>
  <c r="Z40" i="325"/>
  <c r="Y40" i="325"/>
  <c r="X40" i="325"/>
  <c r="W40" i="325"/>
  <c r="V40" i="325"/>
  <c r="U40" i="325"/>
  <c r="T40" i="325"/>
  <c r="S40" i="325"/>
  <c r="R40" i="325"/>
  <c r="Q40" i="325"/>
  <c r="P40" i="325"/>
  <c r="O40" i="325"/>
  <c r="N40" i="325"/>
  <c r="M40" i="325"/>
  <c r="L40" i="325"/>
  <c r="K40" i="325"/>
  <c r="F40" i="325"/>
  <c r="AJ39" i="325"/>
  <c r="AI39" i="325"/>
  <c r="AH39" i="325"/>
  <c r="AG39" i="325"/>
  <c r="AF39" i="325"/>
  <c r="AE39" i="325"/>
  <c r="AD39" i="325"/>
  <c r="AC39" i="325"/>
  <c r="AB39" i="325"/>
  <c r="AA39" i="325"/>
  <c r="Z39" i="325"/>
  <c r="Y39" i="325"/>
  <c r="X39" i="325"/>
  <c r="W39" i="325"/>
  <c r="V39" i="325"/>
  <c r="U39" i="325"/>
  <c r="T39" i="325"/>
  <c r="S39" i="325"/>
  <c r="R39" i="325"/>
  <c r="Q39" i="325"/>
  <c r="P39" i="325"/>
  <c r="O39" i="325"/>
  <c r="N39" i="325"/>
  <c r="M39" i="325"/>
  <c r="L39" i="325"/>
  <c r="K39" i="325"/>
  <c r="F39" i="325"/>
  <c r="AJ38" i="325"/>
  <c r="AI38" i="325"/>
  <c r="AH38" i="325"/>
  <c r="AG38" i="325"/>
  <c r="AF38" i="325"/>
  <c r="AE38" i="325"/>
  <c r="AD38" i="325"/>
  <c r="AC38" i="325"/>
  <c r="AB38" i="325"/>
  <c r="AA38" i="325"/>
  <c r="Z38" i="325"/>
  <c r="Y38" i="325"/>
  <c r="X38" i="325"/>
  <c r="W38" i="325"/>
  <c r="V38" i="325"/>
  <c r="U38" i="325"/>
  <c r="T38" i="325"/>
  <c r="S38" i="325"/>
  <c r="R38" i="325"/>
  <c r="Q38" i="325"/>
  <c r="P38" i="325"/>
  <c r="O38" i="325"/>
  <c r="N38" i="325"/>
  <c r="M38" i="325"/>
  <c r="L38" i="325"/>
  <c r="K38" i="325"/>
  <c r="F38" i="325"/>
  <c r="AJ37" i="325"/>
  <c r="AI37" i="325"/>
  <c r="AH37" i="325"/>
  <c r="AG37" i="325"/>
  <c r="AF37" i="325"/>
  <c r="AE37" i="325"/>
  <c r="AD37" i="325"/>
  <c r="AC37" i="325"/>
  <c r="AB37" i="325"/>
  <c r="AA37" i="325"/>
  <c r="Z37" i="325"/>
  <c r="Y37" i="325"/>
  <c r="X37" i="325"/>
  <c r="W37" i="325"/>
  <c r="V37" i="325"/>
  <c r="U37" i="325"/>
  <c r="T37" i="325"/>
  <c r="S37" i="325"/>
  <c r="R37" i="325"/>
  <c r="Q37" i="325"/>
  <c r="P37" i="325"/>
  <c r="O37" i="325"/>
  <c r="N37" i="325"/>
  <c r="M37" i="325"/>
  <c r="L37" i="325"/>
  <c r="K37" i="325"/>
  <c r="F37" i="325"/>
  <c r="AJ36" i="325"/>
  <c r="AI36" i="325"/>
  <c r="AH36" i="325"/>
  <c r="AG36" i="325"/>
  <c r="AF36" i="325"/>
  <c r="AE36" i="325"/>
  <c r="AD36" i="325"/>
  <c r="AC36" i="325"/>
  <c r="AB36" i="325"/>
  <c r="AA36" i="325"/>
  <c r="Z36" i="325"/>
  <c r="Y36" i="325"/>
  <c r="X36" i="325"/>
  <c r="W36" i="325"/>
  <c r="V36" i="325"/>
  <c r="U36" i="325"/>
  <c r="T36" i="325"/>
  <c r="S36" i="325"/>
  <c r="R36" i="325"/>
  <c r="Q36" i="325"/>
  <c r="P36" i="325"/>
  <c r="O36" i="325"/>
  <c r="N36" i="325"/>
  <c r="M36" i="325"/>
  <c r="L36" i="325"/>
  <c r="K36" i="325"/>
  <c r="F36" i="325"/>
  <c r="AJ35" i="325"/>
  <c r="AI35" i="325"/>
  <c r="AH35" i="325"/>
  <c r="AG35" i="325"/>
  <c r="AF35" i="325"/>
  <c r="AE35" i="325"/>
  <c r="AD35" i="325"/>
  <c r="AC35" i="325"/>
  <c r="AB35" i="325"/>
  <c r="AA35" i="325"/>
  <c r="Z35" i="325"/>
  <c r="Y35" i="325"/>
  <c r="X35" i="325"/>
  <c r="W35" i="325"/>
  <c r="V35" i="325"/>
  <c r="U35" i="325"/>
  <c r="T35" i="325"/>
  <c r="S35" i="325"/>
  <c r="R35" i="325"/>
  <c r="Q35" i="325"/>
  <c r="P35" i="325"/>
  <c r="O35" i="325"/>
  <c r="N35" i="325"/>
  <c r="M35" i="325"/>
  <c r="L35" i="325"/>
  <c r="K35" i="325"/>
  <c r="F35" i="325"/>
  <c r="AJ34" i="325"/>
  <c r="AI34" i="325"/>
  <c r="AH34" i="325"/>
  <c r="AG34" i="325"/>
  <c r="AF34" i="325"/>
  <c r="AE34" i="325"/>
  <c r="AD34" i="325"/>
  <c r="AC34" i="325"/>
  <c r="AB34" i="325"/>
  <c r="AA34" i="325"/>
  <c r="Z34" i="325"/>
  <c r="Y34" i="325"/>
  <c r="X34" i="325"/>
  <c r="W34" i="325"/>
  <c r="V34" i="325"/>
  <c r="U34" i="325"/>
  <c r="T34" i="325"/>
  <c r="S34" i="325"/>
  <c r="R34" i="325"/>
  <c r="Q34" i="325"/>
  <c r="P34" i="325"/>
  <c r="O34" i="325"/>
  <c r="N34" i="325"/>
  <c r="M34" i="325"/>
  <c r="L34" i="325"/>
  <c r="K34" i="325"/>
  <c r="F34" i="325"/>
  <c r="AJ33" i="325"/>
  <c r="AI33" i="325"/>
  <c r="AH33" i="325"/>
  <c r="AG33" i="325"/>
  <c r="AF33" i="325"/>
  <c r="AE33" i="325"/>
  <c r="AD33" i="325"/>
  <c r="AC33" i="325"/>
  <c r="AB33" i="325"/>
  <c r="AA33" i="325"/>
  <c r="Z33" i="325"/>
  <c r="Y33" i="325"/>
  <c r="X33" i="325"/>
  <c r="W33" i="325"/>
  <c r="V33" i="325"/>
  <c r="U33" i="325"/>
  <c r="T33" i="325"/>
  <c r="S33" i="325"/>
  <c r="R33" i="325"/>
  <c r="Q33" i="325"/>
  <c r="P33" i="325"/>
  <c r="O33" i="325"/>
  <c r="N33" i="325"/>
  <c r="M33" i="325"/>
  <c r="L33" i="325"/>
  <c r="K33" i="325"/>
  <c r="F33" i="325"/>
  <c r="AJ32" i="325"/>
  <c r="AI32" i="325"/>
  <c r="AH32" i="325"/>
  <c r="AG32" i="325"/>
  <c r="AF32" i="325"/>
  <c r="AE32" i="325"/>
  <c r="AD32" i="325"/>
  <c r="AC32" i="325"/>
  <c r="AB32" i="325"/>
  <c r="AA32" i="325"/>
  <c r="Z32" i="325"/>
  <c r="Y32" i="325"/>
  <c r="X32" i="325"/>
  <c r="W32" i="325"/>
  <c r="V32" i="325"/>
  <c r="U32" i="325"/>
  <c r="T32" i="325"/>
  <c r="S32" i="325"/>
  <c r="R32" i="325"/>
  <c r="Q32" i="325"/>
  <c r="P32" i="325"/>
  <c r="O32" i="325"/>
  <c r="N32" i="325"/>
  <c r="M32" i="325"/>
  <c r="L32" i="325"/>
  <c r="K32" i="325"/>
  <c r="F32" i="325"/>
  <c r="AJ31" i="325"/>
  <c r="AI31" i="325"/>
  <c r="AH31" i="325"/>
  <c r="AG31" i="325"/>
  <c r="AF31" i="325"/>
  <c r="AE31" i="325"/>
  <c r="AD31" i="325"/>
  <c r="AC31" i="325"/>
  <c r="AB31" i="325"/>
  <c r="AA31" i="325"/>
  <c r="Z31" i="325"/>
  <c r="Y31" i="325"/>
  <c r="X31" i="325"/>
  <c r="W31" i="325"/>
  <c r="V31" i="325"/>
  <c r="U31" i="325"/>
  <c r="T31" i="325"/>
  <c r="S31" i="325"/>
  <c r="R31" i="325"/>
  <c r="Q31" i="325"/>
  <c r="P31" i="325"/>
  <c r="O31" i="325"/>
  <c r="N31" i="325"/>
  <c r="M31" i="325"/>
  <c r="L31" i="325"/>
  <c r="K31" i="325"/>
  <c r="F31" i="325"/>
  <c r="AJ30" i="325"/>
  <c r="AI30" i="325"/>
  <c r="AH30" i="325"/>
  <c r="AG30" i="325"/>
  <c r="AF30" i="325"/>
  <c r="AE30" i="325"/>
  <c r="AD30" i="325"/>
  <c r="AC30" i="325"/>
  <c r="AB30" i="325"/>
  <c r="AA30" i="325"/>
  <c r="Z30" i="325"/>
  <c r="Y30" i="325"/>
  <c r="X30" i="325"/>
  <c r="W30" i="325"/>
  <c r="V30" i="325"/>
  <c r="U30" i="325"/>
  <c r="T30" i="325"/>
  <c r="S30" i="325"/>
  <c r="R30" i="325"/>
  <c r="Q30" i="325"/>
  <c r="P30" i="325"/>
  <c r="O30" i="325"/>
  <c r="N30" i="325"/>
  <c r="M30" i="325"/>
  <c r="L30" i="325"/>
  <c r="K30" i="325"/>
  <c r="F30" i="325"/>
  <c r="AJ29" i="325"/>
  <c r="AI29" i="325"/>
  <c r="AH29" i="325"/>
  <c r="AG29" i="325"/>
  <c r="AF29" i="325"/>
  <c r="AE29" i="325"/>
  <c r="AD29" i="325"/>
  <c r="AC29" i="325"/>
  <c r="AB29" i="325"/>
  <c r="AA29" i="325"/>
  <c r="Z29" i="325"/>
  <c r="Y29" i="325"/>
  <c r="X29" i="325"/>
  <c r="W29" i="325"/>
  <c r="V29" i="325"/>
  <c r="U29" i="325"/>
  <c r="T29" i="325"/>
  <c r="S29" i="325"/>
  <c r="R29" i="325"/>
  <c r="Q29" i="325"/>
  <c r="P29" i="325"/>
  <c r="O29" i="325"/>
  <c r="N29" i="325"/>
  <c r="M29" i="325"/>
  <c r="L29" i="325"/>
  <c r="K29" i="325"/>
  <c r="F29" i="325"/>
  <c r="AJ28" i="325"/>
  <c r="AI28" i="325"/>
  <c r="AH28" i="325"/>
  <c r="AG28" i="325"/>
  <c r="AF28" i="325"/>
  <c r="AE28" i="325"/>
  <c r="AD28" i="325"/>
  <c r="AC28" i="325"/>
  <c r="AB28" i="325"/>
  <c r="AA28" i="325"/>
  <c r="Z28" i="325"/>
  <c r="Y28" i="325"/>
  <c r="X28" i="325"/>
  <c r="W28" i="325"/>
  <c r="V28" i="325"/>
  <c r="U28" i="325"/>
  <c r="T28" i="325"/>
  <c r="S28" i="325"/>
  <c r="R28" i="325"/>
  <c r="Q28" i="325"/>
  <c r="P28" i="325"/>
  <c r="O28" i="325"/>
  <c r="N28" i="325"/>
  <c r="M28" i="325"/>
  <c r="L28" i="325"/>
  <c r="K28" i="325"/>
  <c r="F28" i="325"/>
  <c r="AJ27" i="325"/>
  <c r="AI27" i="325"/>
  <c r="AH27" i="325"/>
  <c r="AG27" i="325"/>
  <c r="AF27" i="325"/>
  <c r="AE27" i="325"/>
  <c r="AD27" i="325"/>
  <c r="AC27" i="325"/>
  <c r="AB27" i="325"/>
  <c r="AA27" i="325"/>
  <c r="Z27" i="325"/>
  <c r="Y27" i="325"/>
  <c r="X27" i="325"/>
  <c r="W27" i="325"/>
  <c r="V27" i="325"/>
  <c r="U27" i="325"/>
  <c r="T27" i="325"/>
  <c r="S27" i="325"/>
  <c r="R27" i="325"/>
  <c r="Q27" i="325"/>
  <c r="P27" i="325"/>
  <c r="O27" i="325"/>
  <c r="N27" i="325"/>
  <c r="M27" i="325"/>
  <c r="L27" i="325"/>
  <c r="K27" i="325"/>
  <c r="F27" i="325"/>
  <c r="AJ26" i="325"/>
  <c r="AI26" i="325"/>
  <c r="AH26" i="325"/>
  <c r="AG26" i="325"/>
  <c r="AF26" i="325"/>
  <c r="AE26" i="325"/>
  <c r="AD26" i="325"/>
  <c r="AC26" i="325"/>
  <c r="AB26" i="325"/>
  <c r="AA26" i="325"/>
  <c r="Z26" i="325"/>
  <c r="Y26" i="325"/>
  <c r="X26" i="325"/>
  <c r="W26" i="325"/>
  <c r="V26" i="325"/>
  <c r="U26" i="325"/>
  <c r="T26" i="325"/>
  <c r="S26" i="325"/>
  <c r="R26" i="325"/>
  <c r="Q26" i="325"/>
  <c r="P26" i="325"/>
  <c r="O26" i="325"/>
  <c r="N26" i="325"/>
  <c r="M26" i="325"/>
  <c r="L26" i="325"/>
  <c r="K26" i="325"/>
  <c r="F26" i="325"/>
  <c r="AI25" i="325"/>
  <c r="AH25" i="325"/>
  <c r="AJ25" i="325" s="1"/>
  <c r="F25" i="325" s="1"/>
  <c r="AG25" i="325"/>
  <c r="AE25" i="325"/>
  <c r="AD25" i="325"/>
  <c r="AC25" i="325"/>
  <c r="AB25" i="325"/>
  <c r="AF25" i="325" s="1"/>
  <c r="AA25" i="325"/>
  <c r="Y25" i="325"/>
  <c r="X25" i="325"/>
  <c r="W25" i="325"/>
  <c r="Z25" i="325" s="1"/>
  <c r="V25" i="325"/>
  <c r="U25" i="325"/>
  <c r="T25" i="325"/>
  <c r="S25" i="325"/>
  <c r="R25" i="325"/>
  <c r="Q25" i="325"/>
  <c r="P25" i="325"/>
  <c r="O25" i="325"/>
  <c r="N25" i="325"/>
  <c r="M25" i="325"/>
  <c r="L25" i="325"/>
  <c r="K25" i="325"/>
  <c r="AI24" i="325"/>
  <c r="AH24" i="325"/>
  <c r="AJ24" i="325" s="1"/>
  <c r="F24" i="325" s="1"/>
  <c r="AG24" i="325"/>
  <c r="AE24" i="325"/>
  <c r="AD24" i="325"/>
  <c r="AC24" i="325"/>
  <c r="AB24" i="325"/>
  <c r="AF24" i="325" s="1"/>
  <c r="AA24" i="325"/>
  <c r="Y24" i="325"/>
  <c r="X24" i="325"/>
  <c r="W24" i="325"/>
  <c r="Z24" i="325" s="1"/>
  <c r="V24" i="325"/>
  <c r="T24" i="325"/>
  <c r="S24" i="325"/>
  <c r="R24" i="325"/>
  <c r="U24" i="325" s="1"/>
  <c r="Q24" i="325"/>
  <c r="O24" i="325"/>
  <c r="N24" i="325"/>
  <c r="M24" i="325"/>
  <c r="L24" i="325"/>
  <c r="P24" i="325" s="1"/>
  <c r="K24" i="325"/>
  <c r="AI23" i="325"/>
  <c r="AH23" i="325"/>
  <c r="AJ23" i="325" s="1"/>
  <c r="F23" i="325" s="1"/>
  <c r="AG23" i="325"/>
  <c r="AE23" i="325"/>
  <c r="AD23" i="325"/>
  <c r="AC23" i="325"/>
  <c r="AB23" i="325"/>
  <c r="AF23" i="325" s="1"/>
  <c r="AA23" i="325"/>
  <c r="Z23" i="325"/>
  <c r="Y23" i="325"/>
  <c r="X23" i="325"/>
  <c r="W23" i="325"/>
  <c r="V23" i="325"/>
  <c r="T23" i="325"/>
  <c r="S23" i="325"/>
  <c r="R23" i="325"/>
  <c r="U23" i="325" s="1"/>
  <c r="Q23" i="325"/>
  <c r="O23" i="325"/>
  <c r="N23" i="325"/>
  <c r="M23" i="325"/>
  <c r="L23" i="325"/>
  <c r="P23" i="325" s="1"/>
  <c r="K23" i="325"/>
  <c r="AI22" i="325"/>
  <c r="AH22" i="325"/>
  <c r="AG22" i="325"/>
  <c r="AJ22" i="325" s="1"/>
  <c r="F22" i="325" s="1"/>
  <c r="AE22" i="325"/>
  <c r="AD22" i="325"/>
  <c r="AC22" i="325"/>
  <c r="AB22" i="325"/>
  <c r="AF22" i="325" s="1"/>
  <c r="AA22" i="325"/>
  <c r="Y22" i="325"/>
  <c r="X22" i="325"/>
  <c r="W22" i="325"/>
  <c r="V22" i="325"/>
  <c r="T22" i="325"/>
  <c r="S22" i="325"/>
  <c r="R22" i="325"/>
  <c r="U22" i="325" s="1"/>
  <c r="Q22" i="325"/>
  <c r="O22" i="325"/>
  <c r="N22" i="325"/>
  <c r="M22" i="325"/>
  <c r="L22" i="325"/>
  <c r="P22" i="325" s="1"/>
  <c r="K22" i="325"/>
  <c r="AI21" i="325"/>
  <c r="AH21" i="325"/>
  <c r="AG21" i="325"/>
  <c r="AF21" i="325"/>
  <c r="AE21" i="325"/>
  <c r="AD21" i="325"/>
  <c r="AC21" i="325"/>
  <c r="AB21" i="325"/>
  <c r="AA21" i="325"/>
  <c r="Y21" i="325"/>
  <c r="X21" i="325"/>
  <c r="W21" i="325"/>
  <c r="Z21" i="325" s="1"/>
  <c r="V21" i="325"/>
  <c r="T21" i="325"/>
  <c r="S21" i="325"/>
  <c r="R21" i="325"/>
  <c r="Q21" i="325"/>
  <c r="U21" i="325" s="1"/>
  <c r="P21" i="325"/>
  <c r="O21" i="325"/>
  <c r="N21" i="325"/>
  <c r="M21" i="325"/>
  <c r="L21" i="325"/>
  <c r="K21" i="325"/>
  <c r="AI20" i="325"/>
  <c r="AH20" i="325"/>
  <c r="AJ20" i="325" s="1"/>
  <c r="F20" i="325" s="1"/>
  <c r="AG20" i="325"/>
  <c r="AE20" i="325"/>
  <c r="AD20" i="325"/>
  <c r="AC20" i="325"/>
  <c r="AB20" i="325"/>
  <c r="AF20" i="325" s="1"/>
  <c r="AA20" i="325"/>
  <c r="Y20" i="325"/>
  <c r="X20" i="325"/>
  <c r="W20" i="325"/>
  <c r="Z20" i="325" s="1"/>
  <c r="V20" i="325"/>
  <c r="T20" i="325"/>
  <c r="S20" i="325"/>
  <c r="R20" i="325"/>
  <c r="U20" i="325" s="1"/>
  <c r="Q20" i="325"/>
  <c r="O20" i="325"/>
  <c r="N20" i="325"/>
  <c r="M20" i="325"/>
  <c r="L20" i="325"/>
  <c r="P20" i="325" s="1"/>
  <c r="K20" i="325"/>
  <c r="AI19" i="325"/>
  <c r="AH19" i="325"/>
  <c r="AJ19" i="325" s="1"/>
  <c r="F19" i="325" s="1"/>
  <c r="AG19" i="325"/>
  <c r="AE19" i="325"/>
  <c r="AD19" i="325"/>
  <c r="AC19" i="325"/>
  <c r="AB19" i="325"/>
  <c r="AF19" i="325" s="1"/>
  <c r="AA19" i="325"/>
  <c r="Y19" i="325"/>
  <c r="X19" i="325"/>
  <c r="W19" i="325"/>
  <c r="Z19" i="325" s="1"/>
  <c r="V19" i="325"/>
  <c r="T19" i="325"/>
  <c r="S19" i="325"/>
  <c r="R19" i="325"/>
  <c r="U19" i="325" s="1"/>
  <c r="Q19" i="325"/>
  <c r="O19" i="325"/>
  <c r="N19" i="325"/>
  <c r="M19" i="325"/>
  <c r="L19" i="325"/>
  <c r="P19" i="325" s="1"/>
  <c r="K19" i="325"/>
  <c r="AI18" i="325"/>
  <c r="AH18" i="325"/>
  <c r="AJ18" i="325" s="1"/>
  <c r="F18" i="325" s="1"/>
  <c r="AG18" i="325"/>
  <c r="AE18" i="325"/>
  <c r="AD18" i="325"/>
  <c r="AC18" i="325"/>
  <c r="AB18" i="325"/>
  <c r="AF18" i="325" s="1"/>
  <c r="AA18" i="325"/>
  <c r="Y18" i="325"/>
  <c r="X18" i="325"/>
  <c r="W18" i="325"/>
  <c r="Z18" i="325" s="1"/>
  <c r="V18" i="325"/>
  <c r="T18" i="325"/>
  <c r="S18" i="325"/>
  <c r="R18" i="325"/>
  <c r="U18" i="325" s="1"/>
  <c r="Q18" i="325"/>
  <c r="O18" i="325"/>
  <c r="N18" i="325"/>
  <c r="M18" i="325"/>
  <c r="L18" i="325"/>
  <c r="P18" i="325" s="1"/>
  <c r="K18" i="325"/>
  <c r="AI17" i="325"/>
  <c r="AH17" i="325"/>
  <c r="AG17" i="325"/>
  <c r="AJ17" i="325" s="1"/>
  <c r="F17" i="325" s="1"/>
  <c r="AE17" i="325"/>
  <c r="AD17" i="325"/>
  <c r="AC17" i="325"/>
  <c r="AB17" i="325"/>
  <c r="AA17" i="325"/>
  <c r="Z17" i="325"/>
  <c r="Y17" i="325"/>
  <c r="X17" i="325"/>
  <c r="W17" i="325"/>
  <c r="V17" i="325"/>
  <c r="T17" i="325"/>
  <c r="S17" i="325"/>
  <c r="R17" i="325"/>
  <c r="Q17" i="325"/>
  <c r="O17" i="325"/>
  <c r="N17" i="325"/>
  <c r="M17" i="325"/>
  <c r="L17" i="325"/>
  <c r="P17" i="325" s="1"/>
  <c r="K17" i="325"/>
  <c r="AI16" i="325"/>
  <c r="AH16" i="325"/>
  <c r="AJ16" i="325" s="1"/>
  <c r="F16" i="325" s="1"/>
  <c r="AG16" i="325"/>
  <c r="AF16" i="325"/>
  <c r="AE16" i="325"/>
  <c r="AD16" i="325"/>
  <c r="AC16" i="325"/>
  <c r="AB16" i="325"/>
  <c r="AA16" i="325"/>
  <c r="Y16" i="325"/>
  <c r="X16" i="325"/>
  <c r="W16" i="325"/>
  <c r="Z16" i="325" s="1"/>
  <c r="V16" i="325"/>
  <c r="T16" i="325"/>
  <c r="S16" i="325"/>
  <c r="R16" i="325"/>
  <c r="U16" i="325" s="1"/>
  <c r="Q16" i="325"/>
  <c r="O16" i="325"/>
  <c r="N16" i="325"/>
  <c r="M16" i="325"/>
  <c r="L16" i="325"/>
  <c r="P16" i="325" s="1"/>
  <c r="K16" i="325"/>
  <c r="AI15" i="325"/>
  <c r="AH15" i="325"/>
  <c r="AJ15" i="325" s="1"/>
  <c r="F15" i="325" s="1"/>
  <c r="AG15" i="325"/>
  <c r="AE15" i="325"/>
  <c r="AD15" i="325"/>
  <c r="AC15" i="325"/>
  <c r="AB15" i="325"/>
  <c r="AF15" i="325" s="1"/>
  <c r="AA15" i="325"/>
  <c r="Y15" i="325"/>
  <c r="X15" i="325"/>
  <c r="W15" i="325"/>
  <c r="Z15" i="325" s="1"/>
  <c r="V15" i="325"/>
  <c r="T15" i="325"/>
  <c r="S15" i="325"/>
  <c r="R15" i="325"/>
  <c r="U15" i="325" s="1"/>
  <c r="Q15" i="325"/>
  <c r="O15" i="325"/>
  <c r="N15" i="325"/>
  <c r="M15" i="325"/>
  <c r="L15" i="325"/>
  <c r="P15" i="325" s="1"/>
  <c r="K15" i="325"/>
  <c r="AI14" i="325"/>
  <c r="AH14" i="325"/>
  <c r="AJ14" i="325" s="1"/>
  <c r="F14" i="325" s="1"/>
  <c r="AG14" i="325"/>
  <c r="AE14" i="325"/>
  <c r="AD14" i="325"/>
  <c r="AC14" i="325"/>
  <c r="AB14" i="325"/>
  <c r="AF14" i="325" s="1"/>
  <c r="AA14" i="325"/>
  <c r="Y14" i="325"/>
  <c r="X14" i="325"/>
  <c r="W14" i="325"/>
  <c r="Z14" i="325" s="1"/>
  <c r="V14" i="325"/>
  <c r="T14" i="325"/>
  <c r="S14" i="325"/>
  <c r="R14" i="325"/>
  <c r="U14" i="325" s="1"/>
  <c r="Q14" i="325"/>
  <c r="O14" i="325"/>
  <c r="N14" i="325"/>
  <c r="M14" i="325"/>
  <c r="L14" i="325"/>
  <c r="P14" i="325" s="1"/>
  <c r="K14" i="325"/>
  <c r="AI13" i="325"/>
  <c r="AH13" i="325"/>
  <c r="AJ13" i="325" s="1"/>
  <c r="F13" i="325" s="1"/>
  <c r="AG13" i="325"/>
  <c r="AE13" i="325"/>
  <c r="AD13" i="325"/>
  <c r="AC13" i="325"/>
  <c r="AB13" i="325"/>
  <c r="AF13" i="325" s="1"/>
  <c r="AA13" i="325"/>
  <c r="Y13" i="325"/>
  <c r="X13" i="325"/>
  <c r="W13" i="325"/>
  <c r="Z13" i="325" s="1"/>
  <c r="V13" i="325"/>
  <c r="T13" i="325"/>
  <c r="S13" i="325"/>
  <c r="R13" i="325"/>
  <c r="U13" i="325" s="1"/>
  <c r="Q13" i="325"/>
  <c r="O13" i="325"/>
  <c r="N13" i="325"/>
  <c r="M13" i="325"/>
  <c r="L13" i="325"/>
  <c r="P13" i="325" s="1"/>
  <c r="K13" i="325"/>
  <c r="AI12" i="325"/>
  <c r="AH12" i="325"/>
  <c r="AJ12" i="325" s="1"/>
  <c r="F12" i="325" s="1"/>
  <c r="AG12" i="325"/>
  <c r="AE12" i="325"/>
  <c r="AD12" i="325"/>
  <c r="AC12" i="325"/>
  <c r="AB12" i="325"/>
  <c r="AA12" i="325"/>
  <c r="AF12" i="325" s="1"/>
  <c r="Y12" i="325"/>
  <c r="X12" i="325"/>
  <c r="W12" i="325"/>
  <c r="Z12" i="325" s="1"/>
  <c r="V12" i="325"/>
  <c r="T12" i="325"/>
  <c r="S12" i="325"/>
  <c r="R12" i="325"/>
  <c r="U12" i="325" s="1"/>
  <c r="Q12" i="325"/>
  <c r="O12" i="325"/>
  <c r="N12" i="325"/>
  <c r="M12" i="325"/>
  <c r="L12" i="325"/>
  <c r="K12" i="325"/>
  <c r="AI11" i="325"/>
  <c r="AH11" i="325"/>
  <c r="AJ11" i="325" s="1"/>
  <c r="F11" i="325" s="1"/>
  <c r="AG11" i="325"/>
  <c r="AE11" i="325"/>
  <c r="AD11" i="325"/>
  <c r="AC11" i="325"/>
  <c r="AB11" i="325"/>
  <c r="AF11" i="325" s="1"/>
  <c r="AA11" i="325"/>
  <c r="Y11" i="325"/>
  <c r="X11" i="325"/>
  <c r="W11" i="325"/>
  <c r="Z11" i="325" s="1"/>
  <c r="V11" i="325"/>
  <c r="T11" i="325"/>
  <c r="S11" i="325"/>
  <c r="R11" i="325"/>
  <c r="U11" i="325" s="1"/>
  <c r="Q11" i="325"/>
  <c r="O11" i="325"/>
  <c r="N11" i="325"/>
  <c r="M11" i="325"/>
  <c r="L11" i="325"/>
  <c r="P11" i="325" s="1"/>
  <c r="K11" i="325"/>
  <c r="AI10" i="325"/>
  <c r="AH10" i="325"/>
  <c r="AG10" i="325"/>
  <c r="AE10" i="325"/>
  <c r="AD10" i="325"/>
  <c r="AC10" i="325"/>
  <c r="AB10" i="325"/>
  <c r="AF10" i="325" s="1"/>
  <c r="AA10" i="325"/>
  <c r="Y10" i="325"/>
  <c r="X10" i="325"/>
  <c r="W10" i="325"/>
  <c r="Z10" i="325" s="1"/>
  <c r="V10" i="325"/>
  <c r="T10" i="325"/>
  <c r="S10" i="325"/>
  <c r="R10" i="325"/>
  <c r="Q10" i="325"/>
  <c r="O10" i="325"/>
  <c r="N10" i="325"/>
  <c r="M10" i="325"/>
  <c r="L10" i="325"/>
  <c r="P10" i="325" s="1"/>
  <c r="K10" i="325"/>
  <c r="AI9" i="325"/>
  <c r="AH9" i="325"/>
  <c r="AJ9" i="325" s="1"/>
  <c r="F9" i="325" s="1"/>
  <c r="AG9" i="325"/>
  <c r="AE9" i="325"/>
  <c r="AD9" i="325"/>
  <c r="AC9" i="325"/>
  <c r="AB9" i="325"/>
  <c r="AA9" i="325"/>
  <c r="Y9" i="325"/>
  <c r="X9" i="325"/>
  <c r="W9" i="325"/>
  <c r="V9" i="325"/>
  <c r="Z9" i="325" s="1"/>
  <c r="T9" i="325"/>
  <c r="S9" i="325"/>
  <c r="R9" i="325"/>
  <c r="Q9" i="325"/>
  <c r="O9" i="325"/>
  <c r="N9" i="325"/>
  <c r="M9" i="325"/>
  <c r="L9" i="325"/>
  <c r="K9" i="325"/>
  <c r="AI8" i="325"/>
  <c r="AH8" i="325"/>
  <c r="AG8" i="325"/>
  <c r="AE8" i="325"/>
  <c r="AD8" i="325"/>
  <c r="AC8" i="325"/>
  <c r="AB8" i="325"/>
  <c r="AA8" i="325"/>
  <c r="AF8" i="325" s="1"/>
  <c r="Y8" i="325"/>
  <c r="X8" i="325"/>
  <c r="W8" i="325"/>
  <c r="V8" i="325"/>
  <c r="Z8" i="325" s="1"/>
  <c r="T8" i="325"/>
  <c r="S8" i="325"/>
  <c r="R8" i="325"/>
  <c r="Q8" i="325"/>
  <c r="O8" i="325"/>
  <c r="N8" i="325"/>
  <c r="M8" i="325"/>
  <c r="L8" i="325"/>
  <c r="K8" i="325"/>
  <c r="P8" i="325" s="1"/>
  <c r="AI7" i="325"/>
  <c r="AH7" i="325"/>
  <c r="AG7" i="325"/>
  <c r="AE7" i="325"/>
  <c r="AD7" i="325"/>
  <c r="AC7" i="325"/>
  <c r="AB7" i="325"/>
  <c r="AA7" i="325"/>
  <c r="AF7" i="325" s="1"/>
  <c r="Y7" i="325"/>
  <c r="X7" i="325"/>
  <c r="W7" i="325"/>
  <c r="V7" i="325"/>
  <c r="Z7" i="325" s="1"/>
  <c r="T7" i="325"/>
  <c r="S7" i="325"/>
  <c r="R7" i="325"/>
  <c r="U7" i="325" s="1"/>
  <c r="Q7" i="325"/>
  <c r="P7" i="325"/>
  <c r="O7" i="325"/>
  <c r="N7" i="325"/>
  <c r="M7" i="325"/>
  <c r="L7" i="325"/>
  <c r="K7" i="325"/>
  <c r="AI6" i="325"/>
  <c r="AH6" i="325"/>
  <c r="AJ6" i="325" s="1"/>
  <c r="F6" i="325" s="1"/>
  <c r="AG6" i="325"/>
  <c r="AE6" i="325"/>
  <c r="AD6" i="325"/>
  <c r="AC6" i="325"/>
  <c r="AB6" i="325"/>
  <c r="AA6" i="325"/>
  <c r="Y6" i="325"/>
  <c r="X6" i="325"/>
  <c r="W6" i="325"/>
  <c r="V6" i="325"/>
  <c r="T6" i="325"/>
  <c r="S6" i="325"/>
  <c r="R6" i="325"/>
  <c r="U6" i="325" s="1"/>
  <c r="Q6" i="325"/>
  <c r="O6" i="325"/>
  <c r="N6" i="325"/>
  <c r="M6" i="325"/>
  <c r="L6" i="325"/>
  <c r="K6" i="325"/>
  <c r="P6" i="325" s="1"/>
  <c r="AI5" i="325"/>
  <c r="AH5" i="325"/>
  <c r="AG5" i="325"/>
  <c r="AE5" i="325"/>
  <c r="AD5" i="325"/>
  <c r="AC5" i="325"/>
  <c r="AB5" i="325"/>
  <c r="AF5" i="325" s="1"/>
  <c r="AA5" i="325"/>
  <c r="Y5" i="325"/>
  <c r="X5" i="325"/>
  <c r="W5" i="325"/>
  <c r="V5" i="325"/>
  <c r="T5" i="325"/>
  <c r="S5" i="325"/>
  <c r="R5" i="325"/>
  <c r="Q5" i="325"/>
  <c r="P5" i="325"/>
  <c r="O5" i="325"/>
  <c r="N5" i="325"/>
  <c r="M5" i="325"/>
  <c r="L5" i="325"/>
  <c r="K5" i="325"/>
  <c r="AI4" i="325"/>
  <c r="AH4" i="325"/>
  <c r="AJ4" i="325" s="1"/>
  <c r="F4" i="325" s="1"/>
  <c r="AG4" i="325"/>
  <c r="AE4" i="325"/>
  <c r="AD4" i="325"/>
  <c r="AC4" i="325"/>
  <c r="AB4" i="325"/>
  <c r="AA4" i="325"/>
  <c r="Y4" i="325"/>
  <c r="X4" i="325"/>
  <c r="Z4" i="325" s="1"/>
  <c r="W4" i="325"/>
  <c r="V4" i="325"/>
  <c r="T4" i="325"/>
  <c r="S4" i="325"/>
  <c r="R4" i="325"/>
  <c r="Q4" i="325"/>
  <c r="O4" i="325"/>
  <c r="N4" i="325"/>
  <c r="M4" i="325"/>
  <c r="L4" i="325"/>
  <c r="K4" i="325"/>
  <c r="D57" i="324"/>
  <c r="E54" i="324"/>
  <c r="E55" i="324" s="1"/>
  <c r="D54" i="324"/>
  <c r="D55" i="324" s="1"/>
  <c r="C54" i="324"/>
  <c r="C55" i="324" s="1"/>
  <c r="G55" i="324" s="1"/>
  <c r="D50" i="324"/>
  <c r="E47" i="324"/>
  <c r="E48" i="324" s="1"/>
  <c r="D47" i="324"/>
  <c r="D62" i="324" s="1"/>
  <c r="AJ43" i="324"/>
  <c r="AI43" i="324"/>
  <c r="AH43" i="324"/>
  <c r="AG43" i="324"/>
  <c r="AF43" i="324"/>
  <c r="AE43" i="324"/>
  <c r="AD43" i="324"/>
  <c r="AC43" i="324"/>
  <c r="AB43" i="324"/>
  <c r="AA43" i="324"/>
  <c r="Z43" i="324"/>
  <c r="Y43" i="324"/>
  <c r="X43" i="324"/>
  <c r="W43" i="324"/>
  <c r="V43" i="324"/>
  <c r="U43" i="324"/>
  <c r="T43" i="324"/>
  <c r="S43" i="324"/>
  <c r="R43" i="324"/>
  <c r="Q43" i="324"/>
  <c r="P43" i="324"/>
  <c r="O43" i="324"/>
  <c r="N43" i="324"/>
  <c r="M43" i="324"/>
  <c r="L43" i="324"/>
  <c r="K43" i="324"/>
  <c r="F43" i="324"/>
  <c r="AJ42" i="324"/>
  <c r="AI42" i="324"/>
  <c r="AH42" i="324"/>
  <c r="AG42" i="324"/>
  <c r="AF42" i="324"/>
  <c r="AE42" i="324"/>
  <c r="AD42" i="324"/>
  <c r="AC42" i="324"/>
  <c r="AB42" i="324"/>
  <c r="AA42" i="324"/>
  <c r="Z42" i="324"/>
  <c r="Y42" i="324"/>
  <c r="X42" i="324"/>
  <c r="W42" i="324"/>
  <c r="V42" i="324"/>
  <c r="U42" i="324"/>
  <c r="T42" i="324"/>
  <c r="S42" i="324"/>
  <c r="R42" i="324"/>
  <c r="Q42" i="324"/>
  <c r="P42" i="324"/>
  <c r="O42" i="324"/>
  <c r="N42" i="324"/>
  <c r="M42" i="324"/>
  <c r="L42" i="324"/>
  <c r="K42" i="324"/>
  <c r="F42" i="324"/>
  <c r="AJ41" i="324"/>
  <c r="AI41" i="324"/>
  <c r="AH41" i="324"/>
  <c r="AG41" i="324"/>
  <c r="AF41" i="324"/>
  <c r="AE41" i="324"/>
  <c r="AD41" i="324"/>
  <c r="AC41" i="324"/>
  <c r="AB41" i="324"/>
  <c r="AA41" i="324"/>
  <c r="Z41" i="324"/>
  <c r="Y41" i="324"/>
  <c r="X41" i="324"/>
  <c r="W41" i="324"/>
  <c r="V41" i="324"/>
  <c r="U41" i="324"/>
  <c r="T41" i="324"/>
  <c r="S41" i="324"/>
  <c r="R41" i="324"/>
  <c r="Q41" i="324"/>
  <c r="P41" i="324"/>
  <c r="O41" i="324"/>
  <c r="N41" i="324"/>
  <c r="M41" i="324"/>
  <c r="L41" i="324"/>
  <c r="K41" i="324"/>
  <c r="F41" i="324"/>
  <c r="AJ40" i="324"/>
  <c r="AI40" i="324"/>
  <c r="AH40" i="324"/>
  <c r="AG40" i="324"/>
  <c r="AF40" i="324"/>
  <c r="AE40" i="324"/>
  <c r="AD40" i="324"/>
  <c r="AC40" i="324"/>
  <c r="AB40" i="324"/>
  <c r="AA40" i="324"/>
  <c r="Z40" i="324"/>
  <c r="Y40" i="324"/>
  <c r="X40" i="324"/>
  <c r="W40" i="324"/>
  <c r="V40" i="324"/>
  <c r="U40" i="324"/>
  <c r="T40" i="324"/>
  <c r="S40" i="324"/>
  <c r="R40" i="324"/>
  <c r="Q40" i="324"/>
  <c r="P40" i="324"/>
  <c r="O40" i="324"/>
  <c r="N40" i="324"/>
  <c r="M40" i="324"/>
  <c r="L40" i="324"/>
  <c r="K40" i="324"/>
  <c r="F40" i="324"/>
  <c r="AJ39" i="324"/>
  <c r="AI39" i="324"/>
  <c r="AH39" i="324"/>
  <c r="AG39" i="324"/>
  <c r="AF39" i="324"/>
  <c r="AE39" i="324"/>
  <c r="AD39" i="324"/>
  <c r="AC39" i="324"/>
  <c r="AB39" i="324"/>
  <c r="AA39" i="324"/>
  <c r="Z39" i="324"/>
  <c r="Y39" i="324"/>
  <c r="X39" i="324"/>
  <c r="W39" i="324"/>
  <c r="V39" i="324"/>
  <c r="U39" i="324"/>
  <c r="T39" i="324"/>
  <c r="S39" i="324"/>
  <c r="R39" i="324"/>
  <c r="Q39" i="324"/>
  <c r="P39" i="324"/>
  <c r="O39" i="324"/>
  <c r="N39" i="324"/>
  <c r="M39" i="324"/>
  <c r="L39" i="324"/>
  <c r="K39" i="324"/>
  <c r="F39" i="324"/>
  <c r="AJ38" i="324"/>
  <c r="AI38" i="324"/>
  <c r="AH38" i="324"/>
  <c r="AG38" i="324"/>
  <c r="AF38" i="324"/>
  <c r="AE38" i="324"/>
  <c r="AD38" i="324"/>
  <c r="AC38" i="324"/>
  <c r="AB38" i="324"/>
  <c r="AA38" i="324"/>
  <c r="Z38" i="324"/>
  <c r="Y38" i="324"/>
  <c r="X38" i="324"/>
  <c r="W38" i="324"/>
  <c r="V38" i="324"/>
  <c r="U38" i="324"/>
  <c r="T38" i="324"/>
  <c r="S38" i="324"/>
  <c r="R38" i="324"/>
  <c r="Q38" i="324"/>
  <c r="P38" i="324"/>
  <c r="O38" i="324"/>
  <c r="N38" i="324"/>
  <c r="M38" i="324"/>
  <c r="L38" i="324"/>
  <c r="K38" i="324"/>
  <c r="F38" i="324"/>
  <c r="AJ37" i="324"/>
  <c r="AI37" i="324"/>
  <c r="AH37" i="324"/>
  <c r="AG37" i="324"/>
  <c r="AF37" i="324"/>
  <c r="AE37" i="324"/>
  <c r="AD37" i="324"/>
  <c r="AC37" i="324"/>
  <c r="AB37" i="324"/>
  <c r="AA37" i="324"/>
  <c r="Z37" i="324"/>
  <c r="Y37" i="324"/>
  <c r="X37" i="324"/>
  <c r="W37" i="324"/>
  <c r="V37" i="324"/>
  <c r="U37" i="324"/>
  <c r="T37" i="324"/>
  <c r="S37" i="324"/>
  <c r="R37" i="324"/>
  <c r="Q37" i="324"/>
  <c r="P37" i="324"/>
  <c r="O37" i="324"/>
  <c r="N37" i="324"/>
  <c r="M37" i="324"/>
  <c r="L37" i="324"/>
  <c r="K37" i="324"/>
  <c r="F37" i="324"/>
  <c r="AJ36" i="324"/>
  <c r="AI36" i="324"/>
  <c r="AH36" i="324"/>
  <c r="AG36" i="324"/>
  <c r="AF36" i="324"/>
  <c r="AE36" i="324"/>
  <c r="AD36" i="324"/>
  <c r="AC36" i="324"/>
  <c r="AB36" i="324"/>
  <c r="AA36" i="324"/>
  <c r="Z36" i="324"/>
  <c r="Y36" i="324"/>
  <c r="X36" i="324"/>
  <c r="W36" i="324"/>
  <c r="V36" i="324"/>
  <c r="U36" i="324"/>
  <c r="T36" i="324"/>
  <c r="S36" i="324"/>
  <c r="R36" i="324"/>
  <c r="Q36" i="324"/>
  <c r="P36" i="324"/>
  <c r="O36" i="324"/>
  <c r="N36" i="324"/>
  <c r="M36" i="324"/>
  <c r="L36" i="324"/>
  <c r="K36" i="324"/>
  <c r="F36" i="324"/>
  <c r="AJ35" i="324"/>
  <c r="AI35" i="324"/>
  <c r="AH35" i="324"/>
  <c r="AG35" i="324"/>
  <c r="AF35" i="324"/>
  <c r="AE35" i="324"/>
  <c r="AD35" i="324"/>
  <c r="AC35" i="324"/>
  <c r="AB35" i="324"/>
  <c r="AA35" i="324"/>
  <c r="Z35" i="324"/>
  <c r="Y35" i="324"/>
  <c r="X35" i="324"/>
  <c r="W35" i="324"/>
  <c r="V35" i="324"/>
  <c r="U35" i="324"/>
  <c r="T35" i="324"/>
  <c r="S35" i="324"/>
  <c r="R35" i="324"/>
  <c r="Q35" i="324"/>
  <c r="P35" i="324"/>
  <c r="O35" i="324"/>
  <c r="N35" i="324"/>
  <c r="M35" i="324"/>
  <c r="L35" i="324"/>
  <c r="K35" i="324"/>
  <c r="F35" i="324"/>
  <c r="AJ34" i="324"/>
  <c r="AI34" i="324"/>
  <c r="AH34" i="324"/>
  <c r="AG34" i="324"/>
  <c r="AF34" i="324"/>
  <c r="AE34" i="324"/>
  <c r="AD34" i="324"/>
  <c r="AC34" i="324"/>
  <c r="AB34" i="324"/>
  <c r="AA34" i="324"/>
  <c r="Z34" i="324"/>
  <c r="Y34" i="324"/>
  <c r="X34" i="324"/>
  <c r="W34" i="324"/>
  <c r="V34" i="324"/>
  <c r="U34" i="324"/>
  <c r="T34" i="324"/>
  <c r="S34" i="324"/>
  <c r="R34" i="324"/>
  <c r="Q34" i="324"/>
  <c r="P34" i="324"/>
  <c r="O34" i="324"/>
  <c r="N34" i="324"/>
  <c r="M34" i="324"/>
  <c r="L34" i="324"/>
  <c r="K34" i="324"/>
  <c r="F34" i="324"/>
  <c r="AJ33" i="324"/>
  <c r="AI33" i="324"/>
  <c r="AH33" i="324"/>
  <c r="AG33" i="324"/>
  <c r="AF33" i="324"/>
  <c r="AE33" i="324"/>
  <c r="AD33" i="324"/>
  <c r="AC33" i="324"/>
  <c r="AB33" i="324"/>
  <c r="AA33" i="324"/>
  <c r="Z33" i="324"/>
  <c r="Y33" i="324"/>
  <c r="X33" i="324"/>
  <c r="W33" i="324"/>
  <c r="V33" i="324"/>
  <c r="U33" i="324"/>
  <c r="T33" i="324"/>
  <c r="S33" i="324"/>
  <c r="R33" i="324"/>
  <c r="Q33" i="324"/>
  <c r="P33" i="324"/>
  <c r="O33" i="324"/>
  <c r="N33" i="324"/>
  <c r="M33" i="324"/>
  <c r="L33" i="324"/>
  <c r="K33" i="324"/>
  <c r="F33" i="324"/>
  <c r="AJ32" i="324"/>
  <c r="AI32" i="324"/>
  <c r="AH32" i="324"/>
  <c r="AG32" i="324"/>
  <c r="AF32" i="324"/>
  <c r="AE32" i="324"/>
  <c r="AD32" i="324"/>
  <c r="AC32" i="324"/>
  <c r="AB32" i="324"/>
  <c r="AA32" i="324"/>
  <c r="Z32" i="324"/>
  <c r="Y32" i="324"/>
  <c r="X32" i="324"/>
  <c r="W32" i="324"/>
  <c r="V32" i="324"/>
  <c r="U32" i="324"/>
  <c r="T32" i="324"/>
  <c r="S32" i="324"/>
  <c r="R32" i="324"/>
  <c r="Q32" i="324"/>
  <c r="P32" i="324"/>
  <c r="O32" i="324"/>
  <c r="N32" i="324"/>
  <c r="M32" i="324"/>
  <c r="L32" i="324"/>
  <c r="K32" i="324"/>
  <c r="F32" i="324"/>
  <c r="AJ31" i="324"/>
  <c r="AI31" i="324"/>
  <c r="AH31" i="324"/>
  <c r="AG31" i="324"/>
  <c r="AF31" i="324"/>
  <c r="AE31" i="324"/>
  <c r="AD31" i="324"/>
  <c r="AC31" i="324"/>
  <c r="AB31" i="324"/>
  <c r="AA31" i="324"/>
  <c r="Z31" i="324"/>
  <c r="Y31" i="324"/>
  <c r="X31" i="324"/>
  <c r="W31" i="324"/>
  <c r="V31" i="324"/>
  <c r="U31" i="324"/>
  <c r="T31" i="324"/>
  <c r="S31" i="324"/>
  <c r="R31" i="324"/>
  <c r="Q31" i="324"/>
  <c r="P31" i="324"/>
  <c r="O31" i="324"/>
  <c r="N31" i="324"/>
  <c r="M31" i="324"/>
  <c r="L31" i="324"/>
  <c r="K31" i="324"/>
  <c r="F31" i="324"/>
  <c r="AJ30" i="324"/>
  <c r="AI30" i="324"/>
  <c r="AH30" i="324"/>
  <c r="AG30" i="324"/>
  <c r="AF30" i="324"/>
  <c r="AE30" i="324"/>
  <c r="AD30" i="324"/>
  <c r="AC30" i="324"/>
  <c r="AB30" i="324"/>
  <c r="AA30" i="324"/>
  <c r="Z30" i="324"/>
  <c r="Y30" i="324"/>
  <c r="X30" i="324"/>
  <c r="W30" i="324"/>
  <c r="V30" i="324"/>
  <c r="U30" i="324"/>
  <c r="T30" i="324"/>
  <c r="S30" i="324"/>
  <c r="R30" i="324"/>
  <c r="Q30" i="324"/>
  <c r="P30" i="324"/>
  <c r="O30" i="324"/>
  <c r="N30" i="324"/>
  <c r="M30" i="324"/>
  <c r="L30" i="324"/>
  <c r="K30" i="324"/>
  <c r="F30" i="324"/>
  <c r="AJ29" i="324"/>
  <c r="AI29" i="324"/>
  <c r="AH29" i="324"/>
  <c r="AG29" i="324"/>
  <c r="AF29" i="324"/>
  <c r="AE29" i="324"/>
  <c r="AD29" i="324"/>
  <c r="AC29" i="324"/>
  <c r="AB29" i="324"/>
  <c r="AA29" i="324"/>
  <c r="Z29" i="324"/>
  <c r="Y29" i="324"/>
  <c r="X29" i="324"/>
  <c r="W29" i="324"/>
  <c r="V29" i="324"/>
  <c r="U29" i="324"/>
  <c r="T29" i="324"/>
  <c r="S29" i="324"/>
  <c r="R29" i="324"/>
  <c r="Q29" i="324"/>
  <c r="P29" i="324"/>
  <c r="O29" i="324"/>
  <c r="N29" i="324"/>
  <c r="M29" i="324"/>
  <c r="L29" i="324"/>
  <c r="K29" i="324"/>
  <c r="F29" i="324"/>
  <c r="AJ28" i="324"/>
  <c r="F28" i="324" s="1"/>
  <c r="AI28" i="324"/>
  <c r="AH28" i="324"/>
  <c r="AG28" i="324"/>
  <c r="AE28" i="324"/>
  <c r="AD28" i="324"/>
  <c r="AC28" i="324"/>
  <c r="AB28" i="324"/>
  <c r="AF28" i="324" s="1"/>
  <c r="AA28" i="324"/>
  <c r="Y28" i="324"/>
  <c r="X28" i="324"/>
  <c r="W28" i="324"/>
  <c r="Z28" i="324" s="1"/>
  <c r="V28" i="324"/>
  <c r="T28" i="324"/>
  <c r="S28" i="324"/>
  <c r="R28" i="324"/>
  <c r="U28" i="324" s="1"/>
  <c r="Q28" i="324"/>
  <c r="O28" i="324"/>
  <c r="N28" i="324"/>
  <c r="M28" i="324"/>
  <c r="L28" i="324"/>
  <c r="P28" i="324" s="1"/>
  <c r="K28" i="324"/>
  <c r="AJ27" i="324"/>
  <c r="F27" i="324" s="1"/>
  <c r="AI27" i="324"/>
  <c r="AH27" i="324"/>
  <c r="AG27" i="324"/>
  <c r="AE27" i="324"/>
  <c r="AD27" i="324"/>
  <c r="AC27" i="324"/>
  <c r="AB27" i="324"/>
  <c r="AF27" i="324" s="1"/>
  <c r="AA27" i="324"/>
  <c r="Y27" i="324"/>
  <c r="X27" i="324"/>
  <c r="W27" i="324"/>
  <c r="Z27" i="324" s="1"/>
  <c r="V27" i="324"/>
  <c r="T27" i="324"/>
  <c r="S27" i="324"/>
  <c r="R27" i="324"/>
  <c r="U27" i="324" s="1"/>
  <c r="Q27" i="324"/>
  <c r="O27" i="324"/>
  <c r="N27" i="324"/>
  <c r="M27" i="324"/>
  <c r="L27" i="324"/>
  <c r="P27" i="324" s="1"/>
  <c r="K27" i="324"/>
  <c r="AI26" i="324"/>
  <c r="AH26" i="324"/>
  <c r="AJ26" i="324" s="1"/>
  <c r="F26" i="324" s="1"/>
  <c r="AG26" i="324"/>
  <c r="AE26" i="324"/>
  <c r="AD26" i="324"/>
  <c r="AC26" i="324"/>
  <c r="AB26" i="324"/>
  <c r="AF26" i="324" s="1"/>
  <c r="AA26" i="324"/>
  <c r="Y26" i="324"/>
  <c r="X26" i="324"/>
  <c r="W26" i="324"/>
  <c r="Z26" i="324" s="1"/>
  <c r="V26" i="324"/>
  <c r="T26" i="324"/>
  <c r="S26" i="324"/>
  <c r="R26" i="324"/>
  <c r="U26" i="324" s="1"/>
  <c r="Q26" i="324"/>
  <c r="O26" i="324"/>
  <c r="N26" i="324"/>
  <c r="M26" i="324"/>
  <c r="L26" i="324"/>
  <c r="P26" i="324" s="1"/>
  <c r="K26" i="324"/>
  <c r="AI25" i="324"/>
  <c r="AH25" i="324"/>
  <c r="AJ25" i="324" s="1"/>
  <c r="F25" i="324" s="1"/>
  <c r="AG25" i="324"/>
  <c r="AE25" i="324"/>
  <c r="AD25" i="324"/>
  <c r="AC25" i="324"/>
  <c r="AB25" i="324"/>
  <c r="AF25" i="324" s="1"/>
  <c r="AA25" i="324"/>
  <c r="Z25" i="324"/>
  <c r="Y25" i="324"/>
  <c r="X25" i="324"/>
  <c r="W25" i="324"/>
  <c r="V25" i="324"/>
  <c r="T25" i="324"/>
  <c r="S25" i="324"/>
  <c r="R25" i="324"/>
  <c r="U25" i="324" s="1"/>
  <c r="Q25" i="324"/>
  <c r="O25" i="324"/>
  <c r="N25" i="324"/>
  <c r="M25" i="324"/>
  <c r="L25" i="324"/>
  <c r="P25" i="324" s="1"/>
  <c r="K25" i="324"/>
  <c r="AI24" i="324"/>
  <c r="AH24" i="324"/>
  <c r="AJ24" i="324" s="1"/>
  <c r="F24" i="324" s="1"/>
  <c r="AG24" i="324"/>
  <c r="AE24" i="324"/>
  <c r="AD24" i="324"/>
  <c r="AC24" i="324"/>
  <c r="AB24" i="324"/>
  <c r="AF24" i="324" s="1"/>
  <c r="AA24" i="324"/>
  <c r="Y24" i="324"/>
  <c r="X24" i="324"/>
  <c r="W24" i="324"/>
  <c r="Z24" i="324" s="1"/>
  <c r="V24" i="324"/>
  <c r="U24" i="324"/>
  <c r="T24" i="324"/>
  <c r="S24" i="324"/>
  <c r="R24" i="324"/>
  <c r="Q24" i="324"/>
  <c r="O24" i="324"/>
  <c r="N24" i="324"/>
  <c r="M24" i="324"/>
  <c r="L24" i="324"/>
  <c r="P24" i="324" s="1"/>
  <c r="K24" i="324"/>
  <c r="AI23" i="324"/>
  <c r="AH23" i="324"/>
  <c r="AJ23" i="324" s="1"/>
  <c r="F23" i="324" s="1"/>
  <c r="AG23" i="324"/>
  <c r="AE23" i="324"/>
  <c r="AD23" i="324"/>
  <c r="AC23" i="324"/>
  <c r="AB23" i="324"/>
  <c r="AF23" i="324" s="1"/>
  <c r="AA23" i="324"/>
  <c r="Z23" i="324"/>
  <c r="Y23" i="324"/>
  <c r="X23" i="324"/>
  <c r="W23" i="324"/>
  <c r="V23" i="324"/>
  <c r="T23" i="324"/>
  <c r="S23" i="324"/>
  <c r="R23" i="324"/>
  <c r="U23" i="324" s="1"/>
  <c r="Q23" i="324"/>
  <c r="P23" i="324"/>
  <c r="O23" i="324"/>
  <c r="N23" i="324"/>
  <c r="M23" i="324"/>
  <c r="L23" i="324"/>
  <c r="K23" i="324"/>
  <c r="AI22" i="324"/>
  <c r="AH22" i="324"/>
  <c r="AJ22" i="324" s="1"/>
  <c r="F22" i="324" s="1"/>
  <c r="AG22" i="324"/>
  <c r="AE22" i="324"/>
  <c r="AD22" i="324"/>
  <c r="AC22" i="324"/>
  <c r="AB22" i="324"/>
  <c r="AF22" i="324" s="1"/>
  <c r="AA22" i="324"/>
  <c r="Z22" i="324"/>
  <c r="Y22" i="324"/>
  <c r="X22" i="324"/>
  <c r="W22" i="324"/>
  <c r="V22" i="324"/>
  <c r="U22" i="324"/>
  <c r="T22" i="324"/>
  <c r="S22" i="324"/>
  <c r="R22" i="324"/>
  <c r="Q22" i="324"/>
  <c r="O22" i="324"/>
  <c r="N22" i="324"/>
  <c r="M22" i="324"/>
  <c r="L22" i="324"/>
  <c r="P22" i="324" s="1"/>
  <c r="K22" i="324"/>
  <c r="AI21" i="324"/>
  <c r="AH21" i="324"/>
  <c r="AJ21" i="324" s="1"/>
  <c r="F21" i="324" s="1"/>
  <c r="AG21" i="324"/>
  <c r="AE21" i="324"/>
  <c r="AD21" i="324"/>
  <c r="AC21" i="324"/>
  <c r="AB21" i="324"/>
  <c r="AF21" i="324" s="1"/>
  <c r="AA21" i="324"/>
  <c r="Y21" i="324"/>
  <c r="X21" i="324"/>
  <c r="W21" i="324"/>
  <c r="Z21" i="324" s="1"/>
  <c r="V21" i="324"/>
  <c r="T21" i="324"/>
  <c r="S21" i="324"/>
  <c r="R21" i="324"/>
  <c r="U21" i="324" s="1"/>
  <c r="Q21" i="324"/>
  <c r="P21" i="324"/>
  <c r="O21" i="324"/>
  <c r="N21" i="324"/>
  <c r="M21" i="324"/>
  <c r="L21" i="324"/>
  <c r="K21" i="324"/>
  <c r="AI20" i="324"/>
  <c r="AH20" i="324"/>
  <c r="AG20" i="324"/>
  <c r="AJ20" i="324" s="1"/>
  <c r="F20" i="324" s="1"/>
  <c r="AE20" i="324"/>
  <c r="AD20" i="324"/>
  <c r="AC20" i="324"/>
  <c r="AB20" i="324"/>
  <c r="AA20" i="324"/>
  <c r="Y20" i="324"/>
  <c r="X20" i="324"/>
  <c r="W20" i="324"/>
  <c r="V20" i="324"/>
  <c r="T20" i="324"/>
  <c r="S20" i="324"/>
  <c r="R20" i="324"/>
  <c r="Q20" i="324"/>
  <c r="O20" i="324"/>
  <c r="N20" i="324"/>
  <c r="M20" i="324"/>
  <c r="L20" i="324"/>
  <c r="P20" i="324" s="1"/>
  <c r="K20" i="324"/>
  <c r="AI19" i="324"/>
  <c r="AH19" i="324"/>
  <c r="AJ19" i="324" s="1"/>
  <c r="F19" i="324" s="1"/>
  <c r="AG19" i="324"/>
  <c r="AE19" i="324"/>
  <c r="AD19" i="324"/>
  <c r="AC19" i="324"/>
  <c r="AB19" i="324"/>
  <c r="AF19" i="324" s="1"/>
  <c r="AA19" i="324"/>
  <c r="Y19" i="324"/>
  <c r="X19" i="324"/>
  <c r="W19" i="324"/>
  <c r="Z19" i="324" s="1"/>
  <c r="V19" i="324"/>
  <c r="T19" i="324"/>
  <c r="S19" i="324"/>
  <c r="R19" i="324"/>
  <c r="U19" i="324" s="1"/>
  <c r="Q19" i="324"/>
  <c r="O19" i="324"/>
  <c r="N19" i="324"/>
  <c r="M19" i="324"/>
  <c r="L19" i="324"/>
  <c r="P19" i="324" s="1"/>
  <c r="K19" i="324"/>
  <c r="AI18" i="324"/>
  <c r="AH18" i="324"/>
  <c r="AG18" i="324"/>
  <c r="AE18" i="324"/>
  <c r="AD18" i="324"/>
  <c r="AC18" i="324"/>
  <c r="AB18" i="324"/>
  <c r="AA18" i="324"/>
  <c r="Y18" i="324"/>
  <c r="X18" i="324"/>
  <c r="W18" i="324"/>
  <c r="V18" i="324"/>
  <c r="T18" i="324"/>
  <c r="S18" i="324"/>
  <c r="R18" i="324"/>
  <c r="U18" i="324" s="1"/>
  <c r="Q18" i="324"/>
  <c r="O18" i="324"/>
  <c r="N18" i="324"/>
  <c r="M18" i="324"/>
  <c r="L18" i="324"/>
  <c r="K18" i="324"/>
  <c r="AJ17" i="324"/>
  <c r="F17" i="324" s="1"/>
  <c r="AI17" i="324"/>
  <c r="AH17" i="324"/>
  <c r="AG17" i="324"/>
  <c r="AE17" i="324"/>
  <c r="AD17" i="324"/>
  <c r="AC17" i="324"/>
  <c r="AB17" i="324"/>
  <c r="AF17" i="324" s="1"/>
  <c r="AA17" i="324"/>
  <c r="Y17" i="324"/>
  <c r="X17" i="324"/>
  <c r="W17" i="324"/>
  <c r="Z17" i="324" s="1"/>
  <c r="V17" i="324"/>
  <c r="T17" i="324"/>
  <c r="S17" i="324"/>
  <c r="R17" i="324"/>
  <c r="U17" i="324" s="1"/>
  <c r="Q17" i="324"/>
  <c r="O17" i="324"/>
  <c r="N17" i="324"/>
  <c r="M17" i="324"/>
  <c r="L17" i="324"/>
  <c r="P17" i="324" s="1"/>
  <c r="K17" i="324"/>
  <c r="AI16" i="324"/>
  <c r="AH16" i="324"/>
  <c r="AJ16" i="324" s="1"/>
  <c r="F16" i="324" s="1"/>
  <c r="AG16" i="324"/>
  <c r="AE16" i="324"/>
  <c r="AD16" i="324"/>
  <c r="AC16" i="324"/>
  <c r="AB16" i="324"/>
  <c r="AF16" i="324" s="1"/>
  <c r="AA16" i="324"/>
  <c r="Y16" i="324"/>
  <c r="X16" i="324"/>
  <c r="W16" i="324"/>
  <c r="Z16" i="324" s="1"/>
  <c r="V16" i="324"/>
  <c r="U16" i="324"/>
  <c r="T16" i="324"/>
  <c r="S16" i="324"/>
  <c r="R16" i="324"/>
  <c r="Q16" i="324"/>
  <c r="P16" i="324"/>
  <c r="O16" i="324"/>
  <c r="N16" i="324"/>
  <c r="M16" i="324"/>
  <c r="L16" i="324"/>
  <c r="K16" i="324"/>
  <c r="AI15" i="324"/>
  <c r="AH15" i="324"/>
  <c r="AJ15" i="324" s="1"/>
  <c r="F15" i="324" s="1"/>
  <c r="AG15" i="324"/>
  <c r="AF15" i="324"/>
  <c r="AE15" i="324"/>
  <c r="AD15" i="324"/>
  <c r="AC15" i="324"/>
  <c r="AB15" i="324"/>
  <c r="AA15" i="324"/>
  <c r="Z15" i="324"/>
  <c r="Y15" i="324"/>
  <c r="X15" i="324"/>
  <c r="W15" i="324"/>
  <c r="V15" i="324"/>
  <c r="T15" i="324"/>
  <c r="S15" i="324"/>
  <c r="R15" i="324"/>
  <c r="U15" i="324" s="1"/>
  <c r="Q15" i="324"/>
  <c r="P15" i="324"/>
  <c r="O15" i="324"/>
  <c r="N15" i="324"/>
  <c r="M15" i="324"/>
  <c r="L15" i="324"/>
  <c r="K15" i="324"/>
  <c r="AI14" i="324"/>
  <c r="AH14" i="324"/>
  <c r="AG14" i="324"/>
  <c r="AJ14" i="324" s="1"/>
  <c r="F14" i="324" s="1"/>
  <c r="AE14" i="324"/>
  <c r="AD14" i="324"/>
  <c r="AC14" i="324"/>
  <c r="AB14" i="324"/>
  <c r="AA14" i="324"/>
  <c r="AF14" i="324" s="1"/>
  <c r="Y14" i="324"/>
  <c r="X14" i="324"/>
  <c r="W14" i="324"/>
  <c r="V14" i="324"/>
  <c r="Z14" i="324" s="1"/>
  <c r="U14" i="324"/>
  <c r="T14" i="324"/>
  <c r="S14" i="324"/>
  <c r="R14" i="324"/>
  <c r="Q14" i="324"/>
  <c r="O14" i="324"/>
  <c r="N14" i="324"/>
  <c r="M14" i="324"/>
  <c r="L14" i="324"/>
  <c r="K14" i="324"/>
  <c r="P14" i="324" s="1"/>
  <c r="AI13" i="324"/>
  <c r="AH13" i="324"/>
  <c r="AG13" i="324"/>
  <c r="AJ13" i="324" s="1"/>
  <c r="F13" i="324" s="1"/>
  <c r="AE13" i="324"/>
  <c r="AD13" i="324"/>
  <c r="AC13" i="324"/>
  <c r="AB13" i="324"/>
  <c r="AA13" i="324"/>
  <c r="AF13" i="324" s="1"/>
  <c r="Y13" i="324"/>
  <c r="X13" i="324"/>
  <c r="W13" i="324"/>
  <c r="V13" i="324"/>
  <c r="U13" i="324"/>
  <c r="T13" i="324"/>
  <c r="S13" i="324"/>
  <c r="R13" i="324"/>
  <c r="Q13" i="324"/>
  <c r="O13" i="324"/>
  <c r="N13" i="324"/>
  <c r="M13" i="324"/>
  <c r="L13" i="324"/>
  <c r="K13" i="324"/>
  <c r="P13" i="324" s="1"/>
  <c r="AJ12" i="324"/>
  <c r="F12" i="324" s="1"/>
  <c r="AI12" i="324"/>
  <c r="AH12" i="324"/>
  <c r="AG12" i="324"/>
  <c r="AF12" i="324"/>
  <c r="AE12" i="324"/>
  <c r="AD12" i="324"/>
  <c r="AC12" i="324"/>
  <c r="AB12" i="324"/>
  <c r="AA12" i="324"/>
  <c r="Y12" i="324"/>
  <c r="X12" i="324"/>
  <c r="W12" i="324"/>
  <c r="V12" i="324"/>
  <c r="T12" i="324"/>
  <c r="S12" i="324"/>
  <c r="R12" i="324"/>
  <c r="Q12" i="324"/>
  <c r="O12" i="324"/>
  <c r="N12" i="324"/>
  <c r="M12" i="324"/>
  <c r="L12" i="324"/>
  <c r="K12" i="324"/>
  <c r="P12" i="324" s="1"/>
  <c r="AI11" i="324"/>
  <c r="AH11" i="324"/>
  <c r="AJ11" i="324" s="1"/>
  <c r="F11" i="324" s="1"/>
  <c r="AG11" i="324"/>
  <c r="AE11" i="324"/>
  <c r="AD11" i="324"/>
  <c r="AC11" i="324"/>
  <c r="AB11" i="324"/>
  <c r="AA11" i="324"/>
  <c r="Y11" i="324"/>
  <c r="X11" i="324"/>
  <c r="W11" i="324"/>
  <c r="V11" i="324"/>
  <c r="T11" i="324"/>
  <c r="S11" i="324"/>
  <c r="R11" i="324"/>
  <c r="Q11" i="324"/>
  <c r="U11" i="324" s="1"/>
  <c r="O11" i="324"/>
  <c r="N11" i="324"/>
  <c r="M11" i="324"/>
  <c r="L11" i="324"/>
  <c r="K11" i="324"/>
  <c r="P11" i="324" s="1"/>
  <c r="AI10" i="324"/>
  <c r="AH10" i="324"/>
  <c r="AJ10" i="324" s="1"/>
  <c r="F10" i="324" s="1"/>
  <c r="AG10" i="324"/>
  <c r="AE10" i="324"/>
  <c r="AD10" i="324"/>
  <c r="AC10" i="324"/>
  <c r="AB10" i="324"/>
  <c r="AF10" i="324" s="1"/>
  <c r="AA10" i="324"/>
  <c r="Y10" i="324"/>
  <c r="X10" i="324"/>
  <c r="W10" i="324"/>
  <c r="Z10" i="324" s="1"/>
  <c r="V10" i="324"/>
  <c r="T10" i="324"/>
  <c r="S10" i="324"/>
  <c r="R10" i="324"/>
  <c r="U10" i="324" s="1"/>
  <c r="Q10" i="324"/>
  <c r="O10" i="324"/>
  <c r="N10" i="324"/>
  <c r="M10" i="324"/>
  <c r="L10" i="324"/>
  <c r="P10" i="324" s="1"/>
  <c r="K10" i="324"/>
  <c r="AI9" i="324"/>
  <c r="AH9" i="324"/>
  <c r="AG9" i="324"/>
  <c r="AJ9" i="324" s="1"/>
  <c r="F9" i="324" s="1"/>
  <c r="AF9" i="324"/>
  <c r="AE9" i="324"/>
  <c r="AD9" i="324"/>
  <c r="AC9" i="324"/>
  <c r="AB9" i="324"/>
  <c r="AA9" i="324"/>
  <c r="Y9" i="324"/>
  <c r="X9" i="324"/>
  <c r="W9" i="324"/>
  <c r="V9" i="324"/>
  <c r="Z9" i="324" s="1"/>
  <c r="T9" i="324"/>
  <c r="S9" i="324"/>
  <c r="R9" i="324"/>
  <c r="Q9" i="324"/>
  <c r="U9" i="324" s="1"/>
  <c r="P9" i="324"/>
  <c r="O9" i="324"/>
  <c r="N9" i="324"/>
  <c r="M9" i="324"/>
  <c r="L9" i="324"/>
  <c r="K9" i="324"/>
  <c r="AJ8" i="324"/>
  <c r="F8" i="324" s="1"/>
  <c r="AI8" i="324"/>
  <c r="AH8" i="324"/>
  <c r="AG8" i="324"/>
  <c r="AE8" i="324"/>
  <c r="AD8" i="324"/>
  <c r="AC8" i="324"/>
  <c r="AB8" i="324"/>
  <c r="AA8" i="324"/>
  <c r="AF8" i="324" s="1"/>
  <c r="Z8" i="324"/>
  <c r="Y8" i="324"/>
  <c r="X8" i="324"/>
  <c r="W8" i="324"/>
  <c r="V8" i="324"/>
  <c r="T8" i="324"/>
  <c r="S8" i="324"/>
  <c r="R8" i="324"/>
  <c r="Q8" i="324"/>
  <c r="U8" i="324" s="1"/>
  <c r="O8" i="324"/>
  <c r="N8" i="324"/>
  <c r="M8" i="324"/>
  <c r="L8" i="324"/>
  <c r="K8" i="324"/>
  <c r="P8" i="324" s="1"/>
  <c r="AI7" i="324"/>
  <c r="AH7" i="324"/>
  <c r="AJ7" i="324" s="1"/>
  <c r="F7" i="324" s="1"/>
  <c r="AG7" i="324"/>
  <c r="AE7" i="324"/>
  <c r="AD7" i="324"/>
  <c r="AC7" i="324"/>
  <c r="AB7" i="324"/>
  <c r="AA7" i="324"/>
  <c r="AF7" i="324" s="1"/>
  <c r="Y7" i="324"/>
  <c r="X7" i="324"/>
  <c r="W7" i="324"/>
  <c r="V7" i="324"/>
  <c r="T7" i="324"/>
  <c r="S7" i="324"/>
  <c r="U7" i="324" s="1"/>
  <c r="R7" i="324"/>
  <c r="Q7" i="324"/>
  <c r="O7" i="324"/>
  <c r="N7" i="324"/>
  <c r="M7" i="324"/>
  <c r="L7" i="324"/>
  <c r="K7" i="324"/>
  <c r="P7" i="324" s="1"/>
  <c r="AI6" i="324"/>
  <c r="AH6" i="324"/>
  <c r="AG6" i="324"/>
  <c r="AE6" i="324"/>
  <c r="AD6" i="324"/>
  <c r="AC6" i="324"/>
  <c r="AB6" i="324"/>
  <c r="AA6" i="324"/>
  <c r="AF6" i="324" s="1"/>
  <c r="Y6" i="324"/>
  <c r="X6" i="324"/>
  <c r="W6" i="324"/>
  <c r="V6" i="324"/>
  <c r="Z6" i="324" s="1"/>
  <c r="T6" i="324"/>
  <c r="S6" i="324"/>
  <c r="R6" i="324"/>
  <c r="Q6" i="324"/>
  <c r="U6" i="324" s="1"/>
  <c r="O6" i="324"/>
  <c r="N6" i="324"/>
  <c r="M6" i="324"/>
  <c r="L6" i="324"/>
  <c r="K6" i="324"/>
  <c r="P6" i="324" s="1"/>
  <c r="AI5" i="324"/>
  <c r="AH5" i="324"/>
  <c r="AG5" i="324"/>
  <c r="AJ5" i="324" s="1"/>
  <c r="F5" i="324" s="1"/>
  <c r="AF5" i="324"/>
  <c r="AE5" i="324"/>
  <c r="AD5" i="324"/>
  <c r="AC5" i="324"/>
  <c r="AB5" i="324"/>
  <c r="AA5" i="324"/>
  <c r="Y5" i="324"/>
  <c r="X5" i="324"/>
  <c r="W5" i="324"/>
  <c r="V5" i="324"/>
  <c r="Z5" i="324" s="1"/>
  <c r="T5" i="324"/>
  <c r="S5" i="324"/>
  <c r="R5" i="324"/>
  <c r="Q5" i="324"/>
  <c r="U5" i="324" s="1"/>
  <c r="P5" i="324"/>
  <c r="O5" i="324"/>
  <c r="N5" i="324"/>
  <c r="M5" i="324"/>
  <c r="L5" i="324"/>
  <c r="K5" i="324"/>
  <c r="AI4" i="324"/>
  <c r="AH4" i="324"/>
  <c r="AJ4" i="324" s="1"/>
  <c r="F4" i="324" s="1"/>
  <c r="AG4" i="324"/>
  <c r="AE4" i="324"/>
  <c r="AD4" i="324"/>
  <c r="AC4" i="324"/>
  <c r="AB4" i="324"/>
  <c r="AF4" i="324" s="1"/>
  <c r="AA4" i="324"/>
  <c r="Y4" i="324"/>
  <c r="X4" i="324"/>
  <c r="Z4" i="324" s="1"/>
  <c r="W4" i="324"/>
  <c r="V4" i="324"/>
  <c r="T4" i="324"/>
  <c r="S4" i="324"/>
  <c r="U4" i="324" s="1"/>
  <c r="R4" i="324"/>
  <c r="Q4" i="324"/>
  <c r="P4" i="324"/>
  <c r="O4" i="324"/>
  <c r="N4" i="324"/>
  <c r="M4" i="324"/>
  <c r="L4" i="324"/>
  <c r="K4" i="324"/>
  <c r="D57" i="323"/>
  <c r="E55" i="323"/>
  <c r="E54" i="323"/>
  <c r="D54" i="323"/>
  <c r="D55" i="323" s="1"/>
  <c r="C54" i="323"/>
  <c r="C55" i="323" s="1"/>
  <c r="G55" i="323" s="1"/>
  <c r="D50" i="323"/>
  <c r="E47" i="323"/>
  <c r="E48" i="323" s="1"/>
  <c r="D47" i="323"/>
  <c r="D62" i="323" s="1"/>
  <c r="AJ43" i="323"/>
  <c r="AI43" i="323"/>
  <c r="AH43" i="323"/>
  <c r="AG43" i="323"/>
  <c r="AF43" i="323"/>
  <c r="AE43" i="323"/>
  <c r="AD43" i="323"/>
  <c r="AC43" i="323"/>
  <c r="AB43" i="323"/>
  <c r="AA43" i="323"/>
  <c r="Z43" i="323"/>
  <c r="Y43" i="323"/>
  <c r="X43" i="323"/>
  <c r="W43" i="323"/>
  <c r="V43" i="323"/>
  <c r="U43" i="323"/>
  <c r="T43" i="323"/>
  <c r="S43" i="323"/>
  <c r="R43" i="323"/>
  <c r="Q43" i="323"/>
  <c r="P43" i="323"/>
  <c r="O43" i="323"/>
  <c r="N43" i="323"/>
  <c r="M43" i="323"/>
  <c r="L43" i="323"/>
  <c r="K43" i="323"/>
  <c r="F43" i="323"/>
  <c r="AJ42" i="323"/>
  <c r="AI42" i="323"/>
  <c r="AH42" i="323"/>
  <c r="AG42" i="323"/>
  <c r="AF42" i="323"/>
  <c r="AE42" i="323"/>
  <c r="AD42" i="323"/>
  <c r="AC42" i="323"/>
  <c r="AB42" i="323"/>
  <c r="AA42" i="323"/>
  <c r="Z42" i="323"/>
  <c r="Y42" i="323"/>
  <c r="X42" i="323"/>
  <c r="W42" i="323"/>
  <c r="V42" i="323"/>
  <c r="U42" i="323"/>
  <c r="T42" i="323"/>
  <c r="S42" i="323"/>
  <c r="R42" i="323"/>
  <c r="Q42" i="323"/>
  <c r="P42" i="323"/>
  <c r="O42" i="323"/>
  <c r="N42" i="323"/>
  <c r="M42" i="323"/>
  <c r="L42" i="323"/>
  <c r="K42" i="323"/>
  <c r="F42" i="323"/>
  <c r="AJ41" i="323"/>
  <c r="AI41" i="323"/>
  <c r="AH41" i="323"/>
  <c r="AG41" i="323"/>
  <c r="AF41" i="323"/>
  <c r="AE41" i="323"/>
  <c r="AD41" i="323"/>
  <c r="AC41" i="323"/>
  <c r="AB41" i="323"/>
  <c r="AA41" i="323"/>
  <c r="Z41" i="323"/>
  <c r="Y41" i="323"/>
  <c r="X41" i="323"/>
  <c r="W41" i="323"/>
  <c r="V41" i="323"/>
  <c r="U41" i="323"/>
  <c r="T41" i="323"/>
  <c r="S41" i="323"/>
  <c r="R41" i="323"/>
  <c r="Q41" i="323"/>
  <c r="P41" i="323"/>
  <c r="O41" i="323"/>
  <c r="N41" i="323"/>
  <c r="M41" i="323"/>
  <c r="L41" i="323"/>
  <c r="K41" i="323"/>
  <c r="F41" i="323"/>
  <c r="AJ40" i="323"/>
  <c r="AI40" i="323"/>
  <c r="AH40" i="323"/>
  <c r="AG40" i="323"/>
  <c r="AF40" i="323"/>
  <c r="AE40" i="323"/>
  <c r="AD40" i="323"/>
  <c r="AC40" i="323"/>
  <c r="AB40" i="323"/>
  <c r="AA40" i="323"/>
  <c r="Z40" i="323"/>
  <c r="Y40" i="323"/>
  <c r="X40" i="323"/>
  <c r="W40" i="323"/>
  <c r="V40" i="323"/>
  <c r="U40" i="323"/>
  <c r="T40" i="323"/>
  <c r="S40" i="323"/>
  <c r="R40" i="323"/>
  <c r="Q40" i="323"/>
  <c r="P40" i="323"/>
  <c r="O40" i="323"/>
  <c r="N40" i="323"/>
  <c r="M40" i="323"/>
  <c r="L40" i="323"/>
  <c r="K40" i="323"/>
  <c r="F40" i="323"/>
  <c r="AJ39" i="323"/>
  <c r="AI39" i="323"/>
  <c r="AH39" i="323"/>
  <c r="AG39" i="323"/>
  <c r="AF39" i="323"/>
  <c r="AE39" i="323"/>
  <c r="AD39" i="323"/>
  <c r="AC39" i="323"/>
  <c r="AB39" i="323"/>
  <c r="AA39" i="323"/>
  <c r="Z39" i="323"/>
  <c r="Y39" i="323"/>
  <c r="X39" i="323"/>
  <c r="W39" i="323"/>
  <c r="V39" i="323"/>
  <c r="U39" i="323"/>
  <c r="T39" i="323"/>
  <c r="S39" i="323"/>
  <c r="R39" i="323"/>
  <c r="Q39" i="323"/>
  <c r="P39" i="323"/>
  <c r="O39" i="323"/>
  <c r="N39" i="323"/>
  <c r="M39" i="323"/>
  <c r="L39" i="323"/>
  <c r="K39" i="323"/>
  <c r="F39" i="323"/>
  <c r="AJ38" i="323"/>
  <c r="AI38" i="323"/>
  <c r="AH38" i="323"/>
  <c r="AG38" i="323"/>
  <c r="AF38" i="323"/>
  <c r="AE38" i="323"/>
  <c r="AD38" i="323"/>
  <c r="AC38" i="323"/>
  <c r="AB38" i="323"/>
  <c r="AA38" i="323"/>
  <c r="Z38" i="323"/>
  <c r="Y38" i="323"/>
  <c r="X38" i="323"/>
  <c r="W38" i="323"/>
  <c r="V38" i="323"/>
  <c r="U38" i="323"/>
  <c r="T38" i="323"/>
  <c r="S38" i="323"/>
  <c r="R38" i="323"/>
  <c r="Q38" i="323"/>
  <c r="P38" i="323"/>
  <c r="O38" i="323"/>
  <c r="N38" i="323"/>
  <c r="M38" i="323"/>
  <c r="L38" i="323"/>
  <c r="K38" i="323"/>
  <c r="F38" i="323"/>
  <c r="AJ37" i="323"/>
  <c r="AI37" i="323"/>
  <c r="AH37" i="323"/>
  <c r="AG37" i="323"/>
  <c r="AF37" i="323"/>
  <c r="AE37" i="323"/>
  <c r="AD37" i="323"/>
  <c r="AC37" i="323"/>
  <c r="AB37" i="323"/>
  <c r="AA37" i="323"/>
  <c r="Z37" i="323"/>
  <c r="Y37" i="323"/>
  <c r="X37" i="323"/>
  <c r="W37" i="323"/>
  <c r="V37" i="323"/>
  <c r="U37" i="323"/>
  <c r="T37" i="323"/>
  <c r="S37" i="323"/>
  <c r="R37" i="323"/>
  <c r="Q37" i="323"/>
  <c r="P37" i="323"/>
  <c r="O37" i="323"/>
  <c r="N37" i="323"/>
  <c r="M37" i="323"/>
  <c r="L37" i="323"/>
  <c r="K37" i="323"/>
  <c r="F37" i="323"/>
  <c r="AJ36" i="323"/>
  <c r="AI36" i="323"/>
  <c r="AH36" i="323"/>
  <c r="AG36" i="323"/>
  <c r="AF36" i="323"/>
  <c r="AE36" i="323"/>
  <c r="AD36" i="323"/>
  <c r="AC36" i="323"/>
  <c r="AB36" i="323"/>
  <c r="AA36" i="323"/>
  <c r="Z36" i="323"/>
  <c r="Y36" i="323"/>
  <c r="X36" i="323"/>
  <c r="W36" i="323"/>
  <c r="V36" i="323"/>
  <c r="U36" i="323"/>
  <c r="T36" i="323"/>
  <c r="S36" i="323"/>
  <c r="R36" i="323"/>
  <c r="Q36" i="323"/>
  <c r="P36" i="323"/>
  <c r="O36" i="323"/>
  <c r="N36" i="323"/>
  <c r="M36" i="323"/>
  <c r="L36" i="323"/>
  <c r="K36" i="323"/>
  <c r="F36" i="323"/>
  <c r="AJ35" i="323"/>
  <c r="AI35" i="323"/>
  <c r="AH35" i="323"/>
  <c r="AG35" i="323"/>
  <c r="AF35" i="323"/>
  <c r="AE35" i="323"/>
  <c r="AD35" i="323"/>
  <c r="AC35" i="323"/>
  <c r="AB35" i="323"/>
  <c r="AA35" i="323"/>
  <c r="Z35" i="323"/>
  <c r="Y35" i="323"/>
  <c r="X35" i="323"/>
  <c r="W35" i="323"/>
  <c r="V35" i="323"/>
  <c r="U35" i="323"/>
  <c r="T35" i="323"/>
  <c r="S35" i="323"/>
  <c r="R35" i="323"/>
  <c r="Q35" i="323"/>
  <c r="P35" i="323"/>
  <c r="O35" i="323"/>
  <c r="N35" i="323"/>
  <c r="M35" i="323"/>
  <c r="L35" i="323"/>
  <c r="K35" i="323"/>
  <c r="F35" i="323"/>
  <c r="AJ34" i="323"/>
  <c r="AI34" i="323"/>
  <c r="AH34" i="323"/>
  <c r="AG34" i="323"/>
  <c r="AF34" i="323"/>
  <c r="AE34" i="323"/>
  <c r="AD34" i="323"/>
  <c r="AC34" i="323"/>
  <c r="AB34" i="323"/>
  <c r="AA34" i="323"/>
  <c r="Z34" i="323"/>
  <c r="Y34" i="323"/>
  <c r="X34" i="323"/>
  <c r="W34" i="323"/>
  <c r="V34" i="323"/>
  <c r="U34" i="323"/>
  <c r="T34" i="323"/>
  <c r="S34" i="323"/>
  <c r="R34" i="323"/>
  <c r="Q34" i="323"/>
  <c r="P34" i="323"/>
  <c r="O34" i="323"/>
  <c r="N34" i="323"/>
  <c r="M34" i="323"/>
  <c r="L34" i="323"/>
  <c r="K34" i="323"/>
  <c r="F34" i="323"/>
  <c r="AJ33" i="323"/>
  <c r="AI33" i="323"/>
  <c r="AH33" i="323"/>
  <c r="AG33" i="323"/>
  <c r="AF33" i="323"/>
  <c r="AE33" i="323"/>
  <c r="AD33" i="323"/>
  <c r="AC33" i="323"/>
  <c r="AB33" i="323"/>
  <c r="AA33" i="323"/>
  <c r="Z33" i="323"/>
  <c r="Y33" i="323"/>
  <c r="X33" i="323"/>
  <c r="W33" i="323"/>
  <c r="V33" i="323"/>
  <c r="U33" i="323"/>
  <c r="T33" i="323"/>
  <c r="S33" i="323"/>
  <c r="R33" i="323"/>
  <c r="Q33" i="323"/>
  <c r="P33" i="323"/>
  <c r="O33" i="323"/>
  <c r="N33" i="323"/>
  <c r="M33" i="323"/>
  <c r="L33" i="323"/>
  <c r="K33" i="323"/>
  <c r="F33" i="323"/>
  <c r="AJ32" i="323"/>
  <c r="AI32" i="323"/>
  <c r="AH32" i="323"/>
  <c r="AG32" i="323"/>
  <c r="AF32" i="323"/>
  <c r="AE32" i="323"/>
  <c r="AD32" i="323"/>
  <c r="AC32" i="323"/>
  <c r="AB32" i="323"/>
  <c r="AA32" i="323"/>
  <c r="Z32" i="323"/>
  <c r="Y32" i="323"/>
  <c r="X32" i="323"/>
  <c r="W32" i="323"/>
  <c r="V32" i="323"/>
  <c r="U32" i="323"/>
  <c r="T32" i="323"/>
  <c r="S32" i="323"/>
  <c r="R32" i="323"/>
  <c r="Q32" i="323"/>
  <c r="P32" i="323"/>
  <c r="O32" i="323"/>
  <c r="N32" i="323"/>
  <c r="M32" i="323"/>
  <c r="L32" i="323"/>
  <c r="K32" i="323"/>
  <c r="F32" i="323"/>
  <c r="AJ31" i="323"/>
  <c r="AI31" i="323"/>
  <c r="AH31" i="323"/>
  <c r="AG31" i="323"/>
  <c r="AF31" i="323"/>
  <c r="AE31" i="323"/>
  <c r="AD31" i="323"/>
  <c r="AC31" i="323"/>
  <c r="AB31" i="323"/>
  <c r="AA31" i="323"/>
  <c r="Z31" i="323"/>
  <c r="Y31" i="323"/>
  <c r="X31" i="323"/>
  <c r="W31" i="323"/>
  <c r="V31" i="323"/>
  <c r="U31" i="323"/>
  <c r="T31" i="323"/>
  <c r="S31" i="323"/>
  <c r="R31" i="323"/>
  <c r="Q31" i="323"/>
  <c r="P31" i="323"/>
  <c r="O31" i="323"/>
  <c r="N31" i="323"/>
  <c r="M31" i="323"/>
  <c r="L31" i="323"/>
  <c r="K31" i="323"/>
  <c r="F31" i="323"/>
  <c r="AJ30" i="323"/>
  <c r="AI30" i="323"/>
  <c r="AH30" i="323"/>
  <c r="AG30" i="323"/>
  <c r="AF30" i="323"/>
  <c r="AE30" i="323"/>
  <c r="AD30" i="323"/>
  <c r="AC30" i="323"/>
  <c r="AB30" i="323"/>
  <c r="AA30" i="323"/>
  <c r="Z30" i="323"/>
  <c r="Y30" i="323"/>
  <c r="X30" i="323"/>
  <c r="W30" i="323"/>
  <c r="V30" i="323"/>
  <c r="U30" i="323"/>
  <c r="T30" i="323"/>
  <c r="S30" i="323"/>
  <c r="R30" i="323"/>
  <c r="Q30" i="323"/>
  <c r="P30" i="323"/>
  <c r="O30" i="323"/>
  <c r="N30" i="323"/>
  <c r="M30" i="323"/>
  <c r="L30" i="323"/>
  <c r="K30" i="323"/>
  <c r="F30" i="323"/>
  <c r="AJ29" i="323"/>
  <c r="AI29" i="323"/>
  <c r="AH29" i="323"/>
  <c r="AG29" i="323"/>
  <c r="AF29" i="323"/>
  <c r="AE29" i="323"/>
  <c r="AD29" i="323"/>
  <c r="AC29" i="323"/>
  <c r="AB29" i="323"/>
  <c r="AA29" i="323"/>
  <c r="Z29" i="323"/>
  <c r="Y29" i="323"/>
  <c r="X29" i="323"/>
  <c r="W29" i="323"/>
  <c r="V29" i="323"/>
  <c r="U29" i="323"/>
  <c r="T29" i="323"/>
  <c r="S29" i="323"/>
  <c r="R29" i="323"/>
  <c r="Q29" i="323"/>
  <c r="P29" i="323"/>
  <c r="O29" i="323"/>
  <c r="N29" i="323"/>
  <c r="M29" i="323"/>
  <c r="L29" i="323"/>
  <c r="K29" i="323"/>
  <c r="F29" i="323"/>
  <c r="AJ28" i="323"/>
  <c r="AI28" i="323"/>
  <c r="AH28" i="323"/>
  <c r="AG28" i="323"/>
  <c r="AF28" i="323"/>
  <c r="AE28" i="323"/>
  <c r="AD28" i="323"/>
  <c r="AC28" i="323"/>
  <c r="AB28" i="323"/>
  <c r="AA28" i="323"/>
  <c r="Z28" i="323"/>
  <c r="Y28" i="323"/>
  <c r="X28" i="323"/>
  <c r="W28" i="323"/>
  <c r="V28" i="323"/>
  <c r="U28" i="323"/>
  <c r="T28" i="323"/>
  <c r="S28" i="323"/>
  <c r="R28" i="323"/>
  <c r="Q28" i="323"/>
  <c r="P28" i="323"/>
  <c r="O28" i="323"/>
  <c r="N28" i="323"/>
  <c r="M28" i="323"/>
  <c r="L28" i="323"/>
  <c r="K28" i="323"/>
  <c r="F28" i="323"/>
  <c r="AJ27" i="323"/>
  <c r="AI27" i="323"/>
  <c r="AH27" i="323"/>
  <c r="AG27" i="323"/>
  <c r="AF27" i="323"/>
  <c r="AE27" i="323"/>
  <c r="AD27" i="323"/>
  <c r="AC27" i="323"/>
  <c r="AB27" i="323"/>
  <c r="AA27" i="323"/>
  <c r="Z27" i="323"/>
  <c r="Y27" i="323"/>
  <c r="X27" i="323"/>
  <c r="W27" i="323"/>
  <c r="V27" i="323"/>
  <c r="U27" i="323"/>
  <c r="T27" i="323"/>
  <c r="S27" i="323"/>
  <c r="R27" i="323"/>
  <c r="Q27" i="323"/>
  <c r="P27" i="323"/>
  <c r="O27" i="323"/>
  <c r="N27" i="323"/>
  <c r="M27" i="323"/>
  <c r="L27" i="323"/>
  <c r="K27" i="323"/>
  <c r="F27" i="323"/>
  <c r="AJ26" i="323"/>
  <c r="AI26" i="323"/>
  <c r="AH26" i="323"/>
  <c r="AG26" i="323"/>
  <c r="AF26" i="323"/>
  <c r="AE26" i="323"/>
  <c r="AD26" i="323"/>
  <c r="AC26" i="323"/>
  <c r="AB26" i="323"/>
  <c r="AA26" i="323"/>
  <c r="Z26" i="323"/>
  <c r="Y26" i="323"/>
  <c r="X26" i="323"/>
  <c r="W26" i="323"/>
  <c r="V26" i="323"/>
  <c r="U26" i="323"/>
  <c r="T26" i="323"/>
  <c r="S26" i="323"/>
  <c r="R26" i="323"/>
  <c r="Q26" i="323"/>
  <c r="P26" i="323"/>
  <c r="O26" i="323"/>
  <c r="N26" i="323"/>
  <c r="M26" i="323"/>
  <c r="L26" i="323"/>
  <c r="K26" i="323"/>
  <c r="F26" i="323"/>
  <c r="AJ25" i="323"/>
  <c r="AI25" i="323"/>
  <c r="AH25" i="323"/>
  <c r="AG25" i="323"/>
  <c r="AF25" i="323"/>
  <c r="AE25" i="323"/>
  <c r="AD25" i="323"/>
  <c r="AC25" i="323"/>
  <c r="AB25" i="323"/>
  <c r="AA25" i="323"/>
  <c r="Z25" i="323"/>
  <c r="Y25" i="323"/>
  <c r="X25" i="323"/>
  <c r="W25" i="323"/>
  <c r="V25" i="323"/>
  <c r="U25" i="323"/>
  <c r="T25" i="323"/>
  <c r="S25" i="323"/>
  <c r="R25" i="323"/>
  <c r="Q25" i="323"/>
  <c r="P25" i="323"/>
  <c r="O25" i="323"/>
  <c r="N25" i="323"/>
  <c r="M25" i="323"/>
  <c r="L25" i="323"/>
  <c r="K25" i="323"/>
  <c r="F25" i="323"/>
  <c r="AJ24" i="323"/>
  <c r="AI24" i="323"/>
  <c r="AH24" i="323"/>
  <c r="AG24" i="323"/>
  <c r="AF24" i="323"/>
  <c r="AE24" i="323"/>
  <c r="AD24" i="323"/>
  <c r="AC24" i="323"/>
  <c r="AB24" i="323"/>
  <c r="AA24" i="323"/>
  <c r="Z24" i="323"/>
  <c r="Y24" i="323"/>
  <c r="X24" i="323"/>
  <c r="W24" i="323"/>
  <c r="V24" i="323"/>
  <c r="U24" i="323"/>
  <c r="T24" i="323"/>
  <c r="S24" i="323"/>
  <c r="R24" i="323"/>
  <c r="Q24" i="323"/>
  <c r="P24" i="323"/>
  <c r="O24" i="323"/>
  <c r="N24" i="323"/>
  <c r="M24" i="323"/>
  <c r="L24" i="323"/>
  <c r="K24" i="323"/>
  <c r="F24" i="323"/>
  <c r="AJ23" i="323"/>
  <c r="AI23" i="323"/>
  <c r="AH23" i="323"/>
  <c r="AG23" i="323"/>
  <c r="AF23" i="323"/>
  <c r="AE23" i="323"/>
  <c r="AD23" i="323"/>
  <c r="AC23" i="323"/>
  <c r="AB23" i="323"/>
  <c r="AA23" i="323"/>
  <c r="Z23" i="323"/>
  <c r="Y23" i="323"/>
  <c r="X23" i="323"/>
  <c r="W23" i="323"/>
  <c r="V23" i="323"/>
  <c r="U23" i="323"/>
  <c r="T23" i="323"/>
  <c r="S23" i="323"/>
  <c r="R23" i="323"/>
  <c r="Q23" i="323"/>
  <c r="P23" i="323"/>
  <c r="O23" i="323"/>
  <c r="N23" i="323"/>
  <c r="M23" i="323"/>
  <c r="L23" i="323"/>
  <c r="K23" i="323"/>
  <c r="F23" i="323"/>
  <c r="AI22" i="323"/>
  <c r="AH22" i="323"/>
  <c r="AJ22" i="323" s="1"/>
  <c r="F22" i="323" s="1"/>
  <c r="AG22" i="323"/>
  <c r="AF22" i="323"/>
  <c r="AE22" i="323"/>
  <c r="AD22" i="323"/>
  <c r="AC22" i="323"/>
  <c r="AB22" i="323"/>
  <c r="AA22" i="323"/>
  <c r="Z22" i="323"/>
  <c r="Y22" i="323"/>
  <c r="X22" i="323"/>
  <c r="W22" i="323"/>
  <c r="V22" i="323"/>
  <c r="U22" i="323"/>
  <c r="T22" i="323"/>
  <c r="S22" i="323"/>
  <c r="R22" i="323"/>
  <c r="Q22" i="323"/>
  <c r="P22" i="323"/>
  <c r="O22" i="323"/>
  <c r="N22" i="323"/>
  <c r="M22" i="323"/>
  <c r="L22" i="323"/>
  <c r="K22" i="323"/>
  <c r="AJ21" i="323"/>
  <c r="F21" i="323" s="1"/>
  <c r="AI21" i="323"/>
  <c r="AH21" i="323"/>
  <c r="AG21" i="323"/>
  <c r="AF21" i="323"/>
  <c r="AE21" i="323"/>
  <c r="AD21" i="323"/>
  <c r="AC21" i="323"/>
  <c r="AB21" i="323"/>
  <c r="AA21" i="323"/>
  <c r="Y21" i="323"/>
  <c r="X21" i="323"/>
  <c r="W21" i="323"/>
  <c r="Z21" i="323" s="1"/>
  <c r="V21" i="323"/>
  <c r="U21" i="323"/>
  <c r="T21" i="323"/>
  <c r="S21" i="323"/>
  <c r="R21" i="323"/>
  <c r="Q21" i="323"/>
  <c r="P21" i="323"/>
  <c r="O21" i="323"/>
  <c r="N21" i="323"/>
  <c r="M21" i="323"/>
  <c r="L21" i="323"/>
  <c r="K21" i="323"/>
  <c r="AJ20" i="323"/>
  <c r="F20" i="323" s="1"/>
  <c r="AI20" i="323"/>
  <c r="AH20" i="323"/>
  <c r="AG20" i="323"/>
  <c r="AE20" i="323"/>
  <c r="AD20" i="323"/>
  <c r="AC20" i="323"/>
  <c r="AB20" i="323"/>
  <c r="AF20" i="323" s="1"/>
  <c r="AA20" i="323"/>
  <c r="Y20" i="323"/>
  <c r="X20" i="323"/>
  <c r="W20" i="323"/>
  <c r="Z20" i="323" s="1"/>
  <c r="V20" i="323"/>
  <c r="T20" i="323"/>
  <c r="S20" i="323"/>
  <c r="R20" i="323"/>
  <c r="U20" i="323" s="1"/>
  <c r="Q20" i="323"/>
  <c r="O20" i="323"/>
  <c r="N20" i="323"/>
  <c r="M20" i="323"/>
  <c r="L20" i="323"/>
  <c r="P20" i="323" s="1"/>
  <c r="K20" i="323"/>
  <c r="AJ19" i="323"/>
  <c r="F19" i="323" s="1"/>
  <c r="AI19" i="323"/>
  <c r="AH19" i="323"/>
  <c r="AG19" i="323"/>
  <c r="AE19" i="323"/>
  <c r="AD19" i="323"/>
  <c r="AC19" i="323"/>
  <c r="AF19" i="323" s="1"/>
  <c r="AB19" i="323"/>
  <c r="AA19" i="323"/>
  <c r="Z19" i="323"/>
  <c r="Y19" i="323"/>
  <c r="X19" i="323"/>
  <c r="W19" i="323"/>
  <c r="V19" i="323"/>
  <c r="T19" i="323"/>
  <c r="S19" i="323"/>
  <c r="U19" i="323" s="1"/>
  <c r="R19" i="323"/>
  <c r="Q19" i="323"/>
  <c r="O19" i="323"/>
  <c r="N19" i="323"/>
  <c r="M19" i="323"/>
  <c r="P19" i="323" s="1"/>
  <c r="L19" i="323"/>
  <c r="K19" i="323"/>
  <c r="AI18" i="323"/>
  <c r="AH18" i="323"/>
  <c r="AJ18" i="323" s="1"/>
  <c r="F18" i="323" s="1"/>
  <c r="AG18" i="323"/>
  <c r="AE18" i="323"/>
  <c r="AD18" i="323"/>
  <c r="AC18" i="323"/>
  <c r="AB18" i="323"/>
  <c r="AF18" i="323" s="1"/>
  <c r="AA18" i="323"/>
  <c r="Y18" i="323"/>
  <c r="X18" i="323"/>
  <c r="W18" i="323"/>
  <c r="Z18" i="323" s="1"/>
  <c r="V18" i="323"/>
  <c r="T18" i="323"/>
  <c r="S18" i="323"/>
  <c r="R18" i="323"/>
  <c r="U18" i="323" s="1"/>
  <c r="Q18" i="323"/>
  <c r="O18" i="323"/>
  <c r="N18" i="323"/>
  <c r="M18" i="323"/>
  <c r="L18" i="323"/>
  <c r="P18" i="323" s="1"/>
  <c r="K18" i="323"/>
  <c r="AJ17" i="323"/>
  <c r="AI17" i="323"/>
  <c r="AH17" i="323"/>
  <c r="AG17" i="323"/>
  <c r="AF17" i="323"/>
  <c r="AE17" i="323"/>
  <c r="AD17" i="323"/>
  <c r="AC17" i="323"/>
  <c r="AB17" i="323"/>
  <c r="AA17" i="323"/>
  <c r="Z17" i="323"/>
  <c r="Y17" i="323"/>
  <c r="X17" i="323"/>
  <c r="W17" i="323"/>
  <c r="V17" i="323"/>
  <c r="U17" i="323"/>
  <c r="T17" i="323"/>
  <c r="S17" i="323"/>
  <c r="R17" i="323"/>
  <c r="Q17" i="323"/>
  <c r="P17" i="323"/>
  <c r="O17" i="323"/>
  <c r="N17" i="323"/>
  <c r="M17" i="323"/>
  <c r="L17" i="323"/>
  <c r="K17" i="323"/>
  <c r="F17" i="323"/>
  <c r="AJ16" i="323"/>
  <c r="AI16" i="323"/>
  <c r="AH16" i="323"/>
  <c r="AG16" i="323"/>
  <c r="AE16" i="323"/>
  <c r="AD16" i="323"/>
  <c r="AC16" i="323"/>
  <c r="AB16" i="323"/>
  <c r="AA16" i="323"/>
  <c r="AF16" i="323" s="1"/>
  <c r="Z16" i="323"/>
  <c r="Y16" i="323"/>
  <c r="X16" i="323"/>
  <c r="W16" i="323"/>
  <c r="V16" i="323"/>
  <c r="U16" i="323"/>
  <c r="T16" i="323"/>
  <c r="S16" i="323"/>
  <c r="R16" i="323"/>
  <c r="Q16" i="323"/>
  <c r="O16" i="323"/>
  <c r="N16" i="323"/>
  <c r="M16" i="323"/>
  <c r="L16" i="323"/>
  <c r="K16" i="323"/>
  <c r="P16" i="323" s="1"/>
  <c r="F16" i="323"/>
  <c r="AI15" i="323"/>
  <c r="AH15" i="323"/>
  <c r="AG15" i="323"/>
  <c r="AE15" i="323"/>
  <c r="AD15" i="323"/>
  <c r="AC15" i="323"/>
  <c r="AB15" i="323"/>
  <c r="AF15" i="323" s="1"/>
  <c r="AA15" i="323"/>
  <c r="Y15" i="323"/>
  <c r="X15" i="323"/>
  <c r="W15" i="323"/>
  <c r="Z15" i="323" s="1"/>
  <c r="V15" i="323"/>
  <c r="T15" i="323"/>
  <c r="S15" i="323"/>
  <c r="R15" i="323"/>
  <c r="U15" i="323" s="1"/>
  <c r="Q15" i="323"/>
  <c r="O15" i="323"/>
  <c r="N15" i="323"/>
  <c r="M15" i="323"/>
  <c r="L15" i="323"/>
  <c r="P15" i="323" s="1"/>
  <c r="K15" i="323"/>
  <c r="AI14" i="323"/>
  <c r="AH14" i="323"/>
  <c r="AG14" i="323"/>
  <c r="AE14" i="323"/>
  <c r="AD14" i="323"/>
  <c r="AC14" i="323"/>
  <c r="AB14" i="323"/>
  <c r="AA14" i="323"/>
  <c r="Y14" i="323"/>
  <c r="X14" i="323"/>
  <c r="W14" i="323"/>
  <c r="V14" i="323"/>
  <c r="T14" i="323"/>
  <c r="S14" i="323"/>
  <c r="R14" i="323"/>
  <c r="U14" i="323" s="1"/>
  <c r="Q14" i="323"/>
  <c r="O14" i="323"/>
  <c r="N14" i="323"/>
  <c r="M14" i="323"/>
  <c r="L14" i="323"/>
  <c r="K14" i="323"/>
  <c r="P14" i="323" s="1"/>
  <c r="AJ13" i="323"/>
  <c r="F13" i="323" s="1"/>
  <c r="AI13" i="323"/>
  <c r="AH13" i="323"/>
  <c r="AG13" i="323"/>
  <c r="AE13" i="323"/>
  <c r="AD13" i="323"/>
  <c r="AC13" i="323"/>
  <c r="AB13" i="323"/>
  <c r="AF13" i="323" s="1"/>
  <c r="AA13" i="323"/>
  <c r="Y13" i="323"/>
  <c r="X13" i="323"/>
  <c r="W13" i="323"/>
  <c r="Z13" i="323" s="1"/>
  <c r="V13" i="323"/>
  <c r="T13" i="323"/>
  <c r="S13" i="323"/>
  <c r="R13" i="323"/>
  <c r="U13" i="323" s="1"/>
  <c r="Q13" i="323"/>
  <c r="O13" i="323"/>
  <c r="N13" i="323"/>
  <c r="M13" i="323"/>
  <c r="L13" i="323"/>
  <c r="P13" i="323" s="1"/>
  <c r="K13" i="323"/>
  <c r="AI12" i="323"/>
  <c r="AH12" i="323"/>
  <c r="AG12" i="323"/>
  <c r="AE12" i="323"/>
  <c r="AD12" i="323"/>
  <c r="AC12" i="323"/>
  <c r="AB12" i="323"/>
  <c r="AA12" i="323"/>
  <c r="Y12" i="323"/>
  <c r="X12" i="323"/>
  <c r="W12" i="323"/>
  <c r="V12" i="323"/>
  <c r="T12" i="323"/>
  <c r="S12" i="323"/>
  <c r="R12" i="323"/>
  <c r="Q12" i="323"/>
  <c r="U12" i="323" s="1"/>
  <c r="O12" i="323"/>
  <c r="N12" i="323"/>
  <c r="M12" i="323"/>
  <c r="L12" i="323"/>
  <c r="K12" i="323"/>
  <c r="AI11" i="323"/>
  <c r="AH11" i="323"/>
  <c r="AJ11" i="323" s="1"/>
  <c r="F11" i="323" s="1"/>
  <c r="AG11" i="323"/>
  <c r="AE11" i="323"/>
  <c r="AD11" i="323"/>
  <c r="AC11" i="323"/>
  <c r="AB11" i="323"/>
  <c r="AA11" i="323"/>
  <c r="Y11" i="323"/>
  <c r="X11" i="323"/>
  <c r="W11" i="323"/>
  <c r="Z11" i="323" s="1"/>
  <c r="V11" i="323"/>
  <c r="T11" i="323"/>
  <c r="S11" i="323"/>
  <c r="U11" i="323" s="1"/>
  <c r="R11" i="323"/>
  <c r="Q11" i="323"/>
  <c r="O11" i="323"/>
  <c r="N11" i="323"/>
  <c r="M11" i="323"/>
  <c r="L11" i="323"/>
  <c r="K11" i="323"/>
  <c r="AI10" i="323"/>
  <c r="AH10" i="323"/>
  <c r="AG10" i="323"/>
  <c r="AE10" i="323"/>
  <c r="AD10" i="323"/>
  <c r="AC10" i="323"/>
  <c r="AB10" i="323"/>
  <c r="AA10" i="323"/>
  <c r="Y10" i="323"/>
  <c r="X10" i="323"/>
  <c r="W10" i="323"/>
  <c r="V10" i="323"/>
  <c r="T10" i="323"/>
  <c r="S10" i="323"/>
  <c r="R10" i="323"/>
  <c r="Q10" i="323"/>
  <c r="O10" i="323"/>
  <c r="N10" i="323"/>
  <c r="M10" i="323"/>
  <c r="L10" i="323"/>
  <c r="P10" i="323" s="1"/>
  <c r="K10" i="323"/>
  <c r="AI9" i="323"/>
  <c r="AH9" i="323"/>
  <c r="AJ9" i="323" s="1"/>
  <c r="F9" i="323" s="1"/>
  <c r="AG9" i="323"/>
  <c r="AE9" i="323"/>
  <c r="AD9" i="323"/>
  <c r="AC9" i="323"/>
  <c r="AB9" i="323"/>
  <c r="AF9" i="323" s="1"/>
  <c r="AA9" i="323"/>
  <c r="Y9" i="323"/>
  <c r="X9" i="323"/>
  <c r="W9" i="323"/>
  <c r="Z9" i="323" s="1"/>
  <c r="V9" i="323"/>
  <c r="T9" i="323"/>
  <c r="S9" i="323"/>
  <c r="R9" i="323"/>
  <c r="U9" i="323" s="1"/>
  <c r="Q9" i="323"/>
  <c r="P9" i="323"/>
  <c r="O9" i="323"/>
  <c r="N9" i="323"/>
  <c r="M9" i="323"/>
  <c r="L9" i="323"/>
  <c r="K9" i="323"/>
  <c r="AI8" i="323"/>
  <c r="AH8" i="323"/>
  <c r="AJ8" i="323" s="1"/>
  <c r="F8" i="323" s="1"/>
  <c r="AG8" i="323"/>
  <c r="AE8" i="323"/>
  <c r="AD8" i="323"/>
  <c r="AC8" i="323"/>
  <c r="AB8" i="323"/>
  <c r="AF8" i="323" s="1"/>
  <c r="AA8" i="323"/>
  <c r="Y8" i="323"/>
  <c r="X8" i="323"/>
  <c r="W8" i="323"/>
  <c r="Z8" i="323" s="1"/>
  <c r="V8" i="323"/>
  <c r="T8" i="323"/>
  <c r="S8" i="323"/>
  <c r="R8" i="323"/>
  <c r="U8" i="323" s="1"/>
  <c r="Q8" i="323"/>
  <c r="O8" i="323"/>
  <c r="N8" i="323"/>
  <c r="M8" i="323"/>
  <c r="L8" i="323"/>
  <c r="P8" i="323" s="1"/>
  <c r="K8" i="323"/>
  <c r="AI7" i="323"/>
  <c r="AH7" i="323"/>
  <c r="AJ7" i="323" s="1"/>
  <c r="F7" i="323" s="1"/>
  <c r="AG7" i="323"/>
  <c r="AF7" i="323"/>
  <c r="AE7" i="323"/>
  <c r="AD7" i="323"/>
  <c r="AC7" i="323"/>
  <c r="AB7" i="323"/>
  <c r="AA7" i="323"/>
  <c r="Y7" i="323"/>
  <c r="X7" i="323"/>
  <c r="W7" i="323"/>
  <c r="Z7" i="323" s="1"/>
  <c r="V7" i="323"/>
  <c r="T7" i="323"/>
  <c r="S7" i="323"/>
  <c r="R7" i="323"/>
  <c r="U7" i="323" s="1"/>
  <c r="Q7" i="323"/>
  <c r="O7" i="323"/>
  <c r="N7" i="323"/>
  <c r="M7" i="323"/>
  <c r="L7" i="323"/>
  <c r="P7" i="323" s="1"/>
  <c r="K7" i="323"/>
  <c r="AI6" i="323"/>
  <c r="AH6" i="323"/>
  <c r="AG6" i="323"/>
  <c r="AE6" i="323"/>
  <c r="AD6" i="323"/>
  <c r="AC6" i="323"/>
  <c r="AB6" i="323"/>
  <c r="AA6" i="323"/>
  <c r="Y6" i="323"/>
  <c r="X6" i="323"/>
  <c r="W6" i="323"/>
  <c r="V6" i="323"/>
  <c r="T6" i="323"/>
  <c r="S6" i="323"/>
  <c r="R6" i="323"/>
  <c r="Q6" i="323"/>
  <c r="O6" i="323"/>
  <c r="N6" i="323"/>
  <c r="M6" i="323"/>
  <c r="P6" i="323" s="1"/>
  <c r="L6" i="323"/>
  <c r="K6" i="323"/>
  <c r="AI5" i="323"/>
  <c r="AH5" i="323"/>
  <c r="AJ5" i="323" s="1"/>
  <c r="F5" i="323" s="1"/>
  <c r="AG5" i="323"/>
  <c r="AE5" i="323"/>
  <c r="AD5" i="323"/>
  <c r="AC5" i="323"/>
  <c r="AB5" i="323"/>
  <c r="AF5" i="323" s="1"/>
  <c r="AA5" i="323"/>
  <c r="Y5" i="323"/>
  <c r="X5" i="323"/>
  <c r="Z5" i="323" s="1"/>
  <c r="W5" i="323"/>
  <c r="V5" i="323"/>
  <c r="T5" i="323"/>
  <c r="S5" i="323"/>
  <c r="R5" i="323"/>
  <c r="Q5" i="323"/>
  <c r="O5" i="323"/>
  <c r="N5" i="323"/>
  <c r="M5" i="323"/>
  <c r="L5" i="323"/>
  <c r="P5" i="323" s="1"/>
  <c r="K5" i="323"/>
  <c r="AI4" i="323"/>
  <c r="AH4" i="323"/>
  <c r="AJ4" i="323" s="1"/>
  <c r="F4" i="323" s="1"/>
  <c r="AG4" i="323"/>
  <c r="AE4" i="323"/>
  <c r="AD4" i="323"/>
  <c r="AC4" i="323"/>
  <c r="AB4" i="323"/>
  <c r="AA4" i="323"/>
  <c r="Y4" i="323"/>
  <c r="X4" i="323"/>
  <c r="W4" i="323"/>
  <c r="Z4" i="323" s="1"/>
  <c r="V4" i="323"/>
  <c r="T4" i="323"/>
  <c r="S4" i="323"/>
  <c r="R4" i="323"/>
  <c r="Q4" i="323"/>
  <c r="O4" i="323"/>
  <c r="N4" i="323"/>
  <c r="M4" i="323"/>
  <c r="L4" i="323"/>
  <c r="K4" i="323"/>
  <c r="J78" i="321"/>
  <c r="I78" i="321"/>
  <c r="H78" i="321"/>
  <c r="G78" i="321"/>
  <c r="J77" i="321"/>
  <c r="I77" i="321"/>
  <c r="H77" i="321"/>
  <c r="G77" i="321"/>
  <c r="J76" i="321"/>
  <c r="I76" i="321"/>
  <c r="H76" i="321"/>
  <c r="G76" i="321"/>
  <c r="J75" i="321"/>
  <c r="I75" i="321"/>
  <c r="H75" i="321"/>
  <c r="G75" i="321"/>
  <c r="J74" i="321"/>
  <c r="I74" i="321"/>
  <c r="H74" i="321"/>
  <c r="G74" i="321"/>
  <c r="F74" i="321"/>
  <c r="E74" i="321"/>
  <c r="D74" i="321"/>
  <c r="C74" i="321"/>
  <c r="J71" i="321"/>
  <c r="I71" i="321"/>
  <c r="H71" i="321"/>
  <c r="G71" i="321"/>
  <c r="J70" i="321"/>
  <c r="I70" i="321"/>
  <c r="H70" i="321"/>
  <c r="G70" i="321"/>
  <c r="J69" i="321"/>
  <c r="I69" i="321"/>
  <c r="H69" i="321"/>
  <c r="G69" i="321"/>
  <c r="J68" i="321"/>
  <c r="I68" i="321"/>
  <c r="H68" i="321"/>
  <c r="G68" i="321"/>
  <c r="J67" i="321"/>
  <c r="I67" i="321"/>
  <c r="H67" i="321"/>
  <c r="G67" i="321"/>
  <c r="F67" i="321"/>
  <c r="E67" i="321"/>
  <c r="D67" i="321"/>
  <c r="C67" i="321"/>
  <c r="J63" i="321"/>
  <c r="I63" i="321"/>
  <c r="H63" i="321"/>
  <c r="G63" i="321"/>
  <c r="J62" i="321"/>
  <c r="I62" i="321"/>
  <c r="H62" i="321"/>
  <c r="G62" i="321"/>
  <c r="J61" i="321"/>
  <c r="I61" i="321"/>
  <c r="H61" i="321"/>
  <c r="G61" i="321"/>
  <c r="J60" i="321"/>
  <c r="I60" i="321"/>
  <c r="H60" i="321"/>
  <c r="G60" i="321"/>
  <c r="J59" i="321"/>
  <c r="I59" i="321"/>
  <c r="H59" i="321"/>
  <c r="G59" i="321"/>
  <c r="F59" i="321"/>
  <c r="E59" i="321"/>
  <c r="D59" i="321"/>
  <c r="J50" i="321"/>
  <c r="I50" i="321"/>
  <c r="H50" i="321"/>
  <c r="G50" i="321"/>
  <c r="J49" i="321"/>
  <c r="I49" i="321"/>
  <c r="H49" i="321"/>
  <c r="G49" i="321"/>
  <c r="J48" i="321"/>
  <c r="I48" i="321"/>
  <c r="H48" i="321"/>
  <c r="G48" i="321"/>
  <c r="J47" i="321"/>
  <c r="I47" i="321"/>
  <c r="H47" i="321"/>
  <c r="G47" i="321"/>
  <c r="J46" i="321"/>
  <c r="I46" i="321"/>
  <c r="H46" i="321"/>
  <c r="G46" i="321"/>
  <c r="F46" i="321"/>
  <c r="E46" i="321"/>
  <c r="D46" i="321"/>
  <c r="C46" i="321"/>
  <c r="J43" i="321"/>
  <c r="I43" i="321"/>
  <c r="H43" i="321"/>
  <c r="G43" i="321"/>
  <c r="J42" i="321"/>
  <c r="I42" i="321"/>
  <c r="H42" i="321"/>
  <c r="G42" i="321"/>
  <c r="J41" i="321"/>
  <c r="I41" i="321"/>
  <c r="H41" i="321"/>
  <c r="G41" i="321"/>
  <c r="J40" i="321"/>
  <c r="I40" i="321"/>
  <c r="H40" i="321"/>
  <c r="G40" i="321"/>
  <c r="J39" i="321"/>
  <c r="I39" i="321"/>
  <c r="H39" i="321"/>
  <c r="G39" i="321"/>
  <c r="F39" i="321"/>
  <c r="E39" i="321"/>
  <c r="D39" i="321"/>
  <c r="C39" i="321"/>
  <c r="J36" i="321"/>
  <c r="I36" i="321"/>
  <c r="H36" i="321"/>
  <c r="G36" i="321"/>
  <c r="J35" i="321"/>
  <c r="I35" i="321"/>
  <c r="H35" i="321"/>
  <c r="G35" i="321"/>
  <c r="J34" i="321"/>
  <c r="I34" i="321"/>
  <c r="H34" i="321"/>
  <c r="G34" i="321"/>
  <c r="J33" i="321"/>
  <c r="I33" i="321"/>
  <c r="H33" i="321"/>
  <c r="G33" i="321"/>
  <c r="J32" i="321"/>
  <c r="I32" i="321"/>
  <c r="H32" i="321"/>
  <c r="G32" i="321"/>
  <c r="F32" i="321"/>
  <c r="E32" i="321"/>
  <c r="D32" i="321"/>
  <c r="J28" i="321"/>
  <c r="I28" i="321"/>
  <c r="H28" i="321"/>
  <c r="G28" i="321"/>
  <c r="J27" i="321"/>
  <c r="I27" i="321"/>
  <c r="H27" i="321"/>
  <c r="G27" i="321"/>
  <c r="J26" i="321"/>
  <c r="I26" i="321"/>
  <c r="H26" i="321"/>
  <c r="G26" i="321"/>
  <c r="J25" i="321"/>
  <c r="I25" i="321"/>
  <c r="H25" i="321"/>
  <c r="G25" i="321"/>
  <c r="J24" i="321"/>
  <c r="I24" i="321"/>
  <c r="H24" i="321"/>
  <c r="G24" i="321"/>
  <c r="F24" i="321"/>
  <c r="E24" i="321"/>
  <c r="D24" i="321"/>
  <c r="C24" i="321"/>
  <c r="J21" i="321"/>
  <c r="I21" i="321"/>
  <c r="H21" i="321"/>
  <c r="G21" i="321"/>
  <c r="J20" i="321"/>
  <c r="I20" i="321"/>
  <c r="H20" i="321"/>
  <c r="G20" i="321"/>
  <c r="J19" i="321"/>
  <c r="I19" i="321"/>
  <c r="H19" i="321"/>
  <c r="G19" i="321"/>
  <c r="J18" i="321"/>
  <c r="I18" i="321"/>
  <c r="H18" i="321"/>
  <c r="G18" i="321"/>
  <c r="J17" i="321"/>
  <c r="I17" i="321"/>
  <c r="H17" i="321"/>
  <c r="G17" i="321"/>
  <c r="F17" i="321"/>
  <c r="E17" i="321"/>
  <c r="D17" i="321"/>
  <c r="C17" i="321"/>
  <c r="J13" i="321"/>
  <c r="I13" i="321"/>
  <c r="H13" i="321"/>
  <c r="G13" i="321"/>
  <c r="J12" i="321"/>
  <c r="I12" i="321"/>
  <c r="H12" i="321"/>
  <c r="G12" i="321"/>
  <c r="J11" i="321"/>
  <c r="I11" i="321"/>
  <c r="H11" i="321"/>
  <c r="G11" i="321"/>
  <c r="J10" i="321"/>
  <c r="I10" i="321"/>
  <c r="H10" i="321"/>
  <c r="G10" i="321"/>
  <c r="J9" i="321"/>
  <c r="I9" i="321"/>
  <c r="H9" i="321"/>
  <c r="G9" i="321"/>
  <c r="F9" i="321"/>
  <c r="E9" i="321"/>
  <c r="D9" i="321"/>
  <c r="A5" i="321"/>
  <c r="D57" i="320"/>
  <c r="E54" i="320"/>
  <c r="E55" i="320" s="1"/>
  <c r="D54" i="320"/>
  <c r="D56" i="320" s="1"/>
  <c r="C54" i="320"/>
  <c r="D50" i="320"/>
  <c r="E47" i="320"/>
  <c r="D47" i="320"/>
  <c r="D49" i="320" s="1"/>
  <c r="AJ43" i="320"/>
  <c r="AI43" i="320"/>
  <c r="AH43" i="320"/>
  <c r="AG43" i="320"/>
  <c r="AF43" i="320"/>
  <c r="AE43" i="320"/>
  <c r="AD43" i="320"/>
  <c r="AC43" i="320"/>
  <c r="AB43" i="320"/>
  <c r="AA43" i="320"/>
  <c r="Z43" i="320"/>
  <c r="Y43" i="320"/>
  <c r="X43" i="320"/>
  <c r="W43" i="320"/>
  <c r="V43" i="320"/>
  <c r="U43" i="320"/>
  <c r="T43" i="320"/>
  <c r="S43" i="320"/>
  <c r="R43" i="320"/>
  <c r="Q43" i="320"/>
  <c r="P43" i="320"/>
  <c r="O43" i="320"/>
  <c r="N43" i="320"/>
  <c r="M43" i="320"/>
  <c r="L43" i="320"/>
  <c r="K43" i="320"/>
  <c r="F43" i="320"/>
  <c r="AJ42" i="320"/>
  <c r="AI42" i="320"/>
  <c r="AH42" i="320"/>
  <c r="AG42" i="320"/>
  <c r="AF42" i="320"/>
  <c r="AE42" i="320"/>
  <c r="AD42" i="320"/>
  <c r="AC42" i="320"/>
  <c r="AB42" i="320"/>
  <c r="AA42" i="320"/>
  <c r="Z42" i="320"/>
  <c r="Y42" i="320"/>
  <c r="X42" i="320"/>
  <c r="W42" i="320"/>
  <c r="V42" i="320"/>
  <c r="U42" i="320"/>
  <c r="T42" i="320"/>
  <c r="S42" i="320"/>
  <c r="R42" i="320"/>
  <c r="Q42" i="320"/>
  <c r="P42" i="320"/>
  <c r="O42" i="320"/>
  <c r="N42" i="320"/>
  <c r="M42" i="320"/>
  <c r="L42" i="320"/>
  <c r="K42" i="320"/>
  <c r="F42" i="320"/>
  <c r="AJ41" i="320"/>
  <c r="AI41" i="320"/>
  <c r="AH41" i="320"/>
  <c r="AG41" i="320"/>
  <c r="AF41" i="320"/>
  <c r="AE41" i="320"/>
  <c r="AD41" i="320"/>
  <c r="AC41" i="320"/>
  <c r="AB41" i="320"/>
  <c r="AA41" i="320"/>
  <c r="Z41" i="320"/>
  <c r="Y41" i="320"/>
  <c r="X41" i="320"/>
  <c r="W41" i="320"/>
  <c r="V41" i="320"/>
  <c r="U41" i="320"/>
  <c r="T41" i="320"/>
  <c r="S41" i="320"/>
  <c r="R41" i="320"/>
  <c r="Q41" i="320"/>
  <c r="P41" i="320"/>
  <c r="O41" i="320"/>
  <c r="N41" i="320"/>
  <c r="M41" i="320"/>
  <c r="L41" i="320"/>
  <c r="K41" i="320"/>
  <c r="F41" i="320"/>
  <c r="AJ40" i="320"/>
  <c r="AI40" i="320"/>
  <c r="AH40" i="320"/>
  <c r="AG40" i="320"/>
  <c r="AF40" i="320"/>
  <c r="AE40" i="320"/>
  <c r="AD40" i="320"/>
  <c r="AC40" i="320"/>
  <c r="AB40" i="320"/>
  <c r="AA40" i="320"/>
  <c r="Z40" i="320"/>
  <c r="Y40" i="320"/>
  <c r="X40" i="320"/>
  <c r="W40" i="320"/>
  <c r="V40" i="320"/>
  <c r="U40" i="320"/>
  <c r="T40" i="320"/>
  <c r="S40" i="320"/>
  <c r="R40" i="320"/>
  <c r="Q40" i="320"/>
  <c r="P40" i="320"/>
  <c r="O40" i="320"/>
  <c r="N40" i="320"/>
  <c r="M40" i="320"/>
  <c r="L40" i="320"/>
  <c r="K40" i="320"/>
  <c r="F40" i="320"/>
  <c r="AJ39" i="320"/>
  <c r="AI39" i="320"/>
  <c r="AH39" i="320"/>
  <c r="AG39" i="320"/>
  <c r="AF39" i="320"/>
  <c r="AE39" i="320"/>
  <c r="AD39" i="320"/>
  <c r="AC39" i="320"/>
  <c r="AB39" i="320"/>
  <c r="AA39" i="320"/>
  <c r="Z39" i="320"/>
  <c r="Y39" i="320"/>
  <c r="X39" i="320"/>
  <c r="W39" i="320"/>
  <c r="V39" i="320"/>
  <c r="U39" i="320"/>
  <c r="T39" i="320"/>
  <c r="S39" i="320"/>
  <c r="R39" i="320"/>
  <c r="Q39" i="320"/>
  <c r="P39" i="320"/>
  <c r="O39" i="320"/>
  <c r="N39" i="320"/>
  <c r="M39" i="320"/>
  <c r="L39" i="320"/>
  <c r="K39" i="320"/>
  <c r="F39" i="320"/>
  <c r="AJ38" i="320"/>
  <c r="AI38" i="320"/>
  <c r="AH38" i="320"/>
  <c r="AG38" i="320"/>
  <c r="AF38" i="320"/>
  <c r="AE38" i="320"/>
  <c r="AD38" i="320"/>
  <c r="AC38" i="320"/>
  <c r="AB38" i="320"/>
  <c r="AA38" i="320"/>
  <c r="Z38" i="320"/>
  <c r="Y38" i="320"/>
  <c r="X38" i="320"/>
  <c r="W38" i="320"/>
  <c r="V38" i="320"/>
  <c r="U38" i="320"/>
  <c r="T38" i="320"/>
  <c r="S38" i="320"/>
  <c r="R38" i="320"/>
  <c r="Q38" i="320"/>
  <c r="P38" i="320"/>
  <c r="O38" i="320"/>
  <c r="N38" i="320"/>
  <c r="M38" i="320"/>
  <c r="L38" i="320"/>
  <c r="K38" i="320"/>
  <c r="F38" i="320"/>
  <c r="AJ37" i="320"/>
  <c r="AI37" i="320"/>
  <c r="AH37" i="320"/>
  <c r="AG37" i="320"/>
  <c r="AF37" i="320"/>
  <c r="AE37" i="320"/>
  <c r="AD37" i="320"/>
  <c r="AC37" i="320"/>
  <c r="AB37" i="320"/>
  <c r="AA37" i="320"/>
  <c r="Z37" i="320"/>
  <c r="Y37" i="320"/>
  <c r="X37" i="320"/>
  <c r="W37" i="320"/>
  <c r="V37" i="320"/>
  <c r="U37" i="320"/>
  <c r="T37" i="320"/>
  <c r="S37" i="320"/>
  <c r="R37" i="320"/>
  <c r="Q37" i="320"/>
  <c r="P37" i="320"/>
  <c r="O37" i="320"/>
  <c r="N37" i="320"/>
  <c r="M37" i="320"/>
  <c r="L37" i="320"/>
  <c r="K37" i="320"/>
  <c r="F37" i="320"/>
  <c r="AJ36" i="320"/>
  <c r="AI36" i="320"/>
  <c r="AH36" i="320"/>
  <c r="AG36" i="320"/>
  <c r="AF36" i="320"/>
  <c r="AE36" i="320"/>
  <c r="AD36" i="320"/>
  <c r="AC36" i="320"/>
  <c r="AB36" i="320"/>
  <c r="AA36" i="320"/>
  <c r="Z36" i="320"/>
  <c r="Y36" i="320"/>
  <c r="X36" i="320"/>
  <c r="W36" i="320"/>
  <c r="V36" i="320"/>
  <c r="U36" i="320"/>
  <c r="T36" i="320"/>
  <c r="S36" i="320"/>
  <c r="R36" i="320"/>
  <c r="Q36" i="320"/>
  <c r="P36" i="320"/>
  <c r="O36" i="320"/>
  <c r="N36" i="320"/>
  <c r="M36" i="320"/>
  <c r="L36" i="320"/>
  <c r="K36" i="320"/>
  <c r="F36" i="320"/>
  <c r="AJ35" i="320"/>
  <c r="AI35" i="320"/>
  <c r="AH35" i="320"/>
  <c r="AG35" i="320"/>
  <c r="AF35" i="320"/>
  <c r="AE35" i="320"/>
  <c r="AD35" i="320"/>
  <c r="AC35" i="320"/>
  <c r="AB35" i="320"/>
  <c r="AA35" i="320"/>
  <c r="Z35" i="320"/>
  <c r="Y35" i="320"/>
  <c r="X35" i="320"/>
  <c r="W35" i="320"/>
  <c r="V35" i="320"/>
  <c r="U35" i="320"/>
  <c r="T35" i="320"/>
  <c r="S35" i="320"/>
  <c r="R35" i="320"/>
  <c r="Q35" i="320"/>
  <c r="P35" i="320"/>
  <c r="O35" i="320"/>
  <c r="N35" i="320"/>
  <c r="M35" i="320"/>
  <c r="L35" i="320"/>
  <c r="K35" i="320"/>
  <c r="F35" i="320"/>
  <c r="AJ34" i="320"/>
  <c r="AI34" i="320"/>
  <c r="AH34" i="320"/>
  <c r="AG34" i="320"/>
  <c r="AF34" i="320"/>
  <c r="AE34" i="320"/>
  <c r="AD34" i="320"/>
  <c r="AC34" i="320"/>
  <c r="AB34" i="320"/>
  <c r="AA34" i="320"/>
  <c r="Z34" i="320"/>
  <c r="Y34" i="320"/>
  <c r="X34" i="320"/>
  <c r="W34" i="320"/>
  <c r="V34" i="320"/>
  <c r="U34" i="320"/>
  <c r="T34" i="320"/>
  <c r="S34" i="320"/>
  <c r="R34" i="320"/>
  <c r="Q34" i="320"/>
  <c r="P34" i="320"/>
  <c r="O34" i="320"/>
  <c r="N34" i="320"/>
  <c r="M34" i="320"/>
  <c r="L34" i="320"/>
  <c r="K34" i="320"/>
  <c r="F34" i="320"/>
  <c r="AJ33" i="320"/>
  <c r="AI33" i="320"/>
  <c r="AH33" i="320"/>
  <c r="AG33" i="320"/>
  <c r="AF33" i="320"/>
  <c r="AE33" i="320"/>
  <c r="AD33" i="320"/>
  <c r="AC33" i="320"/>
  <c r="AB33" i="320"/>
  <c r="AA33" i="320"/>
  <c r="Z33" i="320"/>
  <c r="Y33" i="320"/>
  <c r="X33" i="320"/>
  <c r="W33" i="320"/>
  <c r="V33" i="320"/>
  <c r="U33" i="320"/>
  <c r="T33" i="320"/>
  <c r="S33" i="320"/>
  <c r="R33" i="320"/>
  <c r="Q33" i="320"/>
  <c r="P33" i="320"/>
  <c r="O33" i="320"/>
  <c r="N33" i="320"/>
  <c r="M33" i="320"/>
  <c r="L33" i="320"/>
  <c r="K33" i="320"/>
  <c r="F33" i="320"/>
  <c r="AJ32" i="320"/>
  <c r="AI32" i="320"/>
  <c r="AH32" i="320"/>
  <c r="AG32" i="320"/>
  <c r="AF32" i="320"/>
  <c r="AE32" i="320"/>
  <c r="AD32" i="320"/>
  <c r="AC32" i="320"/>
  <c r="AB32" i="320"/>
  <c r="AA32" i="320"/>
  <c r="Z32" i="320"/>
  <c r="Y32" i="320"/>
  <c r="X32" i="320"/>
  <c r="W32" i="320"/>
  <c r="V32" i="320"/>
  <c r="U32" i="320"/>
  <c r="T32" i="320"/>
  <c r="S32" i="320"/>
  <c r="R32" i="320"/>
  <c r="Q32" i="320"/>
  <c r="P32" i="320"/>
  <c r="O32" i="320"/>
  <c r="N32" i="320"/>
  <c r="M32" i="320"/>
  <c r="L32" i="320"/>
  <c r="K32" i="320"/>
  <c r="F32" i="320"/>
  <c r="AJ31" i="320"/>
  <c r="AI31" i="320"/>
  <c r="AH31" i="320"/>
  <c r="AG31" i="320"/>
  <c r="AF31" i="320"/>
  <c r="AE31" i="320"/>
  <c r="AD31" i="320"/>
  <c r="AC31" i="320"/>
  <c r="AB31" i="320"/>
  <c r="AA31" i="320"/>
  <c r="Z31" i="320"/>
  <c r="Y31" i="320"/>
  <c r="X31" i="320"/>
  <c r="W31" i="320"/>
  <c r="V31" i="320"/>
  <c r="U31" i="320"/>
  <c r="T31" i="320"/>
  <c r="S31" i="320"/>
  <c r="R31" i="320"/>
  <c r="Q31" i="320"/>
  <c r="P31" i="320"/>
  <c r="O31" i="320"/>
  <c r="N31" i="320"/>
  <c r="M31" i="320"/>
  <c r="L31" i="320"/>
  <c r="K31" i="320"/>
  <c r="F31" i="320"/>
  <c r="AJ30" i="320"/>
  <c r="AI30" i="320"/>
  <c r="AH30" i="320"/>
  <c r="AG30" i="320"/>
  <c r="AF30" i="320"/>
  <c r="AE30" i="320"/>
  <c r="AD30" i="320"/>
  <c r="AC30" i="320"/>
  <c r="AB30" i="320"/>
  <c r="AA30" i="320"/>
  <c r="Z30" i="320"/>
  <c r="Y30" i="320"/>
  <c r="X30" i="320"/>
  <c r="W30" i="320"/>
  <c r="V30" i="320"/>
  <c r="U30" i="320"/>
  <c r="T30" i="320"/>
  <c r="S30" i="320"/>
  <c r="R30" i="320"/>
  <c r="Q30" i="320"/>
  <c r="P30" i="320"/>
  <c r="O30" i="320"/>
  <c r="N30" i="320"/>
  <c r="M30" i="320"/>
  <c r="L30" i="320"/>
  <c r="K30" i="320"/>
  <c r="F30" i="320"/>
  <c r="AJ29" i="320"/>
  <c r="AI29" i="320"/>
  <c r="AH29" i="320"/>
  <c r="AG29" i="320"/>
  <c r="AF29" i="320"/>
  <c r="AE29" i="320"/>
  <c r="AD29" i="320"/>
  <c r="AC29" i="320"/>
  <c r="AB29" i="320"/>
  <c r="AA29" i="320"/>
  <c r="Z29" i="320"/>
  <c r="Y29" i="320"/>
  <c r="X29" i="320"/>
  <c r="W29" i="320"/>
  <c r="V29" i="320"/>
  <c r="U29" i="320"/>
  <c r="T29" i="320"/>
  <c r="S29" i="320"/>
  <c r="R29" i="320"/>
  <c r="Q29" i="320"/>
  <c r="P29" i="320"/>
  <c r="O29" i="320"/>
  <c r="N29" i="320"/>
  <c r="M29" i="320"/>
  <c r="L29" i="320"/>
  <c r="K29" i="320"/>
  <c r="F29" i="320"/>
  <c r="AJ28" i="320"/>
  <c r="AI28" i="320"/>
  <c r="AH28" i="320"/>
  <c r="AG28" i="320"/>
  <c r="AF28" i="320"/>
  <c r="AE28" i="320"/>
  <c r="AD28" i="320"/>
  <c r="AC28" i="320"/>
  <c r="AB28" i="320"/>
  <c r="AA28" i="320"/>
  <c r="Z28" i="320"/>
  <c r="Y28" i="320"/>
  <c r="X28" i="320"/>
  <c r="W28" i="320"/>
  <c r="V28" i="320"/>
  <c r="U28" i="320"/>
  <c r="T28" i="320"/>
  <c r="S28" i="320"/>
  <c r="R28" i="320"/>
  <c r="Q28" i="320"/>
  <c r="P28" i="320"/>
  <c r="O28" i="320"/>
  <c r="N28" i="320"/>
  <c r="M28" i="320"/>
  <c r="L28" i="320"/>
  <c r="K28" i="320"/>
  <c r="F28" i="320"/>
  <c r="AJ27" i="320"/>
  <c r="AI27" i="320"/>
  <c r="AH27" i="320"/>
  <c r="AG27" i="320"/>
  <c r="AF27" i="320"/>
  <c r="AE27" i="320"/>
  <c r="AD27" i="320"/>
  <c r="AC27" i="320"/>
  <c r="AB27" i="320"/>
  <c r="AA27" i="320"/>
  <c r="Z27" i="320"/>
  <c r="Y27" i="320"/>
  <c r="X27" i="320"/>
  <c r="W27" i="320"/>
  <c r="V27" i="320"/>
  <c r="U27" i="320"/>
  <c r="T27" i="320"/>
  <c r="S27" i="320"/>
  <c r="R27" i="320"/>
  <c r="Q27" i="320"/>
  <c r="P27" i="320"/>
  <c r="O27" i="320"/>
  <c r="N27" i="320"/>
  <c r="M27" i="320"/>
  <c r="L27" i="320"/>
  <c r="K27" i="320"/>
  <c r="F27" i="320"/>
  <c r="AJ26" i="320"/>
  <c r="AI26" i="320"/>
  <c r="AH26" i="320"/>
  <c r="AG26" i="320"/>
  <c r="AF26" i="320"/>
  <c r="AE26" i="320"/>
  <c r="AD26" i="320"/>
  <c r="AC26" i="320"/>
  <c r="AB26" i="320"/>
  <c r="AA26" i="320"/>
  <c r="Z26" i="320"/>
  <c r="Y26" i="320"/>
  <c r="X26" i="320"/>
  <c r="W26" i="320"/>
  <c r="V26" i="320"/>
  <c r="U26" i="320"/>
  <c r="T26" i="320"/>
  <c r="S26" i="320"/>
  <c r="R26" i="320"/>
  <c r="Q26" i="320"/>
  <c r="P26" i="320"/>
  <c r="O26" i="320"/>
  <c r="N26" i="320"/>
  <c r="M26" i="320"/>
  <c r="L26" i="320"/>
  <c r="K26" i="320"/>
  <c r="F26" i="320"/>
  <c r="AJ25" i="320"/>
  <c r="AI25" i="320"/>
  <c r="AH25" i="320"/>
  <c r="AG25" i="320"/>
  <c r="AF25" i="320"/>
  <c r="AE25" i="320"/>
  <c r="AD25" i="320"/>
  <c r="AC25" i="320"/>
  <c r="AB25" i="320"/>
  <c r="AA25" i="320"/>
  <c r="Z25" i="320"/>
  <c r="Y25" i="320"/>
  <c r="X25" i="320"/>
  <c r="W25" i="320"/>
  <c r="V25" i="320"/>
  <c r="U25" i="320"/>
  <c r="T25" i="320"/>
  <c r="S25" i="320"/>
  <c r="R25" i="320"/>
  <c r="Q25" i="320"/>
  <c r="P25" i="320"/>
  <c r="O25" i="320"/>
  <c r="N25" i="320"/>
  <c r="M25" i="320"/>
  <c r="L25" i="320"/>
  <c r="K25" i="320"/>
  <c r="F25" i="320"/>
  <c r="AI24" i="320"/>
  <c r="AH24" i="320"/>
  <c r="AJ24" i="320" s="1"/>
  <c r="F24" i="320" s="1"/>
  <c r="AG24" i="320"/>
  <c r="AE24" i="320"/>
  <c r="AD24" i="320"/>
  <c r="AC24" i="320"/>
  <c r="AB24" i="320"/>
  <c r="AF24" i="320" s="1"/>
  <c r="AA24" i="320"/>
  <c r="Z24" i="320"/>
  <c r="Y24" i="320"/>
  <c r="X24" i="320"/>
  <c r="W24" i="320"/>
  <c r="V24" i="320"/>
  <c r="T24" i="320"/>
  <c r="S24" i="320"/>
  <c r="R24" i="320"/>
  <c r="U24" i="320" s="1"/>
  <c r="Q24" i="320"/>
  <c r="O24" i="320"/>
  <c r="N24" i="320"/>
  <c r="M24" i="320"/>
  <c r="L24" i="320"/>
  <c r="P24" i="320" s="1"/>
  <c r="K24" i="320"/>
  <c r="AJ23" i="320"/>
  <c r="F23" i="320" s="1"/>
  <c r="AI23" i="320"/>
  <c r="AH23" i="320"/>
  <c r="AG23" i="320"/>
  <c r="AE23" i="320"/>
  <c r="AD23" i="320"/>
  <c r="AC23" i="320"/>
  <c r="AB23" i="320"/>
  <c r="AF23" i="320" s="1"/>
  <c r="AA23" i="320"/>
  <c r="Y23" i="320"/>
  <c r="X23" i="320"/>
  <c r="W23" i="320"/>
  <c r="Z23" i="320" s="1"/>
  <c r="V23" i="320"/>
  <c r="T23" i="320"/>
  <c r="S23" i="320"/>
  <c r="R23" i="320"/>
  <c r="U23" i="320" s="1"/>
  <c r="Q23" i="320"/>
  <c r="O23" i="320"/>
  <c r="N23" i="320"/>
  <c r="M23" i="320"/>
  <c r="L23" i="320"/>
  <c r="P23" i="320" s="1"/>
  <c r="K23" i="320"/>
  <c r="AI22" i="320"/>
  <c r="AH22" i="320"/>
  <c r="AG22" i="320"/>
  <c r="AE22" i="320"/>
  <c r="AD22" i="320"/>
  <c r="AC22" i="320"/>
  <c r="AB22" i="320"/>
  <c r="AA22" i="320"/>
  <c r="Y22" i="320"/>
  <c r="X22" i="320"/>
  <c r="W22" i="320"/>
  <c r="V22" i="320"/>
  <c r="Z22" i="320" s="1"/>
  <c r="T22" i="320"/>
  <c r="S22" i="320"/>
  <c r="R22" i="320"/>
  <c r="Q22" i="320"/>
  <c r="U22" i="320" s="1"/>
  <c r="O22" i="320"/>
  <c r="N22" i="320"/>
  <c r="M22" i="320"/>
  <c r="L22" i="320"/>
  <c r="K22" i="320"/>
  <c r="AI21" i="320"/>
  <c r="AH21" i="320"/>
  <c r="AJ21" i="320" s="1"/>
  <c r="F21" i="320" s="1"/>
  <c r="AG21" i="320"/>
  <c r="AE21" i="320"/>
  <c r="AD21" i="320"/>
  <c r="AC21" i="320"/>
  <c r="AB21" i="320"/>
  <c r="AF21" i="320" s="1"/>
  <c r="AA21" i="320"/>
  <c r="Y21" i="320"/>
  <c r="X21" i="320"/>
  <c r="W21" i="320"/>
  <c r="Z21" i="320" s="1"/>
  <c r="V21" i="320"/>
  <c r="T21" i="320"/>
  <c r="S21" i="320"/>
  <c r="R21" i="320"/>
  <c r="U21" i="320" s="1"/>
  <c r="Q21" i="320"/>
  <c r="O21" i="320"/>
  <c r="N21" i="320"/>
  <c r="M21" i="320"/>
  <c r="L21" i="320"/>
  <c r="P21" i="320" s="1"/>
  <c r="K21" i="320"/>
  <c r="AJ20" i="320"/>
  <c r="F20" i="320" s="1"/>
  <c r="AI20" i="320"/>
  <c r="AH20" i="320"/>
  <c r="AG20" i="320"/>
  <c r="AE20" i="320"/>
  <c r="AD20" i="320"/>
  <c r="AC20" i="320"/>
  <c r="AB20" i="320"/>
  <c r="AA20" i="320"/>
  <c r="Y20" i="320"/>
  <c r="X20" i="320"/>
  <c r="W20" i="320"/>
  <c r="V20" i="320"/>
  <c r="T20" i="320"/>
  <c r="S20" i="320"/>
  <c r="R20" i="320"/>
  <c r="Q20" i="320"/>
  <c r="U20" i="320" s="1"/>
  <c r="O20" i="320"/>
  <c r="N20" i="320"/>
  <c r="M20" i="320"/>
  <c r="L20" i="320"/>
  <c r="K20" i="320"/>
  <c r="AI19" i="320"/>
  <c r="AH19" i="320"/>
  <c r="AJ19" i="320" s="1"/>
  <c r="F19" i="320" s="1"/>
  <c r="AG19" i="320"/>
  <c r="AE19" i="320"/>
  <c r="AD19" i="320"/>
  <c r="AC19" i="320"/>
  <c r="AB19" i="320"/>
  <c r="AF19" i="320" s="1"/>
  <c r="AA19" i="320"/>
  <c r="Y19" i="320"/>
  <c r="X19" i="320"/>
  <c r="W19" i="320"/>
  <c r="Z19" i="320" s="1"/>
  <c r="V19" i="320"/>
  <c r="T19" i="320"/>
  <c r="S19" i="320"/>
  <c r="R19" i="320"/>
  <c r="U19" i="320" s="1"/>
  <c r="Q19" i="320"/>
  <c r="O19" i="320"/>
  <c r="N19" i="320"/>
  <c r="M19" i="320"/>
  <c r="L19" i="320"/>
  <c r="P19" i="320" s="1"/>
  <c r="K19" i="320"/>
  <c r="AI18" i="320"/>
  <c r="AH18" i="320"/>
  <c r="AG18" i="320"/>
  <c r="AE18" i="320"/>
  <c r="AD18" i="320"/>
  <c r="AC18" i="320"/>
  <c r="AB18" i="320"/>
  <c r="AA18" i="320"/>
  <c r="AF18" i="320" s="1"/>
  <c r="Z18" i="320"/>
  <c r="Y18" i="320"/>
  <c r="X18" i="320"/>
  <c r="W18" i="320"/>
  <c r="V18" i="320"/>
  <c r="T18" i="320"/>
  <c r="S18" i="320"/>
  <c r="R18" i="320"/>
  <c r="Q18" i="320"/>
  <c r="O18" i="320"/>
  <c r="N18" i="320"/>
  <c r="M18" i="320"/>
  <c r="L18" i="320"/>
  <c r="K18" i="320"/>
  <c r="P18" i="320" s="1"/>
  <c r="AI17" i="320"/>
  <c r="AH17" i="320"/>
  <c r="AJ17" i="320" s="1"/>
  <c r="F17" i="320" s="1"/>
  <c r="AG17" i="320"/>
  <c r="AE17" i="320"/>
  <c r="AD17" i="320"/>
  <c r="AC17" i="320"/>
  <c r="AB17" i="320"/>
  <c r="AF17" i="320" s="1"/>
  <c r="AA17" i="320"/>
  <c r="Y17" i="320"/>
  <c r="X17" i="320"/>
  <c r="W17" i="320"/>
  <c r="Z17" i="320" s="1"/>
  <c r="V17" i="320"/>
  <c r="U17" i="320"/>
  <c r="T17" i="320"/>
  <c r="S17" i="320"/>
  <c r="R17" i="320"/>
  <c r="Q17" i="320"/>
  <c r="O17" i="320"/>
  <c r="N17" i="320"/>
  <c r="M17" i="320"/>
  <c r="L17" i="320"/>
  <c r="P17" i="320" s="1"/>
  <c r="K17" i="320"/>
  <c r="AI15" i="320"/>
  <c r="AH15" i="320"/>
  <c r="AJ15" i="320" s="1"/>
  <c r="F15" i="320" s="1"/>
  <c r="AG15" i="320"/>
  <c r="AE15" i="320"/>
  <c r="AD15" i="320"/>
  <c r="AC15" i="320"/>
  <c r="AB15" i="320"/>
  <c r="AF15" i="320" s="1"/>
  <c r="AA15" i="320"/>
  <c r="Y15" i="320"/>
  <c r="X15" i="320"/>
  <c r="W15" i="320"/>
  <c r="V15" i="320"/>
  <c r="T15" i="320"/>
  <c r="S15" i="320"/>
  <c r="R15" i="320"/>
  <c r="U15" i="320" s="1"/>
  <c r="Q15" i="320"/>
  <c r="P15" i="320"/>
  <c r="O15" i="320"/>
  <c r="N15" i="320"/>
  <c r="M15" i="320"/>
  <c r="L15" i="320"/>
  <c r="K15" i="320"/>
  <c r="AI14" i="320"/>
  <c r="AH14" i="320"/>
  <c r="AG14" i="320"/>
  <c r="AF14" i="320"/>
  <c r="AE14" i="320"/>
  <c r="AD14" i="320"/>
  <c r="AC14" i="320"/>
  <c r="AB14" i="320"/>
  <c r="AA14" i="320"/>
  <c r="Y14" i="320"/>
  <c r="X14" i="320"/>
  <c r="W14" i="320"/>
  <c r="V14" i="320"/>
  <c r="Z14" i="320" s="1"/>
  <c r="T14" i="320"/>
  <c r="S14" i="320"/>
  <c r="R14" i="320"/>
  <c r="Q14" i="320"/>
  <c r="O14" i="320"/>
  <c r="N14" i="320"/>
  <c r="M14" i="320"/>
  <c r="L14" i="320"/>
  <c r="K14" i="320"/>
  <c r="P14" i="320" s="1"/>
  <c r="AI13" i="320"/>
  <c r="AH13" i="320"/>
  <c r="AG13" i="320"/>
  <c r="AE13" i="320"/>
  <c r="AD13" i="320"/>
  <c r="AC13" i="320"/>
  <c r="AB13" i="320"/>
  <c r="AA13" i="320"/>
  <c r="Y13" i="320"/>
  <c r="X13" i="320"/>
  <c r="W13" i="320"/>
  <c r="V13" i="320"/>
  <c r="T13" i="320"/>
  <c r="S13" i="320"/>
  <c r="R13" i="320"/>
  <c r="Q13" i="320"/>
  <c r="O13" i="320"/>
  <c r="N13" i="320"/>
  <c r="M13" i="320"/>
  <c r="L13" i="320"/>
  <c r="K13" i="320"/>
  <c r="AI12" i="320"/>
  <c r="AH12" i="320"/>
  <c r="AG12" i="320"/>
  <c r="AJ12" i="320" s="1"/>
  <c r="F12" i="320" s="1"/>
  <c r="AE12" i="320"/>
  <c r="AD12" i="320"/>
  <c r="AC12" i="320"/>
  <c r="AB12" i="320"/>
  <c r="AA12" i="320"/>
  <c r="Z12" i="320"/>
  <c r="Y12" i="320"/>
  <c r="X12" i="320"/>
  <c r="W12" i="320"/>
  <c r="V12" i="320"/>
  <c r="T12" i="320"/>
  <c r="S12" i="320"/>
  <c r="R12" i="320"/>
  <c r="Q12" i="320"/>
  <c r="U12" i="320" s="1"/>
  <c r="O12" i="320"/>
  <c r="N12" i="320"/>
  <c r="M12" i="320"/>
  <c r="L12" i="320"/>
  <c r="K12" i="320"/>
  <c r="AI11" i="320"/>
  <c r="AH11" i="320"/>
  <c r="AJ11" i="320" s="1"/>
  <c r="F11" i="320" s="1"/>
  <c r="AG11" i="320"/>
  <c r="AE11" i="320"/>
  <c r="AD11" i="320"/>
  <c r="AC11" i="320"/>
  <c r="AB11" i="320"/>
  <c r="AA11" i="320"/>
  <c r="Z11" i="320"/>
  <c r="Y11" i="320"/>
  <c r="X11" i="320"/>
  <c r="W11" i="320"/>
  <c r="V11" i="320"/>
  <c r="T11" i="320"/>
  <c r="S11" i="320"/>
  <c r="R11" i="320"/>
  <c r="Q11" i="320"/>
  <c r="O11" i="320"/>
  <c r="N11" i="320"/>
  <c r="M11" i="320"/>
  <c r="L11" i="320"/>
  <c r="K11" i="320"/>
  <c r="AI10" i="320"/>
  <c r="AH10" i="320"/>
  <c r="AG10" i="320"/>
  <c r="AJ10" i="320" s="1"/>
  <c r="F10" i="320" s="1"/>
  <c r="AE10" i="320"/>
  <c r="AD10" i="320"/>
  <c r="AC10" i="320"/>
  <c r="AB10" i="320"/>
  <c r="AF10" i="320" s="1"/>
  <c r="AA10" i="320"/>
  <c r="Y10" i="320"/>
  <c r="X10" i="320"/>
  <c r="W10" i="320"/>
  <c r="Z10" i="320" s="1"/>
  <c r="V10" i="320"/>
  <c r="T10" i="320"/>
  <c r="S10" i="320"/>
  <c r="R10" i="320"/>
  <c r="U10" i="320" s="1"/>
  <c r="Q10" i="320"/>
  <c r="O10" i="320"/>
  <c r="N10" i="320"/>
  <c r="M10" i="320"/>
  <c r="L10" i="320"/>
  <c r="K10" i="320"/>
  <c r="AI9" i="320"/>
  <c r="AH9" i="320"/>
  <c r="AJ9" i="320" s="1"/>
  <c r="F9" i="320" s="1"/>
  <c r="AG9" i="320"/>
  <c r="AF9" i="320"/>
  <c r="AE9" i="320"/>
  <c r="AD9" i="320"/>
  <c r="AC9" i="320"/>
  <c r="AB9" i="320"/>
  <c r="AA9" i="320"/>
  <c r="Y9" i="320"/>
  <c r="X9" i="320"/>
  <c r="W9" i="320"/>
  <c r="V9" i="320"/>
  <c r="Z9" i="320" s="1"/>
  <c r="T9" i="320"/>
  <c r="S9" i="320"/>
  <c r="R9" i="320"/>
  <c r="Q9" i="320"/>
  <c r="O9" i="320"/>
  <c r="N9" i="320"/>
  <c r="M9" i="320"/>
  <c r="L9" i="320"/>
  <c r="K9" i="320"/>
  <c r="P9" i="320" s="1"/>
  <c r="AJ8" i="320"/>
  <c r="F8" i="320" s="1"/>
  <c r="AI8" i="320"/>
  <c r="AH8" i="320"/>
  <c r="AG8" i="320"/>
  <c r="AE8" i="320"/>
  <c r="AD8" i="320"/>
  <c r="AC8" i="320"/>
  <c r="AB8" i="320"/>
  <c r="AF8" i="320" s="1"/>
  <c r="AA8" i="320"/>
  <c r="Y8" i="320"/>
  <c r="X8" i="320"/>
  <c r="W8" i="320"/>
  <c r="Z8" i="320" s="1"/>
  <c r="V8" i="320"/>
  <c r="T8" i="320"/>
  <c r="S8" i="320"/>
  <c r="R8" i="320"/>
  <c r="U8" i="320" s="1"/>
  <c r="Q8" i="320"/>
  <c r="O8" i="320"/>
  <c r="N8" i="320"/>
  <c r="M8" i="320"/>
  <c r="L8" i="320"/>
  <c r="P8" i="320" s="1"/>
  <c r="K8" i="320"/>
  <c r="AI7" i="320"/>
  <c r="AH7" i="320"/>
  <c r="AG7" i="320"/>
  <c r="AJ7" i="320" s="1"/>
  <c r="F7" i="320" s="1"/>
  <c r="AE7" i="320"/>
  <c r="AD7" i="320"/>
  <c r="AC7" i="320"/>
  <c r="AB7" i="320"/>
  <c r="AA7" i="320"/>
  <c r="AF7" i="320" s="1"/>
  <c r="Y7" i="320"/>
  <c r="X7" i="320"/>
  <c r="W7" i="320"/>
  <c r="V7" i="320"/>
  <c r="Z7" i="320" s="1"/>
  <c r="T7" i="320"/>
  <c r="S7" i="320"/>
  <c r="R7" i="320"/>
  <c r="Q7" i="320"/>
  <c r="U7" i="320" s="1"/>
  <c r="P7" i="320"/>
  <c r="O7" i="320"/>
  <c r="N7" i="320"/>
  <c r="M7" i="320"/>
  <c r="L7" i="320"/>
  <c r="K7" i="320"/>
  <c r="AI6" i="320"/>
  <c r="AH6" i="320"/>
  <c r="AJ6" i="320" s="1"/>
  <c r="F6" i="320" s="1"/>
  <c r="AG6" i="320"/>
  <c r="AE6" i="320"/>
  <c r="AD6" i="320"/>
  <c r="AC6" i="320"/>
  <c r="AB6" i="320"/>
  <c r="AF6" i="320" s="1"/>
  <c r="AA6" i="320"/>
  <c r="Z6" i="320"/>
  <c r="Y6" i="320"/>
  <c r="X6" i="320"/>
  <c r="W6" i="320"/>
  <c r="V6" i="320"/>
  <c r="T6" i="320"/>
  <c r="S6" i="320"/>
  <c r="R6" i="320"/>
  <c r="U6" i="320" s="1"/>
  <c r="Q6" i="320"/>
  <c r="O6" i="320"/>
  <c r="N6" i="320"/>
  <c r="M6" i="320"/>
  <c r="L6" i="320"/>
  <c r="P6" i="320" s="1"/>
  <c r="K6" i="320"/>
  <c r="AI5" i="320"/>
  <c r="AH5" i="320"/>
  <c r="AJ5" i="320" s="1"/>
  <c r="F5" i="320" s="1"/>
  <c r="AG5" i="320"/>
  <c r="AE5" i="320"/>
  <c r="AD5" i="320"/>
  <c r="AC5" i="320"/>
  <c r="AB5" i="320"/>
  <c r="AF5" i="320" s="1"/>
  <c r="AA5" i="320"/>
  <c r="Y5" i="320"/>
  <c r="X5" i="320"/>
  <c r="W5" i="320"/>
  <c r="Z5" i="320" s="1"/>
  <c r="V5" i="320"/>
  <c r="T5" i="320"/>
  <c r="S5" i="320"/>
  <c r="R5" i="320"/>
  <c r="U5" i="320" s="1"/>
  <c r="Q5" i="320"/>
  <c r="O5" i="320"/>
  <c r="N5" i="320"/>
  <c r="M5" i="320"/>
  <c r="L5" i="320"/>
  <c r="P5" i="320" s="1"/>
  <c r="K5" i="320"/>
  <c r="AI4" i="320"/>
  <c r="AH4" i="320"/>
  <c r="AJ4" i="320" s="1"/>
  <c r="F4" i="320" s="1"/>
  <c r="AG4" i="320"/>
  <c r="AE4" i="320"/>
  <c r="AD4" i="320"/>
  <c r="AC4" i="320"/>
  <c r="AB4" i="320"/>
  <c r="AF4" i="320" s="1"/>
  <c r="AA4" i="320"/>
  <c r="Y4" i="320"/>
  <c r="X4" i="320"/>
  <c r="Z4" i="320" s="1"/>
  <c r="W4" i="320"/>
  <c r="V4" i="320"/>
  <c r="T4" i="320"/>
  <c r="S4" i="320"/>
  <c r="R4" i="320"/>
  <c r="U4" i="320" s="1"/>
  <c r="Q4" i="320"/>
  <c r="O4" i="320"/>
  <c r="N4" i="320"/>
  <c r="M4" i="320"/>
  <c r="L4" i="320"/>
  <c r="P4" i="320" s="1"/>
  <c r="K4" i="320"/>
  <c r="D57" i="319"/>
  <c r="E55" i="319"/>
  <c r="E54" i="319"/>
  <c r="D54" i="319"/>
  <c r="D55" i="319" s="1"/>
  <c r="C54" i="319"/>
  <c r="C55" i="319" s="1"/>
  <c r="G55" i="319" s="1"/>
  <c r="D50" i="319"/>
  <c r="E47" i="319"/>
  <c r="E48" i="319" s="1"/>
  <c r="D47" i="319"/>
  <c r="D49" i="319" s="1"/>
  <c r="AJ43" i="319"/>
  <c r="AI43" i="319"/>
  <c r="AH43" i="319"/>
  <c r="AG43" i="319"/>
  <c r="AF43" i="319"/>
  <c r="AE43" i="319"/>
  <c r="AD43" i="319"/>
  <c r="AC43" i="319"/>
  <c r="AB43" i="319"/>
  <c r="AA43" i="319"/>
  <c r="Z43" i="319"/>
  <c r="Y43" i="319"/>
  <c r="X43" i="319"/>
  <c r="W43" i="319"/>
  <c r="V43" i="319"/>
  <c r="U43" i="319"/>
  <c r="T43" i="319"/>
  <c r="S43" i="319"/>
  <c r="R43" i="319"/>
  <c r="Q43" i="319"/>
  <c r="P43" i="319"/>
  <c r="O43" i="319"/>
  <c r="N43" i="319"/>
  <c r="M43" i="319"/>
  <c r="L43" i="319"/>
  <c r="K43" i="319"/>
  <c r="F43" i="319"/>
  <c r="AJ42" i="319"/>
  <c r="AI42" i="319"/>
  <c r="AH42" i="319"/>
  <c r="AG42" i="319"/>
  <c r="AF42" i="319"/>
  <c r="AE42" i="319"/>
  <c r="AD42" i="319"/>
  <c r="AC42" i="319"/>
  <c r="AB42" i="319"/>
  <c r="AA42" i="319"/>
  <c r="Z42" i="319"/>
  <c r="Y42" i="319"/>
  <c r="X42" i="319"/>
  <c r="W42" i="319"/>
  <c r="V42" i="319"/>
  <c r="U42" i="319"/>
  <c r="T42" i="319"/>
  <c r="S42" i="319"/>
  <c r="R42" i="319"/>
  <c r="Q42" i="319"/>
  <c r="P42" i="319"/>
  <c r="O42" i="319"/>
  <c r="N42" i="319"/>
  <c r="M42" i="319"/>
  <c r="L42" i="319"/>
  <c r="K42" i="319"/>
  <c r="F42" i="319"/>
  <c r="AJ41" i="319"/>
  <c r="AI41" i="319"/>
  <c r="AH41" i="319"/>
  <c r="AG41" i="319"/>
  <c r="AF41" i="319"/>
  <c r="AE41" i="319"/>
  <c r="AD41" i="319"/>
  <c r="AC41" i="319"/>
  <c r="AB41" i="319"/>
  <c r="AA41" i="319"/>
  <c r="Z41" i="319"/>
  <c r="Y41" i="319"/>
  <c r="X41" i="319"/>
  <c r="W41" i="319"/>
  <c r="V41" i="319"/>
  <c r="U41" i="319"/>
  <c r="T41" i="319"/>
  <c r="S41" i="319"/>
  <c r="R41" i="319"/>
  <c r="Q41" i="319"/>
  <c r="P41" i="319"/>
  <c r="O41" i="319"/>
  <c r="N41" i="319"/>
  <c r="M41" i="319"/>
  <c r="L41" i="319"/>
  <c r="K41" i="319"/>
  <c r="F41" i="319"/>
  <c r="AJ40" i="319"/>
  <c r="AI40" i="319"/>
  <c r="AH40" i="319"/>
  <c r="AG40" i="319"/>
  <c r="AF40" i="319"/>
  <c r="AE40" i="319"/>
  <c r="AD40" i="319"/>
  <c r="AC40" i="319"/>
  <c r="AB40" i="319"/>
  <c r="AA40" i="319"/>
  <c r="Z40" i="319"/>
  <c r="Y40" i="319"/>
  <c r="X40" i="319"/>
  <c r="W40" i="319"/>
  <c r="V40" i="319"/>
  <c r="U40" i="319"/>
  <c r="T40" i="319"/>
  <c r="S40" i="319"/>
  <c r="R40" i="319"/>
  <c r="Q40" i="319"/>
  <c r="P40" i="319"/>
  <c r="O40" i="319"/>
  <c r="N40" i="319"/>
  <c r="M40" i="319"/>
  <c r="L40" i="319"/>
  <c r="K40" i="319"/>
  <c r="F40" i="319"/>
  <c r="AJ39" i="319"/>
  <c r="AI39" i="319"/>
  <c r="AH39" i="319"/>
  <c r="AG39" i="319"/>
  <c r="AF39" i="319"/>
  <c r="AE39" i="319"/>
  <c r="AD39" i="319"/>
  <c r="AC39" i="319"/>
  <c r="AB39" i="319"/>
  <c r="AA39" i="319"/>
  <c r="Z39" i="319"/>
  <c r="Y39" i="319"/>
  <c r="X39" i="319"/>
  <c r="W39" i="319"/>
  <c r="V39" i="319"/>
  <c r="U39" i="319"/>
  <c r="T39" i="319"/>
  <c r="S39" i="319"/>
  <c r="R39" i="319"/>
  <c r="Q39" i="319"/>
  <c r="P39" i="319"/>
  <c r="O39" i="319"/>
  <c r="N39" i="319"/>
  <c r="M39" i="319"/>
  <c r="L39" i="319"/>
  <c r="K39" i="319"/>
  <c r="F39" i="319"/>
  <c r="AJ38" i="319"/>
  <c r="AI38" i="319"/>
  <c r="AH38" i="319"/>
  <c r="AG38" i="319"/>
  <c r="AF38" i="319"/>
  <c r="AE38" i="319"/>
  <c r="AD38" i="319"/>
  <c r="AC38" i="319"/>
  <c r="AB38" i="319"/>
  <c r="AA38" i="319"/>
  <c r="Z38" i="319"/>
  <c r="Y38" i="319"/>
  <c r="X38" i="319"/>
  <c r="W38" i="319"/>
  <c r="V38" i="319"/>
  <c r="U38" i="319"/>
  <c r="T38" i="319"/>
  <c r="S38" i="319"/>
  <c r="R38" i="319"/>
  <c r="Q38" i="319"/>
  <c r="P38" i="319"/>
  <c r="O38" i="319"/>
  <c r="N38" i="319"/>
  <c r="M38" i="319"/>
  <c r="L38" i="319"/>
  <c r="K38" i="319"/>
  <c r="F38" i="319"/>
  <c r="AJ37" i="319"/>
  <c r="AI37" i="319"/>
  <c r="AH37" i="319"/>
  <c r="AG37" i="319"/>
  <c r="AF37" i="319"/>
  <c r="AE37" i="319"/>
  <c r="AD37" i="319"/>
  <c r="AC37" i="319"/>
  <c r="AB37" i="319"/>
  <c r="AA37" i="319"/>
  <c r="Z37" i="319"/>
  <c r="Y37" i="319"/>
  <c r="X37" i="319"/>
  <c r="W37" i="319"/>
  <c r="V37" i="319"/>
  <c r="U37" i="319"/>
  <c r="T37" i="319"/>
  <c r="S37" i="319"/>
  <c r="R37" i="319"/>
  <c r="Q37" i="319"/>
  <c r="P37" i="319"/>
  <c r="O37" i="319"/>
  <c r="N37" i="319"/>
  <c r="M37" i="319"/>
  <c r="L37" i="319"/>
  <c r="K37" i="319"/>
  <c r="F37" i="319"/>
  <c r="AJ36" i="319"/>
  <c r="AI36" i="319"/>
  <c r="AH36" i="319"/>
  <c r="AG36" i="319"/>
  <c r="AF36" i="319"/>
  <c r="AE36" i="319"/>
  <c r="AD36" i="319"/>
  <c r="AC36" i="319"/>
  <c r="AB36" i="319"/>
  <c r="AA36" i="319"/>
  <c r="Z36" i="319"/>
  <c r="Y36" i="319"/>
  <c r="X36" i="319"/>
  <c r="W36" i="319"/>
  <c r="V36" i="319"/>
  <c r="U36" i="319"/>
  <c r="T36" i="319"/>
  <c r="S36" i="319"/>
  <c r="R36" i="319"/>
  <c r="Q36" i="319"/>
  <c r="P36" i="319"/>
  <c r="O36" i="319"/>
  <c r="N36" i="319"/>
  <c r="M36" i="319"/>
  <c r="L36" i="319"/>
  <c r="K36" i="319"/>
  <c r="F36" i="319"/>
  <c r="AJ35" i="319"/>
  <c r="AI35" i="319"/>
  <c r="AH35" i="319"/>
  <c r="AG35" i="319"/>
  <c r="AF35" i="319"/>
  <c r="AE35" i="319"/>
  <c r="AD35" i="319"/>
  <c r="AC35" i="319"/>
  <c r="AB35" i="319"/>
  <c r="AA35" i="319"/>
  <c r="Z35" i="319"/>
  <c r="Y35" i="319"/>
  <c r="X35" i="319"/>
  <c r="W35" i="319"/>
  <c r="V35" i="319"/>
  <c r="U35" i="319"/>
  <c r="T35" i="319"/>
  <c r="S35" i="319"/>
  <c r="R35" i="319"/>
  <c r="Q35" i="319"/>
  <c r="P35" i="319"/>
  <c r="O35" i="319"/>
  <c r="N35" i="319"/>
  <c r="M35" i="319"/>
  <c r="L35" i="319"/>
  <c r="K35" i="319"/>
  <c r="F35" i="319"/>
  <c r="AJ34" i="319"/>
  <c r="AI34" i="319"/>
  <c r="AH34" i="319"/>
  <c r="AG34" i="319"/>
  <c r="AF34" i="319"/>
  <c r="AE34" i="319"/>
  <c r="AD34" i="319"/>
  <c r="AC34" i="319"/>
  <c r="AB34" i="319"/>
  <c r="AA34" i="319"/>
  <c r="Z34" i="319"/>
  <c r="Y34" i="319"/>
  <c r="X34" i="319"/>
  <c r="W34" i="319"/>
  <c r="V34" i="319"/>
  <c r="U34" i="319"/>
  <c r="T34" i="319"/>
  <c r="S34" i="319"/>
  <c r="R34" i="319"/>
  <c r="Q34" i="319"/>
  <c r="P34" i="319"/>
  <c r="O34" i="319"/>
  <c r="N34" i="319"/>
  <c r="M34" i="319"/>
  <c r="L34" i="319"/>
  <c r="K34" i="319"/>
  <c r="F34" i="319"/>
  <c r="AJ33" i="319"/>
  <c r="AI33" i="319"/>
  <c r="AH33" i="319"/>
  <c r="AG33" i="319"/>
  <c r="AF33" i="319"/>
  <c r="AE33" i="319"/>
  <c r="AD33" i="319"/>
  <c r="AC33" i="319"/>
  <c r="AB33" i="319"/>
  <c r="AA33" i="319"/>
  <c r="Z33" i="319"/>
  <c r="Y33" i="319"/>
  <c r="X33" i="319"/>
  <c r="W33" i="319"/>
  <c r="V33" i="319"/>
  <c r="U33" i="319"/>
  <c r="T33" i="319"/>
  <c r="S33" i="319"/>
  <c r="R33" i="319"/>
  <c r="Q33" i="319"/>
  <c r="P33" i="319"/>
  <c r="O33" i="319"/>
  <c r="N33" i="319"/>
  <c r="M33" i="319"/>
  <c r="L33" i="319"/>
  <c r="K33" i="319"/>
  <c r="F33" i="319"/>
  <c r="AJ32" i="319"/>
  <c r="AI32" i="319"/>
  <c r="AH32" i="319"/>
  <c r="AG32" i="319"/>
  <c r="AF32" i="319"/>
  <c r="AE32" i="319"/>
  <c r="AD32" i="319"/>
  <c r="AC32" i="319"/>
  <c r="AB32" i="319"/>
  <c r="AA32" i="319"/>
  <c r="Z32" i="319"/>
  <c r="Y32" i="319"/>
  <c r="X32" i="319"/>
  <c r="W32" i="319"/>
  <c r="V32" i="319"/>
  <c r="U32" i="319"/>
  <c r="T32" i="319"/>
  <c r="S32" i="319"/>
  <c r="R32" i="319"/>
  <c r="Q32" i="319"/>
  <c r="P32" i="319"/>
  <c r="O32" i="319"/>
  <c r="N32" i="319"/>
  <c r="M32" i="319"/>
  <c r="L32" i="319"/>
  <c r="K32" i="319"/>
  <c r="F32" i="319"/>
  <c r="AJ31" i="319"/>
  <c r="AI31" i="319"/>
  <c r="AH31" i="319"/>
  <c r="AG31" i="319"/>
  <c r="AF31" i="319"/>
  <c r="AE31" i="319"/>
  <c r="AD31" i="319"/>
  <c r="AC31" i="319"/>
  <c r="AB31" i="319"/>
  <c r="AA31" i="319"/>
  <c r="Z31" i="319"/>
  <c r="Y31" i="319"/>
  <c r="X31" i="319"/>
  <c r="W31" i="319"/>
  <c r="V31" i="319"/>
  <c r="U31" i="319"/>
  <c r="T31" i="319"/>
  <c r="S31" i="319"/>
  <c r="R31" i="319"/>
  <c r="Q31" i="319"/>
  <c r="P31" i="319"/>
  <c r="O31" i="319"/>
  <c r="N31" i="319"/>
  <c r="M31" i="319"/>
  <c r="L31" i="319"/>
  <c r="K31" i="319"/>
  <c r="F31" i="319"/>
  <c r="AJ30" i="319"/>
  <c r="AI30" i="319"/>
  <c r="AH30" i="319"/>
  <c r="AG30" i="319"/>
  <c r="AF30" i="319"/>
  <c r="AE30" i="319"/>
  <c r="AD30" i="319"/>
  <c r="AC30" i="319"/>
  <c r="AB30" i="319"/>
  <c r="AA30" i="319"/>
  <c r="Z30" i="319"/>
  <c r="Y30" i="319"/>
  <c r="X30" i="319"/>
  <c r="W30" i="319"/>
  <c r="V30" i="319"/>
  <c r="U30" i="319"/>
  <c r="T30" i="319"/>
  <c r="S30" i="319"/>
  <c r="R30" i="319"/>
  <c r="Q30" i="319"/>
  <c r="P30" i="319"/>
  <c r="O30" i="319"/>
  <c r="N30" i="319"/>
  <c r="M30" i="319"/>
  <c r="L30" i="319"/>
  <c r="K30" i="319"/>
  <c r="F30" i="319"/>
  <c r="AJ29" i="319"/>
  <c r="AI29" i="319"/>
  <c r="AH29" i="319"/>
  <c r="AG29" i="319"/>
  <c r="AF29" i="319"/>
  <c r="AE29" i="319"/>
  <c r="AD29" i="319"/>
  <c r="AC29" i="319"/>
  <c r="AB29" i="319"/>
  <c r="AA29" i="319"/>
  <c r="Z29" i="319"/>
  <c r="Y29" i="319"/>
  <c r="X29" i="319"/>
  <c r="W29" i="319"/>
  <c r="V29" i="319"/>
  <c r="U29" i="319"/>
  <c r="T29" i="319"/>
  <c r="S29" i="319"/>
  <c r="R29" i="319"/>
  <c r="Q29" i="319"/>
  <c r="P29" i="319"/>
  <c r="O29" i="319"/>
  <c r="N29" i="319"/>
  <c r="M29" i="319"/>
  <c r="L29" i="319"/>
  <c r="K29" i="319"/>
  <c r="F29" i="319"/>
  <c r="AJ28" i="319"/>
  <c r="AI28" i="319"/>
  <c r="AH28" i="319"/>
  <c r="AG28" i="319"/>
  <c r="AF28" i="319"/>
  <c r="AE28" i="319"/>
  <c r="AD28" i="319"/>
  <c r="AC28" i="319"/>
  <c r="AB28" i="319"/>
  <c r="AA28" i="319"/>
  <c r="Z28" i="319"/>
  <c r="Y28" i="319"/>
  <c r="X28" i="319"/>
  <c r="W28" i="319"/>
  <c r="V28" i="319"/>
  <c r="U28" i="319"/>
  <c r="T28" i="319"/>
  <c r="S28" i="319"/>
  <c r="R28" i="319"/>
  <c r="Q28" i="319"/>
  <c r="P28" i="319"/>
  <c r="O28" i="319"/>
  <c r="N28" i="319"/>
  <c r="M28" i="319"/>
  <c r="L28" i="319"/>
  <c r="K28" i="319"/>
  <c r="F28" i="319"/>
  <c r="AJ27" i="319"/>
  <c r="AI27" i="319"/>
  <c r="AH27" i="319"/>
  <c r="AG27" i="319"/>
  <c r="AF27" i="319"/>
  <c r="AE27" i="319"/>
  <c r="AD27" i="319"/>
  <c r="AC27" i="319"/>
  <c r="AB27" i="319"/>
  <c r="AA27" i="319"/>
  <c r="Z27" i="319"/>
  <c r="Y27" i="319"/>
  <c r="X27" i="319"/>
  <c r="W27" i="319"/>
  <c r="V27" i="319"/>
  <c r="U27" i="319"/>
  <c r="T27" i="319"/>
  <c r="S27" i="319"/>
  <c r="R27" i="319"/>
  <c r="Q27" i="319"/>
  <c r="P27" i="319"/>
  <c r="O27" i="319"/>
  <c r="N27" i="319"/>
  <c r="M27" i="319"/>
  <c r="L27" i="319"/>
  <c r="K27" i="319"/>
  <c r="F27" i="319"/>
  <c r="AJ26" i="319"/>
  <c r="AI26" i="319"/>
  <c r="AH26" i="319"/>
  <c r="AG26" i="319"/>
  <c r="AF26" i="319"/>
  <c r="AE26" i="319"/>
  <c r="AD26" i="319"/>
  <c r="AC26" i="319"/>
  <c r="AB26" i="319"/>
  <c r="AA26" i="319"/>
  <c r="Z26" i="319"/>
  <c r="Y26" i="319"/>
  <c r="X26" i="319"/>
  <c r="W26" i="319"/>
  <c r="V26" i="319"/>
  <c r="U26" i="319"/>
  <c r="T26" i="319"/>
  <c r="S26" i="319"/>
  <c r="R26" i="319"/>
  <c r="Q26" i="319"/>
  <c r="P26" i="319"/>
  <c r="O26" i="319"/>
  <c r="N26" i="319"/>
  <c r="M26" i="319"/>
  <c r="L26" i="319"/>
  <c r="K26" i="319"/>
  <c r="F26" i="319"/>
  <c r="AJ25" i="319"/>
  <c r="F25" i="319" s="1"/>
  <c r="AI25" i="319"/>
  <c r="AH25" i="319"/>
  <c r="AG25" i="319"/>
  <c r="AE25" i="319"/>
  <c r="AD25" i="319"/>
  <c r="AC25" i="319"/>
  <c r="AB25" i="319"/>
  <c r="AF25" i="319" s="1"/>
  <c r="AA25" i="319"/>
  <c r="Y25" i="319"/>
  <c r="X25" i="319"/>
  <c r="W25" i="319"/>
  <c r="Z25" i="319" s="1"/>
  <c r="V25" i="319"/>
  <c r="T25" i="319"/>
  <c r="S25" i="319"/>
  <c r="R25" i="319"/>
  <c r="U25" i="319" s="1"/>
  <c r="Q25" i="319"/>
  <c r="O25" i="319"/>
  <c r="N25" i="319"/>
  <c r="M25" i="319"/>
  <c r="L25" i="319"/>
  <c r="P25" i="319" s="1"/>
  <c r="K25" i="319"/>
  <c r="AI24" i="319"/>
  <c r="AH24" i="319"/>
  <c r="AG24" i="319"/>
  <c r="AJ24" i="319" s="1"/>
  <c r="F24" i="319" s="1"/>
  <c r="AE24" i="319"/>
  <c r="AD24" i="319"/>
  <c r="AC24" i="319"/>
  <c r="AB24" i="319"/>
  <c r="AA24" i="319"/>
  <c r="AF24" i="319" s="1"/>
  <c r="Y24" i="319"/>
  <c r="X24" i="319"/>
  <c r="W24" i="319"/>
  <c r="V24" i="319"/>
  <c r="Z24" i="319" s="1"/>
  <c r="T24" i="319"/>
  <c r="S24" i="319"/>
  <c r="R24" i="319"/>
  <c r="Q24" i="319"/>
  <c r="U24" i="319" s="1"/>
  <c r="O24" i="319"/>
  <c r="N24" i="319"/>
  <c r="M24" i="319"/>
  <c r="L24" i="319"/>
  <c r="K24" i="319"/>
  <c r="P24" i="319" s="1"/>
  <c r="AJ23" i="319"/>
  <c r="F23" i="319" s="1"/>
  <c r="AI23" i="319"/>
  <c r="AH23" i="319"/>
  <c r="AG23" i="319"/>
  <c r="AE23" i="319"/>
  <c r="AD23" i="319"/>
  <c r="AC23" i="319"/>
  <c r="AB23" i="319"/>
  <c r="AA23" i="319"/>
  <c r="AF23" i="319" s="1"/>
  <c r="Y23" i="319"/>
  <c r="X23" i="319"/>
  <c r="W23" i="319"/>
  <c r="V23" i="319"/>
  <c r="Z23" i="319" s="1"/>
  <c r="T23" i="319"/>
  <c r="S23" i="319"/>
  <c r="R23" i="319"/>
  <c r="Q23" i="319"/>
  <c r="U23" i="319" s="1"/>
  <c r="O23" i="319"/>
  <c r="N23" i="319"/>
  <c r="M23" i="319"/>
  <c r="L23" i="319"/>
  <c r="K23" i="319"/>
  <c r="P23" i="319" s="1"/>
  <c r="AJ22" i="319"/>
  <c r="F22" i="319" s="1"/>
  <c r="AI22" i="319"/>
  <c r="AH22" i="319"/>
  <c r="AG22" i="319"/>
  <c r="AE22" i="319"/>
  <c r="AD22" i="319"/>
  <c r="AC22" i="319"/>
  <c r="AB22" i="319"/>
  <c r="AA22" i="319"/>
  <c r="AF22" i="319" s="1"/>
  <c r="Y22" i="319"/>
  <c r="X22" i="319"/>
  <c r="W22" i="319"/>
  <c r="V22" i="319"/>
  <c r="Z22" i="319" s="1"/>
  <c r="T22" i="319"/>
  <c r="S22" i="319"/>
  <c r="R22" i="319"/>
  <c r="Q22" i="319"/>
  <c r="U22" i="319" s="1"/>
  <c r="O22" i="319"/>
  <c r="N22" i="319"/>
  <c r="M22" i="319"/>
  <c r="L22" i="319"/>
  <c r="K22" i="319"/>
  <c r="P22" i="319" s="1"/>
  <c r="AI21" i="319"/>
  <c r="AH21" i="319"/>
  <c r="AJ21" i="319" s="1"/>
  <c r="F21" i="319" s="1"/>
  <c r="AG21" i="319"/>
  <c r="AF21" i="319"/>
  <c r="AE21" i="319"/>
  <c r="AD21" i="319"/>
  <c r="AC21" i="319"/>
  <c r="AB21" i="319"/>
  <c r="AA21" i="319"/>
  <c r="Z21" i="319"/>
  <c r="Y21" i="319"/>
  <c r="X21" i="319"/>
  <c r="W21" i="319"/>
  <c r="V21" i="319"/>
  <c r="T21" i="319"/>
  <c r="S21" i="319"/>
  <c r="U21" i="319" s="1"/>
  <c r="R21" i="319"/>
  <c r="Q21" i="319"/>
  <c r="O21" i="319"/>
  <c r="N21" i="319"/>
  <c r="M21" i="319"/>
  <c r="P21" i="319" s="1"/>
  <c r="L21" i="319"/>
  <c r="K21" i="319"/>
  <c r="AI20" i="319"/>
  <c r="AH20" i="319"/>
  <c r="AJ20" i="319" s="1"/>
  <c r="F20" i="319" s="1"/>
  <c r="AG20" i="319"/>
  <c r="AE20" i="319"/>
  <c r="AD20" i="319"/>
  <c r="AC20" i="319"/>
  <c r="AB20" i="319"/>
  <c r="AF20" i="319" s="1"/>
  <c r="AA20" i="319"/>
  <c r="Y20" i="319"/>
  <c r="X20" i="319"/>
  <c r="W20" i="319"/>
  <c r="Z20" i="319" s="1"/>
  <c r="V20" i="319"/>
  <c r="T20" i="319"/>
  <c r="S20" i="319"/>
  <c r="R20" i="319"/>
  <c r="U20" i="319" s="1"/>
  <c r="Q20" i="319"/>
  <c r="O20" i="319"/>
  <c r="N20" i="319"/>
  <c r="M20" i="319"/>
  <c r="L20" i="319"/>
  <c r="P20" i="319" s="1"/>
  <c r="K20" i="319"/>
  <c r="AI19" i="319"/>
  <c r="AH19" i="319"/>
  <c r="AG19" i="319"/>
  <c r="AJ19" i="319" s="1"/>
  <c r="F19" i="319" s="1"/>
  <c r="AE19" i="319"/>
  <c r="AD19" i="319"/>
  <c r="AC19" i="319"/>
  <c r="AB19" i="319"/>
  <c r="AA19" i="319"/>
  <c r="Y19" i="319"/>
  <c r="X19" i="319"/>
  <c r="W19" i="319"/>
  <c r="V19" i="319"/>
  <c r="T19" i="319"/>
  <c r="S19" i="319"/>
  <c r="R19" i="319"/>
  <c r="Q19" i="319"/>
  <c r="O19" i="319"/>
  <c r="N19" i="319"/>
  <c r="M19" i="319"/>
  <c r="L19" i="319"/>
  <c r="P19" i="319" s="1"/>
  <c r="K19" i="319"/>
  <c r="AI18" i="319"/>
  <c r="AH18" i="319"/>
  <c r="AG18" i="319"/>
  <c r="AJ18" i="319" s="1"/>
  <c r="F18" i="319" s="1"/>
  <c r="AE18" i="319"/>
  <c r="AD18" i="319"/>
  <c r="AC18" i="319"/>
  <c r="AB18" i="319"/>
  <c r="AA18" i="319"/>
  <c r="Y18" i="319"/>
  <c r="X18" i="319"/>
  <c r="W18" i="319"/>
  <c r="Z18" i="319" s="1"/>
  <c r="V18" i="319"/>
  <c r="T18" i="319"/>
  <c r="S18" i="319"/>
  <c r="R18" i="319"/>
  <c r="Q18" i="319"/>
  <c r="O18" i="319"/>
  <c r="N18" i="319"/>
  <c r="M18" i="319"/>
  <c r="L18" i="319"/>
  <c r="K18" i="319"/>
  <c r="AI17" i="319"/>
  <c r="AH17" i="319"/>
  <c r="AJ17" i="319" s="1"/>
  <c r="F17" i="319" s="1"/>
  <c r="AG17" i="319"/>
  <c r="AE17" i="319"/>
  <c r="AD17" i="319"/>
  <c r="AC17" i="319"/>
  <c r="AF17" i="319" s="1"/>
  <c r="AB17" i="319"/>
  <c r="AA17" i="319"/>
  <c r="Y17" i="319"/>
  <c r="X17" i="319"/>
  <c r="Z17" i="319" s="1"/>
  <c r="W17" i="319"/>
  <c r="V17" i="319"/>
  <c r="T17" i="319"/>
  <c r="S17" i="319"/>
  <c r="U17" i="319" s="1"/>
  <c r="R17" i="319"/>
  <c r="Q17" i="319"/>
  <c r="O17" i="319"/>
  <c r="N17" i="319"/>
  <c r="M17" i="319"/>
  <c r="P17" i="319" s="1"/>
  <c r="L17" i="319"/>
  <c r="K17" i="319"/>
  <c r="AI16" i="319"/>
  <c r="AH16" i="319"/>
  <c r="AJ16" i="319" s="1"/>
  <c r="F16" i="319" s="1"/>
  <c r="AG16" i="319"/>
  <c r="AE16" i="319"/>
  <c r="AD16" i="319"/>
  <c r="AC16" i="319"/>
  <c r="AB16" i="319"/>
  <c r="AA16" i="319"/>
  <c r="Y16" i="319"/>
  <c r="X16" i="319"/>
  <c r="W16" i="319"/>
  <c r="Z16" i="319" s="1"/>
  <c r="V16" i="319"/>
  <c r="U16" i="319"/>
  <c r="T16" i="319"/>
  <c r="S16" i="319"/>
  <c r="R16" i="319"/>
  <c r="Q16" i="319"/>
  <c r="O16" i="319"/>
  <c r="N16" i="319"/>
  <c r="M16" i="319"/>
  <c r="L16" i="319"/>
  <c r="K16" i="319"/>
  <c r="AI15" i="319"/>
  <c r="AH15" i="319"/>
  <c r="AG15" i="319"/>
  <c r="AJ15" i="319" s="1"/>
  <c r="F15" i="319" s="1"/>
  <c r="AF15" i="319"/>
  <c r="AE15" i="319"/>
  <c r="AD15" i="319"/>
  <c r="AC15" i="319"/>
  <c r="AB15" i="319"/>
  <c r="AA15" i="319"/>
  <c r="Y15" i="319"/>
  <c r="X15" i="319"/>
  <c r="W15" i="319"/>
  <c r="V15" i="319"/>
  <c r="T15" i="319"/>
  <c r="S15" i="319"/>
  <c r="R15" i="319"/>
  <c r="Q15" i="319"/>
  <c r="U15" i="319" s="1"/>
  <c r="O15" i="319"/>
  <c r="N15" i="319"/>
  <c r="M15" i="319"/>
  <c r="L15" i="319"/>
  <c r="K15" i="319"/>
  <c r="P15" i="319" s="1"/>
  <c r="AI14" i="319"/>
  <c r="AH14" i="319"/>
  <c r="AG14" i="319"/>
  <c r="AE14" i="319"/>
  <c r="AD14" i="319"/>
  <c r="AC14" i="319"/>
  <c r="AB14" i="319"/>
  <c r="AA14" i="319"/>
  <c r="AF14" i="319" s="1"/>
  <c r="Y14" i="319"/>
  <c r="X14" i="319"/>
  <c r="W14" i="319"/>
  <c r="V14" i="319"/>
  <c r="Z14" i="319" s="1"/>
  <c r="T14" i="319"/>
  <c r="S14" i="319"/>
  <c r="R14" i="319"/>
  <c r="Q14" i="319"/>
  <c r="U14" i="319" s="1"/>
  <c r="O14" i="319"/>
  <c r="N14" i="319"/>
  <c r="M14" i="319"/>
  <c r="L14" i="319"/>
  <c r="K14" i="319"/>
  <c r="AI13" i="319"/>
  <c r="AH13" i="319"/>
  <c r="AG13" i="319"/>
  <c r="AJ13" i="319" s="1"/>
  <c r="F13" i="319" s="1"/>
  <c r="AE13" i="319"/>
  <c r="AD13" i="319"/>
  <c r="AC13" i="319"/>
  <c r="AB13" i="319"/>
  <c r="AF13" i="319" s="1"/>
  <c r="AA13" i="319"/>
  <c r="Y13" i="319"/>
  <c r="X13" i="319"/>
  <c r="W13" i="319"/>
  <c r="V13" i="319"/>
  <c r="Z13" i="319" s="1"/>
  <c r="T13" i="319"/>
  <c r="S13" i="319"/>
  <c r="R13" i="319"/>
  <c r="Q13" i="319"/>
  <c r="U13" i="319" s="1"/>
  <c r="O13" i="319"/>
  <c r="N13" i="319"/>
  <c r="M13" i="319"/>
  <c r="L13" i="319"/>
  <c r="K13" i="319"/>
  <c r="AI12" i="319"/>
  <c r="AH12" i="319"/>
  <c r="AG12" i="319"/>
  <c r="AJ12" i="319" s="1"/>
  <c r="F12" i="319" s="1"/>
  <c r="AE12" i="319"/>
  <c r="AD12" i="319"/>
  <c r="AC12" i="319"/>
  <c r="AB12" i="319"/>
  <c r="AF12" i="319" s="1"/>
  <c r="AA12" i="319"/>
  <c r="Y12" i="319"/>
  <c r="X12" i="319"/>
  <c r="W12" i="319"/>
  <c r="V12" i="319"/>
  <c r="T12" i="319"/>
  <c r="S12" i="319"/>
  <c r="R12" i="319"/>
  <c r="Q12" i="319"/>
  <c r="O12" i="319"/>
  <c r="N12" i="319"/>
  <c r="M12" i="319"/>
  <c r="L12" i="319"/>
  <c r="P12" i="319" s="1"/>
  <c r="K12" i="319"/>
  <c r="AJ11" i="319"/>
  <c r="F11" i="319" s="1"/>
  <c r="AI11" i="319"/>
  <c r="AH11" i="319"/>
  <c r="AG11" i="319"/>
  <c r="AE11" i="319"/>
  <c r="AD11" i="319"/>
  <c r="AC11" i="319"/>
  <c r="AB11" i="319"/>
  <c r="AF11" i="319" s="1"/>
  <c r="AA11" i="319"/>
  <c r="Y11" i="319"/>
  <c r="X11" i="319"/>
  <c r="W11" i="319"/>
  <c r="Z11" i="319" s="1"/>
  <c r="V11" i="319"/>
  <c r="T11" i="319"/>
  <c r="S11" i="319"/>
  <c r="R11" i="319"/>
  <c r="U11" i="319" s="1"/>
  <c r="Q11" i="319"/>
  <c r="O11" i="319"/>
  <c r="N11" i="319"/>
  <c r="M11" i="319"/>
  <c r="L11" i="319"/>
  <c r="P11" i="319" s="1"/>
  <c r="K11" i="319"/>
  <c r="AI10" i="319"/>
  <c r="AH10" i="319"/>
  <c r="AG10" i="319"/>
  <c r="AJ10" i="319" s="1"/>
  <c r="F10" i="319" s="1"/>
  <c r="AE10" i="319"/>
  <c r="AD10" i="319"/>
  <c r="AC10" i="319"/>
  <c r="AB10" i="319"/>
  <c r="AA10" i="319"/>
  <c r="Y10" i="319"/>
  <c r="X10" i="319"/>
  <c r="W10" i="319"/>
  <c r="V10" i="319"/>
  <c r="T10" i="319"/>
  <c r="S10" i="319"/>
  <c r="R10" i="319"/>
  <c r="U10" i="319" s="1"/>
  <c r="Q10" i="319"/>
  <c r="O10" i="319"/>
  <c r="N10" i="319"/>
  <c r="M10" i="319"/>
  <c r="L10" i="319"/>
  <c r="K10" i="319"/>
  <c r="AI9" i="319"/>
  <c r="AH9" i="319"/>
  <c r="AJ9" i="319" s="1"/>
  <c r="F9" i="319" s="1"/>
  <c r="AG9" i="319"/>
  <c r="AF9" i="319"/>
  <c r="AE9" i="319"/>
  <c r="AD9" i="319"/>
  <c r="AC9" i="319"/>
  <c r="AB9" i="319"/>
  <c r="AA9" i="319"/>
  <c r="Y9" i="319"/>
  <c r="X9" i="319"/>
  <c r="Z9" i="319" s="1"/>
  <c r="W9" i="319"/>
  <c r="V9" i="319"/>
  <c r="T9" i="319"/>
  <c r="S9" i="319"/>
  <c r="R9" i="319"/>
  <c r="Q9" i="319"/>
  <c r="O9" i="319"/>
  <c r="N9" i="319"/>
  <c r="M9" i="319"/>
  <c r="P9" i="319" s="1"/>
  <c r="L9" i="319"/>
  <c r="K9" i="319"/>
  <c r="AI8" i="319"/>
  <c r="AH8" i="319"/>
  <c r="AG8" i="319"/>
  <c r="AE8" i="319"/>
  <c r="AD8" i="319"/>
  <c r="AC8" i="319"/>
  <c r="AB8" i="319"/>
  <c r="AA8" i="319"/>
  <c r="AF8" i="319" s="1"/>
  <c r="Y8" i="319"/>
  <c r="X8" i="319"/>
  <c r="W8" i="319"/>
  <c r="V8" i="319"/>
  <c r="Z8" i="319" s="1"/>
  <c r="T8" i="319"/>
  <c r="S8" i="319"/>
  <c r="R8" i="319"/>
  <c r="Q8" i="319"/>
  <c r="U8" i="319" s="1"/>
  <c r="O8" i="319"/>
  <c r="N8" i="319"/>
  <c r="M8" i="319"/>
  <c r="L8" i="319"/>
  <c r="K8" i="319"/>
  <c r="P8" i="319" s="1"/>
  <c r="AI7" i="319"/>
  <c r="AH7" i="319"/>
  <c r="AJ7" i="319" s="1"/>
  <c r="F7" i="319" s="1"/>
  <c r="AG7" i="319"/>
  <c r="AE7" i="319"/>
  <c r="AD7" i="319"/>
  <c r="AC7" i="319"/>
  <c r="AF7" i="319" s="1"/>
  <c r="AB7" i="319"/>
  <c r="AA7" i="319"/>
  <c r="Y7" i="319"/>
  <c r="X7" i="319"/>
  <c r="W7" i="319"/>
  <c r="V7" i="319"/>
  <c r="T7" i="319"/>
  <c r="S7" i="319"/>
  <c r="U7" i="319" s="1"/>
  <c r="R7" i="319"/>
  <c r="Q7" i="319"/>
  <c r="O7" i="319"/>
  <c r="N7" i="319"/>
  <c r="M7" i="319"/>
  <c r="P7" i="319" s="1"/>
  <c r="L7" i="319"/>
  <c r="K7" i="319"/>
  <c r="AI6" i="319"/>
  <c r="AH6" i="319"/>
  <c r="AG6" i="319"/>
  <c r="AE6" i="319"/>
  <c r="AD6" i="319"/>
  <c r="AC6" i="319"/>
  <c r="AB6" i="319"/>
  <c r="AA6" i="319"/>
  <c r="Y6" i="319"/>
  <c r="X6" i="319"/>
  <c r="W6" i="319"/>
  <c r="V6" i="319"/>
  <c r="T6" i="319"/>
  <c r="S6" i="319"/>
  <c r="R6" i="319"/>
  <c r="Q6" i="319"/>
  <c r="O6" i="319"/>
  <c r="N6" i="319"/>
  <c r="M6" i="319"/>
  <c r="L6" i="319"/>
  <c r="K6" i="319"/>
  <c r="AI5" i="319"/>
  <c r="AH5" i="319"/>
  <c r="AJ5" i="319" s="1"/>
  <c r="F5" i="319" s="1"/>
  <c r="AG5" i="319"/>
  <c r="AE5" i="319"/>
  <c r="AD5" i="319"/>
  <c r="AC5" i="319"/>
  <c r="AB5" i="319"/>
  <c r="AA5" i="319"/>
  <c r="Y5" i="319"/>
  <c r="X5" i="319"/>
  <c r="Z5" i="319" s="1"/>
  <c r="W5" i="319"/>
  <c r="V5" i="319"/>
  <c r="T5" i="319"/>
  <c r="S5" i="319"/>
  <c r="U5" i="319" s="1"/>
  <c r="R5" i="319"/>
  <c r="Q5" i="319"/>
  <c r="O5" i="319"/>
  <c r="N5" i="319"/>
  <c r="M5" i="319"/>
  <c r="L5" i="319"/>
  <c r="K5" i="319"/>
  <c r="AI4" i="319"/>
  <c r="AH4" i="319"/>
  <c r="AJ4" i="319" s="1"/>
  <c r="F4" i="319" s="1"/>
  <c r="AG4" i="319"/>
  <c r="AE4" i="319"/>
  <c r="AD4" i="319"/>
  <c r="AC4" i="319"/>
  <c r="AB4" i="319"/>
  <c r="AA4" i="319"/>
  <c r="Y4" i="319"/>
  <c r="X4" i="319"/>
  <c r="W4" i="319"/>
  <c r="V4" i="319"/>
  <c r="U4" i="319"/>
  <c r="T4" i="319"/>
  <c r="S4" i="319"/>
  <c r="R4" i="319"/>
  <c r="Q4" i="319"/>
  <c r="O4" i="319"/>
  <c r="N4" i="319"/>
  <c r="M4" i="319"/>
  <c r="L4" i="319"/>
  <c r="P4" i="319" s="1"/>
  <c r="K4" i="319"/>
  <c r="D57" i="318"/>
  <c r="E55" i="318"/>
  <c r="E54" i="318"/>
  <c r="D54" i="318"/>
  <c r="D55" i="318" s="1"/>
  <c r="C54" i="318"/>
  <c r="C55" i="318" s="1"/>
  <c r="G55" i="318" s="1"/>
  <c r="D50" i="318"/>
  <c r="E47" i="318"/>
  <c r="E48" i="318" s="1"/>
  <c r="D47" i="318"/>
  <c r="D49" i="318" s="1"/>
  <c r="AJ43" i="318"/>
  <c r="AI43" i="318"/>
  <c r="AH43" i="318"/>
  <c r="AG43" i="318"/>
  <c r="AF43" i="318"/>
  <c r="AE43" i="318"/>
  <c r="AD43" i="318"/>
  <c r="AC43" i="318"/>
  <c r="AB43" i="318"/>
  <c r="AA43" i="318"/>
  <c r="Z43" i="318"/>
  <c r="Y43" i="318"/>
  <c r="X43" i="318"/>
  <c r="W43" i="318"/>
  <c r="V43" i="318"/>
  <c r="U43" i="318"/>
  <c r="T43" i="318"/>
  <c r="S43" i="318"/>
  <c r="R43" i="318"/>
  <c r="Q43" i="318"/>
  <c r="P43" i="318"/>
  <c r="O43" i="318"/>
  <c r="N43" i="318"/>
  <c r="M43" i="318"/>
  <c r="L43" i="318"/>
  <c r="K43" i="318"/>
  <c r="F43" i="318"/>
  <c r="AJ42" i="318"/>
  <c r="AI42" i="318"/>
  <c r="AH42" i="318"/>
  <c r="AG42" i="318"/>
  <c r="AF42" i="318"/>
  <c r="AE42" i="318"/>
  <c r="AD42" i="318"/>
  <c r="AC42" i="318"/>
  <c r="AB42" i="318"/>
  <c r="AA42" i="318"/>
  <c r="Z42" i="318"/>
  <c r="Y42" i="318"/>
  <c r="X42" i="318"/>
  <c r="W42" i="318"/>
  <c r="V42" i="318"/>
  <c r="U42" i="318"/>
  <c r="T42" i="318"/>
  <c r="S42" i="318"/>
  <c r="R42" i="318"/>
  <c r="Q42" i="318"/>
  <c r="P42" i="318"/>
  <c r="O42" i="318"/>
  <c r="N42" i="318"/>
  <c r="M42" i="318"/>
  <c r="L42" i="318"/>
  <c r="K42" i="318"/>
  <c r="F42" i="318"/>
  <c r="AJ41" i="318"/>
  <c r="AI41" i="318"/>
  <c r="AH41" i="318"/>
  <c r="AG41" i="318"/>
  <c r="AF41" i="318"/>
  <c r="AE41" i="318"/>
  <c r="AD41" i="318"/>
  <c r="AC41" i="318"/>
  <c r="AB41" i="318"/>
  <c r="AA41" i="318"/>
  <c r="Z41" i="318"/>
  <c r="Y41" i="318"/>
  <c r="X41" i="318"/>
  <c r="W41" i="318"/>
  <c r="V41" i="318"/>
  <c r="U41" i="318"/>
  <c r="T41" i="318"/>
  <c r="S41" i="318"/>
  <c r="R41" i="318"/>
  <c r="Q41" i="318"/>
  <c r="P41" i="318"/>
  <c r="O41" i="318"/>
  <c r="N41" i="318"/>
  <c r="M41" i="318"/>
  <c r="L41" i="318"/>
  <c r="K41" i="318"/>
  <c r="F41" i="318"/>
  <c r="AJ40" i="318"/>
  <c r="AI40" i="318"/>
  <c r="AH40" i="318"/>
  <c r="AG40" i="318"/>
  <c r="AF40" i="318"/>
  <c r="AE40" i="318"/>
  <c r="AD40" i="318"/>
  <c r="AC40" i="318"/>
  <c r="AB40" i="318"/>
  <c r="AA40" i="318"/>
  <c r="Z40" i="318"/>
  <c r="Y40" i="318"/>
  <c r="X40" i="318"/>
  <c r="W40" i="318"/>
  <c r="V40" i="318"/>
  <c r="U40" i="318"/>
  <c r="T40" i="318"/>
  <c r="S40" i="318"/>
  <c r="R40" i="318"/>
  <c r="Q40" i="318"/>
  <c r="P40" i="318"/>
  <c r="O40" i="318"/>
  <c r="N40" i="318"/>
  <c r="M40" i="318"/>
  <c r="L40" i="318"/>
  <c r="K40" i="318"/>
  <c r="F40" i="318"/>
  <c r="AJ39" i="318"/>
  <c r="AI39" i="318"/>
  <c r="AH39" i="318"/>
  <c r="AG39" i="318"/>
  <c r="AF39" i="318"/>
  <c r="AE39" i="318"/>
  <c r="AD39" i="318"/>
  <c r="AC39" i="318"/>
  <c r="AB39" i="318"/>
  <c r="AA39" i="318"/>
  <c r="Z39" i="318"/>
  <c r="Y39" i="318"/>
  <c r="X39" i="318"/>
  <c r="W39" i="318"/>
  <c r="V39" i="318"/>
  <c r="U39" i="318"/>
  <c r="T39" i="318"/>
  <c r="S39" i="318"/>
  <c r="R39" i="318"/>
  <c r="Q39" i="318"/>
  <c r="P39" i="318"/>
  <c r="O39" i="318"/>
  <c r="N39" i="318"/>
  <c r="M39" i="318"/>
  <c r="L39" i="318"/>
  <c r="K39" i="318"/>
  <c r="F39" i="318"/>
  <c r="AJ38" i="318"/>
  <c r="AI38" i="318"/>
  <c r="AH38" i="318"/>
  <c r="AG38" i="318"/>
  <c r="AF38" i="318"/>
  <c r="AE38" i="318"/>
  <c r="AD38" i="318"/>
  <c r="AC38" i="318"/>
  <c r="AB38" i="318"/>
  <c r="AA38" i="318"/>
  <c r="Z38" i="318"/>
  <c r="Y38" i="318"/>
  <c r="X38" i="318"/>
  <c r="W38" i="318"/>
  <c r="V38" i="318"/>
  <c r="U38" i="318"/>
  <c r="T38" i="318"/>
  <c r="S38" i="318"/>
  <c r="R38" i="318"/>
  <c r="Q38" i="318"/>
  <c r="P38" i="318"/>
  <c r="O38" i="318"/>
  <c r="N38" i="318"/>
  <c r="M38" i="318"/>
  <c r="L38" i="318"/>
  <c r="K38" i="318"/>
  <c r="F38" i="318"/>
  <c r="AJ37" i="318"/>
  <c r="AI37" i="318"/>
  <c r="AH37" i="318"/>
  <c r="AG37" i="318"/>
  <c r="AF37" i="318"/>
  <c r="AE37" i="318"/>
  <c r="AD37" i="318"/>
  <c r="AC37" i="318"/>
  <c r="AB37" i="318"/>
  <c r="AA37" i="318"/>
  <c r="Z37" i="318"/>
  <c r="Y37" i="318"/>
  <c r="X37" i="318"/>
  <c r="W37" i="318"/>
  <c r="V37" i="318"/>
  <c r="U37" i="318"/>
  <c r="T37" i="318"/>
  <c r="S37" i="318"/>
  <c r="R37" i="318"/>
  <c r="Q37" i="318"/>
  <c r="P37" i="318"/>
  <c r="O37" i="318"/>
  <c r="N37" i="318"/>
  <c r="M37" i="318"/>
  <c r="L37" i="318"/>
  <c r="K37" i="318"/>
  <c r="F37" i="318"/>
  <c r="AJ36" i="318"/>
  <c r="AI36" i="318"/>
  <c r="AH36" i="318"/>
  <c r="AG36" i="318"/>
  <c r="AF36" i="318"/>
  <c r="AE36" i="318"/>
  <c r="AD36" i="318"/>
  <c r="AC36" i="318"/>
  <c r="AB36" i="318"/>
  <c r="AA36" i="318"/>
  <c r="Z36" i="318"/>
  <c r="Y36" i="318"/>
  <c r="X36" i="318"/>
  <c r="W36" i="318"/>
  <c r="V36" i="318"/>
  <c r="U36" i="318"/>
  <c r="T36" i="318"/>
  <c r="S36" i="318"/>
  <c r="R36" i="318"/>
  <c r="Q36" i="318"/>
  <c r="P36" i="318"/>
  <c r="O36" i="318"/>
  <c r="N36" i="318"/>
  <c r="M36" i="318"/>
  <c r="L36" i="318"/>
  <c r="K36" i="318"/>
  <c r="F36" i="318"/>
  <c r="AJ35" i="318"/>
  <c r="AI35" i="318"/>
  <c r="AH35" i="318"/>
  <c r="AG35" i="318"/>
  <c r="AF35" i="318"/>
  <c r="AE35" i="318"/>
  <c r="AD35" i="318"/>
  <c r="AC35" i="318"/>
  <c r="AB35" i="318"/>
  <c r="AA35" i="318"/>
  <c r="Z35" i="318"/>
  <c r="Y35" i="318"/>
  <c r="X35" i="318"/>
  <c r="W35" i="318"/>
  <c r="V35" i="318"/>
  <c r="U35" i="318"/>
  <c r="T35" i="318"/>
  <c r="S35" i="318"/>
  <c r="R35" i="318"/>
  <c r="Q35" i="318"/>
  <c r="P35" i="318"/>
  <c r="O35" i="318"/>
  <c r="N35" i="318"/>
  <c r="M35" i="318"/>
  <c r="L35" i="318"/>
  <c r="K35" i="318"/>
  <c r="F35" i="318"/>
  <c r="AJ34" i="318"/>
  <c r="AI34" i="318"/>
  <c r="AH34" i="318"/>
  <c r="AG34" i="318"/>
  <c r="AF34" i="318"/>
  <c r="AE34" i="318"/>
  <c r="AD34" i="318"/>
  <c r="AC34" i="318"/>
  <c r="AB34" i="318"/>
  <c r="AA34" i="318"/>
  <c r="Z34" i="318"/>
  <c r="Y34" i="318"/>
  <c r="X34" i="318"/>
  <c r="W34" i="318"/>
  <c r="V34" i="318"/>
  <c r="U34" i="318"/>
  <c r="T34" i="318"/>
  <c r="S34" i="318"/>
  <c r="R34" i="318"/>
  <c r="Q34" i="318"/>
  <c r="P34" i="318"/>
  <c r="O34" i="318"/>
  <c r="N34" i="318"/>
  <c r="M34" i="318"/>
  <c r="L34" i="318"/>
  <c r="K34" i="318"/>
  <c r="F34" i="318"/>
  <c r="AJ33" i="318"/>
  <c r="AI33" i="318"/>
  <c r="AH33" i="318"/>
  <c r="AG33" i="318"/>
  <c r="AF33" i="318"/>
  <c r="AE33" i="318"/>
  <c r="AD33" i="318"/>
  <c r="AC33" i="318"/>
  <c r="AB33" i="318"/>
  <c r="AA33" i="318"/>
  <c r="Z33" i="318"/>
  <c r="Y33" i="318"/>
  <c r="X33" i="318"/>
  <c r="W33" i="318"/>
  <c r="V33" i="318"/>
  <c r="U33" i="318"/>
  <c r="T33" i="318"/>
  <c r="S33" i="318"/>
  <c r="R33" i="318"/>
  <c r="Q33" i="318"/>
  <c r="P33" i="318"/>
  <c r="O33" i="318"/>
  <c r="N33" i="318"/>
  <c r="M33" i="318"/>
  <c r="L33" i="318"/>
  <c r="K33" i="318"/>
  <c r="F33" i="318"/>
  <c r="AJ32" i="318"/>
  <c r="AI32" i="318"/>
  <c r="AH32" i="318"/>
  <c r="AG32" i="318"/>
  <c r="AF32" i="318"/>
  <c r="AE32" i="318"/>
  <c r="AD32" i="318"/>
  <c r="AC32" i="318"/>
  <c r="AB32" i="318"/>
  <c r="AA32" i="318"/>
  <c r="Z32" i="318"/>
  <c r="Y32" i="318"/>
  <c r="X32" i="318"/>
  <c r="W32" i="318"/>
  <c r="V32" i="318"/>
  <c r="U32" i="318"/>
  <c r="T32" i="318"/>
  <c r="S32" i="318"/>
  <c r="R32" i="318"/>
  <c r="Q32" i="318"/>
  <c r="P32" i="318"/>
  <c r="O32" i="318"/>
  <c r="N32" i="318"/>
  <c r="M32" i="318"/>
  <c r="L32" i="318"/>
  <c r="K32" i="318"/>
  <c r="F32" i="318"/>
  <c r="AJ31" i="318"/>
  <c r="AI31" i="318"/>
  <c r="AH31" i="318"/>
  <c r="AG31" i="318"/>
  <c r="AF31" i="318"/>
  <c r="AE31" i="318"/>
  <c r="AD31" i="318"/>
  <c r="AC31" i="318"/>
  <c r="AB31" i="318"/>
  <c r="AA31" i="318"/>
  <c r="Z31" i="318"/>
  <c r="Y31" i="318"/>
  <c r="X31" i="318"/>
  <c r="W31" i="318"/>
  <c r="V31" i="318"/>
  <c r="U31" i="318"/>
  <c r="T31" i="318"/>
  <c r="S31" i="318"/>
  <c r="R31" i="318"/>
  <c r="Q31" i="318"/>
  <c r="P31" i="318"/>
  <c r="O31" i="318"/>
  <c r="N31" i="318"/>
  <c r="M31" i="318"/>
  <c r="L31" i="318"/>
  <c r="K31" i="318"/>
  <c r="F31" i="318"/>
  <c r="AJ30" i="318"/>
  <c r="AI30" i="318"/>
  <c r="AH30" i="318"/>
  <c r="AG30" i="318"/>
  <c r="AF30" i="318"/>
  <c r="AE30" i="318"/>
  <c r="AD30" i="318"/>
  <c r="AC30" i="318"/>
  <c r="AB30" i="318"/>
  <c r="AA30" i="318"/>
  <c r="Z30" i="318"/>
  <c r="Y30" i="318"/>
  <c r="X30" i="318"/>
  <c r="W30" i="318"/>
  <c r="V30" i="318"/>
  <c r="U30" i="318"/>
  <c r="T30" i="318"/>
  <c r="S30" i="318"/>
  <c r="R30" i="318"/>
  <c r="Q30" i="318"/>
  <c r="P30" i="318"/>
  <c r="O30" i="318"/>
  <c r="N30" i="318"/>
  <c r="M30" i="318"/>
  <c r="L30" i="318"/>
  <c r="K30" i="318"/>
  <c r="F30" i="318"/>
  <c r="AJ29" i="318"/>
  <c r="AI29" i="318"/>
  <c r="AH29" i="318"/>
  <c r="AG29" i="318"/>
  <c r="AF29" i="318"/>
  <c r="AE29" i="318"/>
  <c r="AD29" i="318"/>
  <c r="AC29" i="318"/>
  <c r="AB29" i="318"/>
  <c r="AA29" i="318"/>
  <c r="Z29" i="318"/>
  <c r="Y29" i="318"/>
  <c r="X29" i="318"/>
  <c r="W29" i="318"/>
  <c r="V29" i="318"/>
  <c r="U29" i="318"/>
  <c r="T29" i="318"/>
  <c r="S29" i="318"/>
  <c r="R29" i="318"/>
  <c r="Q29" i="318"/>
  <c r="P29" i="318"/>
  <c r="O29" i="318"/>
  <c r="N29" i="318"/>
  <c r="M29" i="318"/>
  <c r="L29" i="318"/>
  <c r="K29" i="318"/>
  <c r="F29" i="318"/>
  <c r="AJ28" i="318"/>
  <c r="AI28" i="318"/>
  <c r="AH28" i="318"/>
  <c r="AG28" i="318"/>
  <c r="AF28" i="318"/>
  <c r="AE28" i="318"/>
  <c r="AD28" i="318"/>
  <c r="AC28" i="318"/>
  <c r="AB28" i="318"/>
  <c r="AA28" i="318"/>
  <c r="Z28" i="318"/>
  <c r="Y28" i="318"/>
  <c r="X28" i="318"/>
  <c r="W28" i="318"/>
  <c r="V28" i="318"/>
  <c r="U28" i="318"/>
  <c r="T28" i="318"/>
  <c r="S28" i="318"/>
  <c r="R28" i="318"/>
  <c r="Q28" i="318"/>
  <c r="P28" i="318"/>
  <c r="O28" i="318"/>
  <c r="N28" i="318"/>
  <c r="M28" i="318"/>
  <c r="L28" i="318"/>
  <c r="K28" i="318"/>
  <c r="F28" i="318"/>
  <c r="AJ27" i="318"/>
  <c r="AI27" i="318"/>
  <c r="AH27" i="318"/>
  <c r="AG27" i="318"/>
  <c r="AE27" i="318"/>
  <c r="AD27" i="318"/>
  <c r="AC27" i="318"/>
  <c r="AB27" i="318"/>
  <c r="AF27" i="318" s="1"/>
  <c r="AA27" i="318"/>
  <c r="Y27" i="318"/>
  <c r="X27" i="318"/>
  <c r="W27" i="318"/>
  <c r="Z27" i="318" s="1"/>
  <c r="V27" i="318"/>
  <c r="T27" i="318"/>
  <c r="S27" i="318"/>
  <c r="R27" i="318"/>
  <c r="U27" i="318" s="1"/>
  <c r="Q27" i="318"/>
  <c r="O27" i="318"/>
  <c r="N27" i="318"/>
  <c r="M27" i="318"/>
  <c r="L27" i="318"/>
  <c r="P27" i="318" s="1"/>
  <c r="K27" i="318"/>
  <c r="F27" i="318"/>
  <c r="AI26" i="318"/>
  <c r="AH26" i="318"/>
  <c r="AG26" i="318"/>
  <c r="AJ26" i="318" s="1"/>
  <c r="F26" i="318" s="1"/>
  <c r="AE26" i="318"/>
  <c r="AD26" i="318"/>
  <c r="AC26" i="318"/>
  <c r="AB26" i="318"/>
  <c r="AA26" i="318"/>
  <c r="AF26" i="318" s="1"/>
  <c r="Y26" i="318"/>
  <c r="X26" i="318"/>
  <c r="W26" i="318"/>
  <c r="V26" i="318"/>
  <c r="Z26" i="318" s="1"/>
  <c r="U26" i="318"/>
  <c r="T26" i="318"/>
  <c r="S26" i="318"/>
  <c r="R26" i="318"/>
  <c r="Q26" i="318"/>
  <c r="O26" i="318"/>
  <c r="N26" i="318"/>
  <c r="M26" i="318"/>
  <c r="L26" i="318"/>
  <c r="K26" i="318"/>
  <c r="P26" i="318" s="1"/>
  <c r="AI25" i="318"/>
  <c r="AH25" i="318"/>
  <c r="AJ25" i="318" s="1"/>
  <c r="F25" i="318" s="1"/>
  <c r="AG25" i="318"/>
  <c r="AE25" i="318"/>
  <c r="AD25" i="318"/>
  <c r="AC25" i="318"/>
  <c r="AB25" i="318"/>
  <c r="AF25" i="318" s="1"/>
  <c r="AA25" i="318"/>
  <c r="Y25" i="318"/>
  <c r="X25" i="318"/>
  <c r="W25" i="318"/>
  <c r="Z25" i="318" s="1"/>
  <c r="V25" i="318"/>
  <c r="T25" i="318"/>
  <c r="S25" i="318"/>
  <c r="R25" i="318"/>
  <c r="U25" i="318" s="1"/>
  <c r="Q25" i="318"/>
  <c r="P25" i="318"/>
  <c r="O25" i="318"/>
  <c r="N25" i="318"/>
  <c r="M25" i="318"/>
  <c r="L25" i="318"/>
  <c r="K25" i="318"/>
  <c r="AI24" i="318"/>
  <c r="AH24" i="318"/>
  <c r="AJ24" i="318" s="1"/>
  <c r="F24" i="318" s="1"/>
  <c r="AG24" i="318"/>
  <c r="AE24" i="318"/>
  <c r="AD24" i="318"/>
  <c r="AC24" i="318"/>
  <c r="AB24" i="318"/>
  <c r="AF24" i="318" s="1"/>
  <c r="AA24" i="318"/>
  <c r="Z24" i="318"/>
  <c r="Y24" i="318"/>
  <c r="X24" i="318"/>
  <c r="W24" i="318"/>
  <c r="V24" i="318"/>
  <c r="T24" i="318"/>
  <c r="S24" i="318"/>
  <c r="R24" i="318"/>
  <c r="U24" i="318" s="1"/>
  <c r="Q24" i="318"/>
  <c r="P24" i="318"/>
  <c r="O24" i="318"/>
  <c r="N24" i="318"/>
  <c r="M24" i="318"/>
  <c r="L24" i="318"/>
  <c r="K24" i="318"/>
  <c r="AJ23" i="318"/>
  <c r="F23" i="318" s="1"/>
  <c r="AI23" i="318"/>
  <c r="AH23" i="318"/>
  <c r="AG23" i="318"/>
  <c r="AE23" i="318"/>
  <c r="AD23" i="318"/>
  <c r="AC23" i="318"/>
  <c r="AB23" i="318"/>
  <c r="AA23" i="318"/>
  <c r="AF23" i="318" s="1"/>
  <c r="Y23" i="318"/>
  <c r="X23" i="318"/>
  <c r="W23" i="318"/>
  <c r="V23" i="318"/>
  <c r="Z23" i="318" s="1"/>
  <c r="T23" i="318"/>
  <c r="S23" i="318"/>
  <c r="R23" i="318"/>
  <c r="Q23" i="318"/>
  <c r="U23" i="318" s="1"/>
  <c r="O23" i="318"/>
  <c r="N23" i="318"/>
  <c r="M23" i="318"/>
  <c r="L23" i="318"/>
  <c r="K23" i="318"/>
  <c r="P23" i="318" s="1"/>
  <c r="AI22" i="318"/>
  <c r="AH22" i="318"/>
  <c r="AJ22" i="318" s="1"/>
  <c r="F22" i="318" s="1"/>
  <c r="AG22" i="318"/>
  <c r="AE22" i="318"/>
  <c r="AD22" i="318"/>
  <c r="AC22" i="318"/>
  <c r="AB22" i="318"/>
  <c r="AF22" i="318" s="1"/>
  <c r="AA22" i="318"/>
  <c r="Y22" i="318"/>
  <c r="X22" i="318"/>
  <c r="W22" i="318"/>
  <c r="Z22" i="318" s="1"/>
  <c r="V22" i="318"/>
  <c r="T22" i="318"/>
  <c r="S22" i="318"/>
  <c r="R22" i="318"/>
  <c r="U22" i="318" s="1"/>
  <c r="Q22" i="318"/>
  <c r="O22" i="318"/>
  <c r="N22" i="318"/>
  <c r="M22" i="318"/>
  <c r="L22" i="318"/>
  <c r="P22" i="318" s="1"/>
  <c r="K22" i="318"/>
  <c r="AI21" i="318"/>
  <c r="AH21" i="318"/>
  <c r="AJ21" i="318" s="1"/>
  <c r="F21" i="318" s="1"/>
  <c r="AG21" i="318"/>
  <c r="AE21" i="318"/>
  <c r="AD21" i="318"/>
  <c r="AC21" i="318"/>
  <c r="AB21" i="318"/>
  <c r="AF21" i="318" s="1"/>
  <c r="AA21" i="318"/>
  <c r="Y21" i="318"/>
  <c r="X21" i="318"/>
  <c r="W21" i="318"/>
  <c r="Z21" i="318" s="1"/>
  <c r="V21" i="318"/>
  <c r="T21" i="318"/>
  <c r="S21" i="318"/>
  <c r="R21" i="318"/>
  <c r="U21" i="318" s="1"/>
  <c r="Q21" i="318"/>
  <c r="O21" i="318"/>
  <c r="N21" i="318"/>
  <c r="M21" i="318"/>
  <c r="L21" i="318"/>
  <c r="P21" i="318" s="1"/>
  <c r="K21" i="318"/>
  <c r="AJ20" i="318"/>
  <c r="F20" i="318" s="1"/>
  <c r="AI20" i="318"/>
  <c r="AH20" i="318"/>
  <c r="AG20" i="318"/>
  <c r="AE20" i="318"/>
  <c r="AD20" i="318"/>
  <c r="AC20" i="318"/>
  <c r="AB20" i="318"/>
  <c r="AA20" i="318"/>
  <c r="AF20" i="318" s="1"/>
  <c r="Y20" i="318"/>
  <c r="X20" i="318"/>
  <c r="W20" i="318"/>
  <c r="V20" i="318"/>
  <c r="Z20" i="318" s="1"/>
  <c r="T20" i="318"/>
  <c r="S20" i="318"/>
  <c r="R20" i="318"/>
  <c r="Q20" i="318"/>
  <c r="U20" i="318" s="1"/>
  <c r="O20" i="318"/>
  <c r="N20" i="318"/>
  <c r="M20" i="318"/>
  <c r="L20" i="318"/>
  <c r="K20" i="318"/>
  <c r="P20" i="318" s="1"/>
  <c r="AI19" i="318"/>
  <c r="AH19" i="318"/>
  <c r="AG19" i="318"/>
  <c r="AJ19" i="318" s="1"/>
  <c r="F19" i="318" s="1"/>
  <c r="AE19" i="318"/>
  <c r="AD19" i="318"/>
  <c r="AC19" i="318"/>
  <c r="AB19" i="318"/>
  <c r="AA19" i="318"/>
  <c r="AF19" i="318" s="1"/>
  <c r="Z19" i="318"/>
  <c r="Y19" i="318"/>
  <c r="X19" i="318"/>
  <c r="W19" i="318"/>
  <c r="V19" i="318"/>
  <c r="T19" i="318"/>
  <c r="S19" i="318"/>
  <c r="R19" i="318"/>
  <c r="Q19" i="318"/>
  <c r="U19" i="318" s="1"/>
  <c r="O19" i="318"/>
  <c r="N19" i="318"/>
  <c r="M19" i="318"/>
  <c r="L19" i="318"/>
  <c r="K19" i="318"/>
  <c r="P19" i="318" s="1"/>
  <c r="AI18" i="318"/>
  <c r="AH18" i="318"/>
  <c r="AG18" i="318"/>
  <c r="AJ18" i="318" s="1"/>
  <c r="F18" i="318" s="1"/>
  <c r="AE18" i="318"/>
  <c r="AD18" i="318"/>
  <c r="AC18" i="318"/>
  <c r="AB18" i="318"/>
  <c r="AA18" i="318"/>
  <c r="Y18" i="318"/>
  <c r="X18" i="318"/>
  <c r="W18" i="318"/>
  <c r="Z18" i="318" s="1"/>
  <c r="V18" i="318"/>
  <c r="T18" i="318"/>
  <c r="S18" i="318"/>
  <c r="R18" i="318"/>
  <c r="Q18" i="318"/>
  <c r="U18" i="318" s="1"/>
  <c r="O18" i="318"/>
  <c r="N18" i="318"/>
  <c r="M18" i="318"/>
  <c r="L18" i="318"/>
  <c r="K18" i="318"/>
  <c r="AI17" i="318"/>
  <c r="AH17" i="318"/>
  <c r="AJ17" i="318" s="1"/>
  <c r="F17" i="318" s="1"/>
  <c r="AG17" i="318"/>
  <c r="AF17" i="318"/>
  <c r="AE17" i="318"/>
  <c r="AD17" i="318"/>
  <c r="AC17" i="318"/>
  <c r="AB17" i="318"/>
  <c r="AA17" i="318"/>
  <c r="Z17" i="318"/>
  <c r="Y17" i="318"/>
  <c r="X17" i="318"/>
  <c r="W17" i="318"/>
  <c r="V17" i="318"/>
  <c r="T17" i="318"/>
  <c r="S17" i="318"/>
  <c r="R17" i="318"/>
  <c r="U17" i="318" s="1"/>
  <c r="Q17" i="318"/>
  <c r="P17" i="318"/>
  <c r="O17" i="318"/>
  <c r="N17" i="318"/>
  <c r="M17" i="318"/>
  <c r="L17" i="318"/>
  <c r="K17" i="318"/>
  <c r="AI16" i="318"/>
  <c r="AH16" i="318"/>
  <c r="AJ16" i="318" s="1"/>
  <c r="F16" i="318" s="1"/>
  <c r="AG16" i="318"/>
  <c r="AE16" i="318"/>
  <c r="AD16" i="318"/>
  <c r="AC16" i="318"/>
  <c r="AB16" i="318"/>
  <c r="AA16" i="318"/>
  <c r="Y16" i="318"/>
  <c r="X16" i="318"/>
  <c r="W16" i="318"/>
  <c r="Z16" i="318" s="1"/>
  <c r="V16" i="318"/>
  <c r="T16" i="318"/>
  <c r="S16" i="318"/>
  <c r="R16" i="318"/>
  <c r="U16" i="318" s="1"/>
  <c r="Q16" i="318"/>
  <c r="O16" i="318"/>
  <c r="N16" i="318"/>
  <c r="M16" i="318"/>
  <c r="L16" i="318"/>
  <c r="K16" i="318"/>
  <c r="AI15" i="318"/>
  <c r="AH15" i="318"/>
  <c r="AJ15" i="318" s="1"/>
  <c r="F15" i="318" s="1"/>
  <c r="AG15" i="318"/>
  <c r="AE15" i="318"/>
  <c r="AD15" i="318"/>
  <c r="AC15" i="318"/>
  <c r="AB15" i="318"/>
  <c r="AF15" i="318" s="1"/>
  <c r="AA15" i="318"/>
  <c r="Y15" i="318"/>
  <c r="X15" i="318"/>
  <c r="Z15" i="318" s="1"/>
  <c r="W15" i="318"/>
  <c r="V15" i="318"/>
  <c r="T15" i="318"/>
  <c r="S15" i="318"/>
  <c r="R15" i="318"/>
  <c r="U15" i="318" s="1"/>
  <c r="Q15" i="318"/>
  <c r="O15" i="318"/>
  <c r="N15" i="318"/>
  <c r="M15" i="318"/>
  <c r="L15" i="318"/>
  <c r="P15" i="318" s="1"/>
  <c r="K15" i="318"/>
  <c r="AI14" i="318"/>
  <c r="AH14" i="318"/>
  <c r="AG14" i="318"/>
  <c r="AJ14" i="318" s="1"/>
  <c r="F14" i="318" s="1"/>
  <c r="AE14" i="318"/>
  <c r="AD14" i="318"/>
  <c r="AC14" i="318"/>
  <c r="AB14" i="318"/>
  <c r="AA14" i="318"/>
  <c r="Y14" i="318"/>
  <c r="X14" i="318"/>
  <c r="W14" i="318"/>
  <c r="V14" i="318"/>
  <c r="T14" i="318"/>
  <c r="S14" i="318"/>
  <c r="R14" i="318"/>
  <c r="Q14" i="318"/>
  <c r="U14" i="318" s="1"/>
  <c r="O14" i="318"/>
  <c r="N14" i="318"/>
  <c r="M14" i="318"/>
  <c r="L14" i="318"/>
  <c r="K14" i="318"/>
  <c r="AI13" i="318"/>
  <c r="AH13" i="318"/>
  <c r="AJ13" i="318" s="1"/>
  <c r="F13" i="318" s="1"/>
  <c r="AG13" i="318"/>
  <c r="AE13" i="318"/>
  <c r="AD13" i="318"/>
  <c r="AC13" i="318"/>
  <c r="AB13" i="318"/>
  <c r="AA13" i="318"/>
  <c r="AF13" i="318" s="1"/>
  <c r="Y13" i="318"/>
  <c r="X13" i="318"/>
  <c r="W13" i="318"/>
  <c r="V13" i="318"/>
  <c r="Z13" i="318" s="1"/>
  <c r="T13" i="318"/>
  <c r="S13" i="318"/>
  <c r="R13" i="318"/>
  <c r="Q13" i="318"/>
  <c r="U13" i="318" s="1"/>
  <c r="O13" i="318"/>
  <c r="N13" i="318"/>
  <c r="M13" i="318"/>
  <c r="L13" i="318"/>
  <c r="K13" i="318"/>
  <c r="AI12" i="318"/>
  <c r="AH12" i="318"/>
  <c r="AG12" i="318"/>
  <c r="AJ12" i="318" s="1"/>
  <c r="F12" i="318" s="1"/>
  <c r="AE12" i="318"/>
  <c r="AD12" i="318"/>
  <c r="AC12" i="318"/>
  <c r="AB12" i="318"/>
  <c r="AF12" i="318" s="1"/>
  <c r="AA12" i="318"/>
  <c r="Y12" i="318"/>
  <c r="X12" i="318"/>
  <c r="W12" i="318"/>
  <c r="V12" i="318"/>
  <c r="Z12" i="318" s="1"/>
  <c r="T12" i="318"/>
  <c r="S12" i="318"/>
  <c r="R12" i="318"/>
  <c r="Q12" i="318"/>
  <c r="O12" i="318"/>
  <c r="N12" i="318"/>
  <c r="M12" i="318"/>
  <c r="L12" i="318"/>
  <c r="P12" i="318" s="1"/>
  <c r="K12" i="318"/>
  <c r="AJ11" i="318"/>
  <c r="F11" i="318" s="1"/>
  <c r="AI11" i="318"/>
  <c r="AH11" i="318"/>
  <c r="AG11" i="318"/>
  <c r="AE11" i="318"/>
  <c r="AD11" i="318"/>
  <c r="AC11" i="318"/>
  <c r="AB11" i="318"/>
  <c r="AA11" i="318"/>
  <c r="AF11" i="318" s="1"/>
  <c r="Z11" i="318"/>
  <c r="Y11" i="318"/>
  <c r="X11" i="318"/>
  <c r="W11" i="318"/>
  <c r="V11" i="318"/>
  <c r="T11" i="318"/>
  <c r="S11" i="318"/>
  <c r="R11" i="318"/>
  <c r="Q11" i="318"/>
  <c r="U11" i="318" s="1"/>
  <c r="O11" i="318"/>
  <c r="N11" i="318"/>
  <c r="M11" i="318"/>
  <c r="L11" i="318"/>
  <c r="K11" i="318"/>
  <c r="P11" i="318" s="1"/>
  <c r="AI10" i="318"/>
  <c r="AH10" i="318"/>
  <c r="AJ10" i="318" s="1"/>
  <c r="F10" i="318" s="1"/>
  <c r="AG10" i="318"/>
  <c r="AE10" i="318"/>
  <c r="AD10" i="318"/>
  <c r="AC10" i="318"/>
  <c r="AB10" i="318"/>
  <c r="AF10" i="318" s="1"/>
  <c r="AA10" i="318"/>
  <c r="Y10" i="318"/>
  <c r="X10" i="318"/>
  <c r="W10" i="318"/>
  <c r="Z10" i="318" s="1"/>
  <c r="V10" i="318"/>
  <c r="T10" i="318"/>
  <c r="S10" i="318"/>
  <c r="R10" i="318"/>
  <c r="U10" i="318" s="1"/>
  <c r="Q10" i="318"/>
  <c r="O10" i="318"/>
  <c r="N10" i="318"/>
  <c r="M10" i="318"/>
  <c r="L10" i="318"/>
  <c r="P10" i="318" s="1"/>
  <c r="K10" i="318"/>
  <c r="AI9" i="318"/>
  <c r="AH9" i="318"/>
  <c r="AJ9" i="318" s="1"/>
  <c r="F9" i="318" s="1"/>
  <c r="AG9" i="318"/>
  <c r="AF9" i="318"/>
  <c r="AE9" i="318"/>
  <c r="AD9" i="318"/>
  <c r="AC9" i="318"/>
  <c r="AB9" i="318"/>
  <c r="AA9" i="318"/>
  <c r="Y9" i="318"/>
  <c r="X9" i="318"/>
  <c r="W9" i="318"/>
  <c r="Z9" i="318" s="1"/>
  <c r="V9" i="318"/>
  <c r="T9" i="318"/>
  <c r="S9" i="318"/>
  <c r="R9" i="318"/>
  <c r="U9" i="318" s="1"/>
  <c r="Q9" i="318"/>
  <c r="O9" i="318"/>
  <c r="N9" i="318"/>
  <c r="M9" i="318"/>
  <c r="L9" i="318"/>
  <c r="P9" i="318" s="1"/>
  <c r="K9" i="318"/>
  <c r="AI8" i="318"/>
  <c r="AH8" i="318"/>
  <c r="AG8" i="318"/>
  <c r="AJ8" i="318" s="1"/>
  <c r="F8" i="318" s="1"/>
  <c r="AE8" i="318"/>
  <c r="AD8" i="318"/>
  <c r="AC8" i="318"/>
  <c r="AB8" i="318"/>
  <c r="AA8" i="318"/>
  <c r="AF8" i="318" s="1"/>
  <c r="Y8" i="318"/>
  <c r="X8" i="318"/>
  <c r="W8" i="318"/>
  <c r="V8" i="318"/>
  <c r="Z8" i="318" s="1"/>
  <c r="T8" i="318"/>
  <c r="S8" i="318"/>
  <c r="R8" i="318"/>
  <c r="Q8" i="318"/>
  <c r="U8" i="318" s="1"/>
  <c r="O8" i="318"/>
  <c r="N8" i="318"/>
  <c r="M8" i="318"/>
  <c r="L8" i="318"/>
  <c r="K8" i="318"/>
  <c r="P8" i="318" s="1"/>
  <c r="AI7" i="318"/>
  <c r="AH7" i="318"/>
  <c r="AJ7" i="318" s="1"/>
  <c r="F7" i="318" s="1"/>
  <c r="AG7" i="318"/>
  <c r="AE7" i="318"/>
  <c r="AD7" i="318"/>
  <c r="AC7" i="318"/>
  <c r="AB7" i="318"/>
  <c r="AF7" i="318" s="1"/>
  <c r="AA7" i="318"/>
  <c r="Y7" i="318"/>
  <c r="X7" i="318"/>
  <c r="W7" i="318"/>
  <c r="Z7" i="318" s="1"/>
  <c r="V7" i="318"/>
  <c r="T7" i="318"/>
  <c r="S7" i="318"/>
  <c r="R7" i="318"/>
  <c r="U7" i="318" s="1"/>
  <c r="Q7" i="318"/>
  <c r="O7" i="318"/>
  <c r="N7" i="318"/>
  <c r="M7" i="318"/>
  <c r="L7" i="318"/>
  <c r="P7" i="318" s="1"/>
  <c r="K7" i="318"/>
  <c r="AI6" i="318"/>
  <c r="AH6" i="318"/>
  <c r="AJ6" i="318" s="1"/>
  <c r="F6" i="318" s="1"/>
  <c r="AG6" i="318"/>
  <c r="AE6" i="318"/>
  <c r="AD6" i="318"/>
  <c r="AC6" i="318"/>
  <c r="AB6" i="318"/>
  <c r="AF6" i="318" s="1"/>
  <c r="AA6" i="318"/>
  <c r="Z6" i="318"/>
  <c r="Y6" i="318"/>
  <c r="X6" i="318"/>
  <c r="W6" i="318"/>
  <c r="V6" i="318"/>
  <c r="T6" i="318"/>
  <c r="S6" i="318"/>
  <c r="R6" i="318"/>
  <c r="U6" i="318" s="1"/>
  <c r="Q6" i="318"/>
  <c r="O6" i="318"/>
  <c r="N6" i="318"/>
  <c r="M6" i="318"/>
  <c r="L6" i="318"/>
  <c r="P6" i="318" s="1"/>
  <c r="K6" i="318"/>
  <c r="AJ5" i="318"/>
  <c r="F5" i="318" s="1"/>
  <c r="AI5" i="318"/>
  <c r="AH5" i="318"/>
  <c r="AG5" i="318"/>
  <c r="AE5" i="318"/>
  <c r="AD5" i="318"/>
  <c r="AC5" i="318"/>
  <c r="AB5" i="318"/>
  <c r="AA5" i="318"/>
  <c r="Z5" i="318"/>
  <c r="Y5" i="318"/>
  <c r="X5" i="318"/>
  <c r="W5" i="318"/>
  <c r="V5" i="318"/>
  <c r="T5" i="318"/>
  <c r="S5" i="318"/>
  <c r="U5" i="318" s="1"/>
  <c r="R5" i="318"/>
  <c r="Q5" i="318"/>
  <c r="O5" i="318"/>
  <c r="N5" i="318"/>
  <c r="M5" i="318"/>
  <c r="L5" i="318"/>
  <c r="K5" i="318"/>
  <c r="AJ4" i="318"/>
  <c r="F4" i="318" s="1"/>
  <c r="AI4" i="318"/>
  <c r="AH4" i="318"/>
  <c r="AG4" i="318"/>
  <c r="AE4" i="318"/>
  <c r="AD4" i="318"/>
  <c r="AC4" i="318"/>
  <c r="AB4" i="318"/>
  <c r="AA4" i="318"/>
  <c r="Y4" i="318"/>
  <c r="X4" i="318"/>
  <c r="W4" i="318"/>
  <c r="V4" i="318"/>
  <c r="T4" i="318"/>
  <c r="S4" i="318"/>
  <c r="R4" i="318"/>
  <c r="Q4" i="318"/>
  <c r="P4" i="318"/>
  <c r="O4" i="318"/>
  <c r="N4" i="318"/>
  <c r="M4" i="318"/>
  <c r="L4" i="318"/>
  <c r="K4" i="318"/>
  <c r="D57" i="317"/>
  <c r="E54" i="317"/>
  <c r="E55" i="317" s="1"/>
  <c r="D54" i="317"/>
  <c r="D56" i="317" s="1"/>
  <c r="C54" i="317"/>
  <c r="G54" i="317" s="1"/>
  <c r="D50" i="317"/>
  <c r="E47" i="317"/>
  <c r="E49" i="317" s="1"/>
  <c r="D47" i="317"/>
  <c r="D62" i="317" s="1"/>
  <c r="AJ43" i="317"/>
  <c r="AI43" i="317"/>
  <c r="AH43" i="317"/>
  <c r="AG43" i="317"/>
  <c r="AF43" i="317"/>
  <c r="AE43" i="317"/>
  <c r="AD43" i="317"/>
  <c r="AC43" i="317"/>
  <c r="AB43" i="317"/>
  <c r="AA43" i="317"/>
  <c r="Z43" i="317"/>
  <c r="Y43" i="317"/>
  <c r="X43" i="317"/>
  <c r="W43" i="317"/>
  <c r="V43" i="317"/>
  <c r="U43" i="317"/>
  <c r="T43" i="317"/>
  <c r="S43" i="317"/>
  <c r="R43" i="317"/>
  <c r="Q43" i="317"/>
  <c r="P43" i="317"/>
  <c r="O43" i="317"/>
  <c r="N43" i="317"/>
  <c r="M43" i="317"/>
  <c r="L43" i="317"/>
  <c r="K43" i="317"/>
  <c r="F43" i="317"/>
  <c r="AJ42" i="317"/>
  <c r="AI42" i="317"/>
  <c r="AH42" i="317"/>
  <c r="AG42" i="317"/>
  <c r="AF42" i="317"/>
  <c r="AE42" i="317"/>
  <c r="AD42" i="317"/>
  <c r="AC42" i="317"/>
  <c r="AB42" i="317"/>
  <c r="AA42" i="317"/>
  <c r="Z42" i="317"/>
  <c r="Y42" i="317"/>
  <c r="X42" i="317"/>
  <c r="W42" i="317"/>
  <c r="V42" i="317"/>
  <c r="U42" i="317"/>
  <c r="T42" i="317"/>
  <c r="S42" i="317"/>
  <c r="R42" i="317"/>
  <c r="Q42" i="317"/>
  <c r="P42" i="317"/>
  <c r="O42" i="317"/>
  <c r="N42" i="317"/>
  <c r="M42" i="317"/>
  <c r="L42" i="317"/>
  <c r="K42" i="317"/>
  <c r="F42" i="317"/>
  <c r="AJ41" i="317"/>
  <c r="AI41" i="317"/>
  <c r="AH41" i="317"/>
  <c r="AG41" i="317"/>
  <c r="AF41" i="317"/>
  <c r="AE41" i="317"/>
  <c r="AD41" i="317"/>
  <c r="AC41" i="317"/>
  <c r="AB41" i="317"/>
  <c r="AA41" i="317"/>
  <c r="Z41" i="317"/>
  <c r="Y41" i="317"/>
  <c r="X41" i="317"/>
  <c r="W41" i="317"/>
  <c r="V41" i="317"/>
  <c r="U41" i="317"/>
  <c r="T41" i="317"/>
  <c r="S41" i="317"/>
  <c r="R41" i="317"/>
  <c r="Q41" i="317"/>
  <c r="P41" i="317"/>
  <c r="O41" i="317"/>
  <c r="N41" i="317"/>
  <c r="M41" i="317"/>
  <c r="L41" i="317"/>
  <c r="K41" i="317"/>
  <c r="F41" i="317"/>
  <c r="AJ40" i="317"/>
  <c r="AI40" i="317"/>
  <c r="AH40" i="317"/>
  <c r="AG40" i="317"/>
  <c r="AF40" i="317"/>
  <c r="AE40" i="317"/>
  <c r="AD40" i="317"/>
  <c r="AC40" i="317"/>
  <c r="AB40" i="317"/>
  <c r="AA40" i="317"/>
  <c r="Z40" i="317"/>
  <c r="Y40" i="317"/>
  <c r="X40" i="317"/>
  <c r="W40" i="317"/>
  <c r="V40" i="317"/>
  <c r="U40" i="317"/>
  <c r="T40" i="317"/>
  <c r="S40" i="317"/>
  <c r="R40" i="317"/>
  <c r="Q40" i="317"/>
  <c r="P40" i="317"/>
  <c r="O40" i="317"/>
  <c r="N40" i="317"/>
  <c r="M40" i="317"/>
  <c r="L40" i="317"/>
  <c r="K40" i="317"/>
  <c r="F40" i="317"/>
  <c r="AJ39" i="317"/>
  <c r="AI39" i="317"/>
  <c r="AH39" i="317"/>
  <c r="AG39" i="317"/>
  <c r="AF39" i="317"/>
  <c r="AE39" i="317"/>
  <c r="AD39" i="317"/>
  <c r="AC39" i="317"/>
  <c r="AB39" i="317"/>
  <c r="AA39" i="317"/>
  <c r="Z39" i="317"/>
  <c r="Y39" i="317"/>
  <c r="X39" i="317"/>
  <c r="W39" i="317"/>
  <c r="V39" i="317"/>
  <c r="U39" i="317"/>
  <c r="T39" i="317"/>
  <c r="S39" i="317"/>
  <c r="R39" i="317"/>
  <c r="Q39" i="317"/>
  <c r="P39" i="317"/>
  <c r="O39" i="317"/>
  <c r="N39" i="317"/>
  <c r="M39" i="317"/>
  <c r="L39" i="317"/>
  <c r="K39" i="317"/>
  <c r="F39" i="317"/>
  <c r="AJ38" i="317"/>
  <c r="AI38" i="317"/>
  <c r="AH38" i="317"/>
  <c r="AG38" i="317"/>
  <c r="AF38" i="317"/>
  <c r="AE38" i="317"/>
  <c r="AD38" i="317"/>
  <c r="AC38" i="317"/>
  <c r="AB38" i="317"/>
  <c r="AA38" i="317"/>
  <c r="Z38" i="317"/>
  <c r="Y38" i="317"/>
  <c r="X38" i="317"/>
  <c r="W38" i="317"/>
  <c r="V38" i="317"/>
  <c r="U38" i="317"/>
  <c r="T38" i="317"/>
  <c r="S38" i="317"/>
  <c r="R38" i="317"/>
  <c r="Q38" i="317"/>
  <c r="P38" i="317"/>
  <c r="O38" i="317"/>
  <c r="N38" i="317"/>
  <c r="M38" i="317"/>
  <c r="L38" i="317"/>
  <c r="K38" i="317"/>
  <c r="F38" i="317"/>
  <c r="AJ37" i="317"/>
  <c r="AI37" i="317"/>
  <c r="AH37" i="317"/>
  <c r="AG37" i="317"/>
  <c r="AF37" i="317"/>
  <c r="AE37" i="317"/>
  <c r="AD37" i="317"/>
  <c r="AC37" i="317"/>
  <c r="AB37" i="317"/>
  <c r="AA37" i="317"/>
  <c r="Z37" i="317"/>
  <c r="Y37" i="317"/>
  <c r="X37" i="317"/>
  <c r="W37" i="317"/>
  <c r="V37" i="317"/>
  <c r="U37" i="317"/>
  <c r="T37" i="317"/>
  <c r="S37" i="317"/>
  <c r="R37" i="317"/>
  <c r="Q37" i="317"/>
  <c r="P37" i="317"/>
  <c r="O37" i="317"/>
  <c r="N37" i="317"/>
  <c r="M37" i="317"/>
  <c r="L37" i="317"/>
  <c r="K37" i="317"/>
  <c r="F37" i="317"/>
  <c r="AJ36" i="317"/>
  <c r="AI36" i="317"/>
  <c r="AH36" i="317"/>
  <c r="AG36" i="317"/>
  <c r="AF36" i="317"/>
  <c r="AE36" i="317"/>
  <c r="AD36" i="317"/>
  <c r="AC36" i="317"/>
  <c r="AB36" i="317"/>
  <c r="AA36" i="317"/>
  <c r="Z36" i="317"/>
  <c r="Y36" i="317"/>
  <c r="X36" i="317"/>
  <c r="W36" i="317"/>
  <c r="V36" i="317"/>
  <c r="U36" i="317"/>
  <c r="T36" i="317"/>
  <c r="S36" i="317"/>
  <c r="R36" i="317"/>
  <c r="Q36" i="317"/>
  <c r="P36" i="317"/>
  <c r="O36" i="317"/>
  <c r="N36" i="317"/>
  <c r="M36" i="317"/>
  <c r="L36" i="317"/>
  <c r="K36" i="317"/>
  <c r="F36" i="317"/>
  <c r="AJ35" i="317"/>
  <c r="AI35" i="317"/>
  <c r="AH35" i="317"/>
  <c r="AG35" i="317"/>
  <c r="AF35" i="317"/>
  <c r="AE35" i="317"/>
  <c r="AD35" i="317"/>
  <c r="AC35" i="317"/>
  <c r="AB35" i="317"/>
  <c r="AA35" i="317"/>
  <c r="Z35" i="317"/>
  <c r="Y35" i="317"/>
  <c r="X35" i="317"/>
  <c r="W35" i="317"/>
  <c r="V35" i="317"/>
  <c r="U35" i="317"/>
  <c r="T35" i="317"/>
  <c r="S35" i="317"/>
  <c r="R35" i="317"/>
  <c r="Q35" i="317"/>
  <c r="P35" i="317"/>
  <c r="O35" i="317"/>
  <c r="N35" i="317"/>
  <c r="M35" i="317"/>
  <c r="L35" i="317"/>
  <c r="K35" i="317"/>
  <c r="F35" i="317"/>
  <c r="AJ34" i="317"/>
  <c r="AI34" i="317"/>
  <c r="AH34" i="317"/>
  <c r="AG34" i="317"/>
  <c r="AF34" i="317"/>
  <c r="AE34" i="317"/>
  <c r="AD34" i="317"/>
  <c r="AC34" i="317"/>
  <c r="AB34" i="317"/>
  <c r="AA34" i="317"/>
  <c r="Z34" i="317"/>
  <c r="Y34" i="317"/>
  <c r="X34" i="317"/>
  <c r="W34" i="317"/>
  <c r="V34" i="317"/>
  <c r="U34" i="317"/>
  <c r="T34" i="317"/>
  <c r="S34" i="317"/>
  <c r="R34" i="317"/>
  <c r="Q34" i="317"/>
  <c r="P34" i="317"/>
  <c r="O34" i="317"/>
  <c r="N34" i="317"/>
  <c r="M34" i="317"/>
  <c r="L34" i="317"/>
  <c r="K34" i="317"/>
  <c r="F34" i="317"/>
  <c r="AJ33" i="317"/>
  <c r="AI33" i="317"/>
  <c r="AH33" i="317"/>
  <c r="AG33" i="317"/>
  <c r="AF33" i="317"/>
  <c r="AE33" i="317"/>
  <c r="AD33" i="317"/>
  <c r="AC33" i="317"/>
  <c r="AB33" i="317"/>
  <c r="AA33" i="317"/>
  <c r="Z33" i="317"/>
  <c r="Y33" i="317"/>
  <c r="X33" i="317"/>
  <c r="W33" i="317"/>
  <c r="V33" i="317"/>
  <c r="U33" i="317"/>
  <c r="T33" i="317"/>
  <c r="S33" i="317"/>
  <c r="R33" i="317"/>
  <c r="Q33" i="317"/>
  <c r="P33" i="317"/>
  <c r="O33" i="317"/>
  <c r="N33" i="317"/>
  <c r="M33" i="317"/>
  <c r="L33" i="317"/>
  <c r="K33" i="317"/>
  <c r="F33" i="317"/>
  <c r="AJ32" i="317"/>
  <c r="AI32" i="317"/>
  <c r="AH32" i="317"/>
  <c r="AG32" i="317"/>
  <c r="AF32" i="317"/>
  <c r="AE32" i="317"/>
  <c r="AD32" i="317"/>
  <c r="AC32" i="317"/>
  <c r="AB32" i="317"/>
  <c r="AA32" i="317"/>
  <c r="Z32" i="317"/>
  <c r="Y32" i="317"/>
  <c r="X32" i="317"/>
  <c r="W32" i="317"/>
  <c r="V32" i="317"/>
  <c r="U32" i="317"/>
  <c r="T32" i="317"/>
  <c r="S32" i="317"/>
  <c r="R32" i="317"/>
  <c r="Q32" i="317"/>
  <c r="P32" i="317"/>
  <c r="O32" i="317"/>
  <c r="N32" i="317"/>
  <c r="M32" i="317"/>
  <c r="L32" i="317"/>
  <c r="K32" i="317"/>
  <c r="F32" i="317"/>
  <c r="AJ31" i="317"/>
  <c r="AI31" i="317"/>
  <c r="AH31" i="317"/>
  <c r="AG31" i="317"/>
  <c r="AF31" i="317"/>
  <c r="AE31" i="317"/>
  <c r="AD31" i="317"/>
  <c r="AC31" i="317"/>
  <c r="AB31" i="317"/>
  <c r="AA31" i="317"/>
  <c r="Z31" i="317"/>
  <c r="Y31" i="317"/>
  <c r="X31" i="317"/>
  <c r="W31" i="317"/>
  <c r="V31" i="317"/>
  <c r="U31" i="317"/>
  <c r="T31" i="317"/>
  <c r="S31" i="317"/>
  <c r="R31" i="317"/>
  <c r="Q31" i="317"/>
  <c r="P31" i="317"/>
  <c r="O31" i="317"/>
  <c r="N31" i="317"/>
  <c r="M31" i="317"/>
  <c r="L31" i="317"/>
  <c r="K31" i="317"/>
  <c r="F31" i="317"/>
  <c r="AJ30" i="317"/>
  <c r="AI30" i="317"/>
  <c r="AH30" i="317"/>
  <c r="AG30" i="317"/>
  <c r="AF30" i="317"/>
  <c r="AE30" i="317"/>
  <c r="AD30" i="317"/>
  <c r="AC30" i="317"/>
  <c r="AB30" i="317"/>
  <c r="AA30" i="317"/>
  <c r="Z30" i="317"/>
  <c r="Y30" i="317"/>
  <c r="X30" i="317"/>
  <c r="W30" i="317"/>
  <c r="V30" i="317"/>
  <c r="U30" i="317"/>
  <c r="T30" i="317"/>
  <c r="S30" i="317"/>
  <c r="R30" i="317"/>
  <c r="Q30" i="317"/>
  <c r="P30" i="317"/>
  <c r="O30" i="317"/>
  <c r="N30" i="317"/>
  <c r="M30" i="317"/>
  <c r="L30" i="317"/>
  <c r="K30" i="317"/>
  <c r="F30" i="317"/>
  <c r="AJ29" i="317"/>
  <c r="AI29" i="317"/>
  <c r="AH29" i="317"/>
  <c r="AG29" i="317"/>
  <c r="AF29" i="317"/>
  <c r="AE29" i="317"/>
  <c r="AD29" i="317"/>
  <c r="AC29" i="317"/>
  <c r="AB29" i="317"/>
  <c r="AA29" i="317"/>
  <c r="Z29" i="317"/>
  <c r="Y29" i="317"/>
  <c r="X29" i="317"/>
  <c r="W29" i="317"/>
  <c r="V29" i="317"/>
  <c r="U29" i="317"/>
  <c r="T29" i="317"/>
  <c r="S29" i="317"/>
  <c r="R29" i="317"/>
  <c r="Q29" i="317"/>
  <c r="P29" i="317"/>
  <c r="O29" i="317"/>
  <c r="N29" i="317"/>
  <c r="M29" i="317"/>
  <c r="L29" i="317"/>
  <c r="K29" i="317"/>
  <c r="F29" i="317"/>
  <c r="AJ28" i="317"/>
  <c r="AI28" i="317"/>
  <c r="AH28" i="317"/>
  <c r="AG28" i="317"/>
  <c r="AF28" i="317"/>
  <c r="AE28" i="317"/>
  <c r="AD28" i="317"/>
  <c r="AC28" i="317"/>
  <c r="AB28" i="317"/>
  <c r="AA28" i="317"/>
  <c r="Z28" i="317"/>
  <c r="Y28" i="317"/>
  <c r="X28" i="317"/>
  <c r="W28" i="317"/>
  <c r="V28" i="317"/>
  <c r="U28" i="317"/>
  <c r="T28" i="317"/>
  <c r="S28" i="317"/>
  <c r="R28" i="317"/>
  <c r="Q28" i="317"/>
  <c r="P28" i="317"/>
  <c r="O28" i="317"/>
  <c r="N28" i="317"/>
  <c r="M28" i="317"/>
  <c r="L28" i="317"/>
  <c r="K28" i="317"/>
  <c r="F28" i="317"/>
  <c r="AJ27" i="317"/>
  <c r="AI27" i="317"/>
  <c r="AH27" i="317"/>
  <c r="AG27" i="317"/>
  <c r="AF27" i="317"/>
  <c r="AE27" i="317"/>
  <c r="AD27" i="317"/>
  <c r="AC27" i="317"/>
  <c r="AB27" i="317"/>
  <c r="AA27" i="317"/>
  <c r="Z27" i="317"/>
  <c r="Y27" i="317"/>
  <c r="X27" i="317"/>
  <c r="W27" i="317"/>
  <c r="V27" i="317"/>
  <c r="U27" i="317"/>
  <c r="T27" i="317"/>
  <c r="S27" i="317"/>
  <c r="R27" i="317"/>
  <c r="Q27" i="317"/>
  <c r="P27" i="317"/>
  <c r="O27" i="317"/>
  <c r="N27" i="317"/>
  <c r="M27" i="317"/>
  <c r="L27" i="317"/>
  <c r="K27" i="317"/>
  <c r="F27" i="317"/>
  <c r="AJ26" i="317"/>
  <c r="AI26" i="317"/>
  <c r="AH26" i="317"/>
  <c r="AG26" i="317"/>
  <c r="AF26" i="317"/>
  <c r="AE26" i="317"/>
  <c r="AD26" i="317"/>
  <c r="AC26" i="317"/>
  <c r="AB26" i="317"/>
  <c r="AA26" i="317"/>
  <c r="Z26" i="317"/>
  <c r="Y26" i="317"/>
  <c r="X26" i="317"/>
  <c r="W26" i="317"/>
  <c r="V26" i="317"/>
  <c r="U26" i="317"/>
  <c r="T26" i="317"/>
  <c r="S26" i="317"/>
  <c r="R26" i="317"/>
  <c r="Q26" i="317"/>
  <c r="P26" i="317"/>
  <c r="O26" i="317"/>
  <c r="N26" i="317"/>
  <c r="M26" i="317"/>
  <c r="L26" i="317"/>
  <c r="K26" i="317"/>
  <c r="F26" i="317"/>
  <c r="AJ25" i="317"/>
  <c r="AI25" i="317"/>
  <c r="AH25" i="317"/>
  <c r="AG25" i="317"/>
  <c r="AF25" i="317"/>
  <c r="AE25" i="317"/>
  <c r="AD25" i="317"/>
  <c r="AC25" i="317"/>
  <c r="AB25" i="317"/>
  <c r="AA25" i="317"/>
  <c r="Z25" i="317"/>
  <c r="Y25" i="317"/>
  <c r="X25" i="317"/>
  <c r="W25" i="317"/>
  <c r="V25" i="317"/>
  <c r="U25" i="317"/>
  <c r="T25" i="317"/>
  <c r="S25" i="317"/>
  <c r="R25" i="317"/>
  <c r="Q25" i="317"/>
  <c r="P25" i="317"/>
  <c r="O25" i="317"/>
  <c r="N25" i="317"/>
  <c r="M25" i="317"/>
  <c r="L25" i="317"/>
  <c r="K25" i="317"/>
  <c r="F25" i="317"/>
  <c r="AJ24" i="317"/>
  <c r="AI24" i="317"/>
  <c r="AH24" i="317"/>
  <c r="AG24" i="317"/>
  <c r="AF24" i="317"/>
  <c r="AE24" i="317"/>
  <c r="AD24" i="317"/>
  <c r="AC24" i="317"/>
  <c r="AB24" i="317"/>
  <c r="AA24" i="317"/>
  <c r="Z24" i="317"/>
  <c r="Y24" i="317"/>
  <c r="X24" i="317"/>
  <c r="W24" i="317"/>
  <c r="V24" i="317"/>
  <c r="U24" i="317"/>
  <c r="T24" i="317"/>
  <c r="S24" i="317"/>
  <c r="R24" i="317"/>
  <c r="Q24" i="317"/>
  <c r="P24" i="317"/>
  <c r="O24" i="317"/>
  <c r="N24" i="317"/>
  <c r="M24" i="317"/>
  <c r="L24" i="317"/>
  <c r="K24" i="317"/>
  <c r="F24" i="317"/>
  <c r="AJ23" i="317"/>
  <c r="AI23" i="317"/>
  <c r="AH23" i="317"/>
  <c r="AG23" i="317"/>
  <c r="AF23" i="317"/>
  <c r="AE23" i="317"/>
  <c r="AD23" i="317"/>
  <c r="AC23" i="317"/>
  <c r="AB23" i="317"/>
  <c r="AA23" i="317"/>
  <c r="Z23" i="317"/>
  <c r="Y23" i="317"/>
  <c r="X23" i="317"/>
  <c r="W23" i="317"/>
  <c r="V23" i="317"/>
  <c r="U23" i="317"/>
  <c r="T23" i="317"/>
  <c r="S23" i="317"/>
  <c r="R23" i="317"/>
  <c r="Q23" i="317"/>
  <c r="P23" i="317"/>
  <c r="O23" i="317"/>
  <c r="N23" i="317"/>
  <c r="M23" i="317"/>
  <c r="L23" i="317"/>
  <c r="K23" i="317"/>
  <c r="F23" i="317"/>
  <c r="AJ22" i="317"/>
  <c r="AI22" i="317"/>
  <c r="AH22" i="317"/>
  <c r="AG22" i="317"/>
  <c r="AF22" i="317"/>
  <c r="AE22" i="317"/>
  <c r="AD22" i="317"/>
  <c r="AC22" i="317"/>
  <c r="AB22" i="317"/>
  <c r="AA22" i="317"/>
  <c r="Z22" i="317"/>
  <c r="Y22" i="317"/>
  <c r="X22" i="317"/>
  <c r="W22" i="317"/>
  <c r="V22" i="317"/>
  <c r="U22" i="317"/>
  <c r="T22" i="317"/>
  <c r="S22" i="317"/>
  <c r="R22" i="317"/>
  <c r="Q22" i="317"/>
  <c r="P22" i="317"/>
  <c r="O22" i="317"/>
  <c r="N22" i="317"/>
  <c r="M22" i="317"/>
  <c r="L22" i="317"/>
  <c r="K22" i="317"/>
  <c r="F22" i="317"/>
  <c r="AJ21" i="317"/>
  <c r="AI21" i="317"/>
  <c r="AH21" i="317"/>
  <c r="AG21" i="317"/>
  <c r="AF21" i="317"/>
  <c r="AE21" i="317"/>
  <c r="AD21" i="317"/>
  <c r="AC21" i="317"/>
  <c r="AB21" i="317"/>
  <c r="AA21" i="317"/>
  <c r="Z21" i="317"/>
  <c r="Y21" i="317"/>
  <c r="X21" i="317"/>
  <c r="W21" i="317"/>
  <c r="V21" i="317"/>
  <c r="U21" i="317"/>
  <c r="T21" i="317"/>
  <c r="S21" i="317"/>
  <c r="R21" i="317"/>
  <c r="Q21" i="317"/>
  <c r="P21" i="317"/>
  <c r="O21" i="317"/>
  <c r="N21" i="317"/>
  <c r="M21" i="317"/>
  <c r="L21" i="317"/>
  <c r="K21" i="317"/>
  <c r="F21" i="317"/>
  <c r="AJ20" i="317"/>
  <c r="AI20" i="317"/>
  <c r="AH20" i="317"/>
  <c r="AG20" i="317"/>
  <c r="AF20" i="317"/>
  <c r="AE20" i="317"/>
  <c r="AD20" i="317"/>
  <c r="AC20" i="317"/>
  <c r="AB20" i="317"/>
  <c r="AA20" i="317"/>
  <c r="Z20" i="317"/>
  <c r="Y20" i="317"/>
  <c r="X20" i="317"/>
  <c r="W20" i="317"/>
  <c r="V20" i="317"/>
  <c r="U20" i="317"/>
  <c r="T20" i="317"/>
  <c r="S20" i="317"/>
  <c r="R20" i="317"/>
  <c r="Q20" i="317"/>
  <c r="P20" i="317"/>
  <c r="O20" i="317"/>
  <c r="N20" i="317"/>
  <c r="M20" i="317"/>
  <c r="L20" i="317"/>
  <c r="K20" i="317"/>
  <c r="F20" i="317"/>
  <c r="AJ19" i="317"/>
  <c r="AI19" i="317"/>
  <c r="AH19" i="317"/>
  <c r="AG19" i="317"/>
  <c r="AF19" i="317"/>
  <c r="AE19" i="317"/>
  <c r="AD19" i="317"/>
  <c r="AC19" i="317"/>
  <c r="AB19" i="317"/>
  <c r="AA19" i="317"/>
  <c r="Z19" i="317"/>
  <c r="Y19" i="317"/>
  <c r="X19" i="317"/>
  <c r="W19" i="317"/>
  <c r="V19" i="317"/>
  <c r="U19" i="317"/>
  <c r="T19" i="317"/>
  <c r="S19" i="317"/>
  <c r="R19" i="317"/>
  <c r="Q19" i="317"/>
  <c r="P19" i="317"/>
  <c r="O19" i="317"/>
  <c r="N19" i="317"/>
  <c r="M19" i="317"/>
  <c r="L19" i="317"/>
  <c r="K19" i="317"/>
  <c r="F19" i="317"/>
  <c r="AI18" i="317"/>
  <c r="AH18" i="317"/>
  <c r="AJ18" i="317" s="1"/>
  <c r="F18" i="317" s="1"/>
  <c r="AG18" i="317"/>
  <c r="AE18" i="317"/>
  <c r="AD18" i="317"/>
  <c r="AC18" i="317"/>
  <c r="AB18" i="317"/>
  <c r="AF18" i="317" s="1"/>
  <c r="AA18" i="317"/>
  <c r="Y18" i="317"/>
  <c r="X18" i="317"/>
  <c r="W18" i="317"/>
  <c r="Z18" i="317" s="1"/>
  <c r="V18" i="317"/>
  <c r="T18" i="317"/>
  <c r="S18" i="317"/>
  <c r="R18" i="317"/>
  <c r="U18" i="317" s="1"/>
  <c r="Q18" i="317"/>
  <c r="P18" i="317"/>
  <c r="O18" i="317"/>
  <c r="N18" i="317"/>
  <c r="M18" i="317"/>
  <c r="L18" i="317"/>
  <c r="K18" i="317"/>
  <c r="AI17" i="317"/>
  <c r="AH17" i="317"/>
  <c r="AJ17" i="317" s="1"/>
  <c r="AG17" i="317"/>
  <c r="AE17" i="317"/>
  <c r="AD17" i="317"/>
  <c r="AC17" i="317"/>
  <c r="AB17" i="317"/>
  <c r="AF17" i="317" s="1"/>
  <c r="AA17" i="317"/>
  <c r="Y17" i="317"/>
  <c r="X17" i="317"/>
  <c r="W17" i="317"/>
  <c r="Z17" i="317" s="1"/>
  <c r="V17" i="317"/>
  <c r="T17" i="317"/>
  <c r="S17" i="317"/>
  <c r="R17" i="317"/>
  <c r="U17" i="317" s="1"/>
  <c r="F17" i="317" s="1"/>
  <c r="Q17" i="317"/>
  <c r="O17" i="317"/>
  <c r="N17" i="317"/>
  <c r="M17" i="317"/>
  <c r="L17" i="317"/>
  <c r="P17" i="317" s="1"/>
  <c r="K17" i="317"/>
  <c r="AI16" i="317"/>
  <c r="AH16" i="317"/>
  <c r="AJ16" i="317" s="1"/>
  <c r="AG16" i="317"/>
  <c r="AF16" i="317"/>
  <c r="AE16" i="317"/>
  <c r="AD16" i="317"/>
  <c r="AC16" i="317"/>
  <c r="AB16" i="317"/>
  <c r="AA16" i="317"/>
  <c r="Y16" i="317"/>
  <c r="X16" i="317"/>
  <c r="W16" i="317"/>
  <c r="Z16" i="317" s="1"/>
  <c r="V16" i="317"/>
  <c r="T16" i="317"/>
  <c r="S16" i="317"/>
  <c r="R16" i="317"/>
  <c r="U16" i="317" s="1"/>
  <c r="F16" i="317" s="1"/>
  <c r="Q16" i="317"/>
  <c r="O16" i="317"/>
  <c r="N16" i="317"/>
  <c r="M16" i="317"/>
  <c r="L16" i="317"/>
  <c r="P16" i="317" s="1"/>
  <c r="K16" i="317"/>
  <c r="AI15" i="317"/>
  <c r="AH15" i="317"/>
  <c r="AJ15" i="317" s="1"/>
  <c r="AG15" i="317"/>
  <c r="AE15" i="317"/>
  <c r="AD15" i="317"/>
  <c r="AC15" i="317"/>
  <c r="AF15" i="317" s="1"/>
  <c r="AB15" i="317"/>
  <c r="AA15" i="317"/>
  <c r="Z15" i="317"/>
  <c r="Y15" i="317"/>
  <c r="X15" i="317"/>
  <c r="W15" i="317"/>
  <c r="V15" i="317"/>
  <c r="T15" i="317"/>
  <c r="S15" i="317"/>
  <c r="U15" i="317" s="1"/>
  <c r="F15" i="317" s="1"/>
  <c r="R15" i="317"/>
  <c r="Q15" i="317"/>
  <c r="O15" i="317"/>
  <c r="N15" i="317"/>
  <c r="M15" i="317"/>
  <c r="P15" i="317" s="1"/>
  <c r="L15" i="317"/>
  <c r="K15" i="317"/>
  <c r="AI14" i="317"/>
  <c r="AH14" i="317"/>
  <c r="AJ14" i="317" s="1"/>
  <c r="AG14" i="317"/>
  <c r="AE14" i="317"/>
  <c r="AD14" i="317"/>
  <c r="AC14" i="317"/>
  <c r="AF14" i="317" s="1"/>
  <c r="AB14" i="317"/>
  <c r="AA14" i="317"/>
  <c r="Y14" i="317"/>
  <c r="X14" i="317"/>
  <c r="Z14" i="317" s="1"/>
  <c r="W14" i="317"/>
  <c r="V14" i="317"/>
  <c r="T14" i="317"/>
  <c r="S14" i="317"/>
  <c r="U14" i="317" s="1"/>
  <c r="F14" i="317" s="1"/>
  <c r="R14" i="317"/>
  <c r="Q14" i="317"/>
  <c r="O14" i="317"/>
  <c r="N14" i="317"/>
  <c r="M14" i="317"/>
  <c r="P14" i="317" s="1"/>
  <c r="L14" i="317"/>
  <c r="K14" i="317"/>
  <c r="AI13" i="317"/>
  <c r="AH13" i="317"/>
  <c r="AJ13" i="317" s="1"/>
  <c r="AG13" i="317"/>
  <c r="AE13" i="317"/>
  <c r="AD13" i="317"/>
  <c r="AC13" i="317"/>
  <c r="AF13" i="317" s="1"/>
  <c r="AB13" i="317"/>
  <c r="AA13" i="317"/>
  <c r="Y13" i="317"/>
  <c r="X13" i="317"/>
  <c r="Z13" i="317" s="1"/>
  <c r="W13" i="317"/>
  <c r="V13" i="317"/>
  <c r="T13" i="317"/>
  <c r="S13" i="317"/>
  <c r="U13" i="317" s="1"/>
  <c r="F13" i="317" s="1"/>
  <c r="R13" i="317"/>
  <c r="Q13" i="317"/>
  <c r="O13" i="317"/>
  <c r="N13" i="317"/>
  <c r="M13" i="317"/>
  <c r="P13" i="317" s="1"/>
  <c r="L13" i="317"/>
  <c r="K13" i="317"/>
  <c r="AI12" i="317"/>
  <c r="AH12" i="317"/>
  <c r="AJ12" i="317" s="1"/>
  <c r="AG12" i="317"/>
  <c r="AE12" i="317"/>
  <c r="AD12" i="317"/>
  <c r="AC12" i="317"/>
  <c r="AB12" i="317"/>
  <c r="AF12" i="317" s="1"/>
  <c r="AA12" i="317"/>
  <c r="Y12" i="317"/>
  <c r="X12" i="317"/>
  <c r="Z12" i="317" s="1"/>
  <c r="W12" i="317"/>
  <c r="V12" i="317"/>
  <c r="T12" i="317"/>
  <c r="S12" i="317"/>
  <c r="U12" i="317" s="1"/>
  <c r="F12" i="317" s="1"/>
  <c r="R12" i="317"/>
  <c r="Q12" i="317"/>
  <c r="O12" i="317"/>
  <c r="N12" i="317"/>
  <c r="M12" i="317"/>
  <c r="L12" i="317"/>
  <c r="P12" i="317" s="1"/>
  <c r="K12" i="317"/>
  <c r="AI11" i="317"/>
  <c r="AH11" i="317"/>
  <c r="AJ11" i="317" s="1"/>
  <c r="AG11" i="317"/>
  <c r="AE11" i="317"/>
  <c r="AD11" i="317"/>
  <c r="AC11" i="317"/>
  <c r="AF11" i="317" s="1"/>
  <c r="AB11" i="317"/>
  <c r="AA11" i="317"/>
  <c r="Y11" i="317"/>
  <c r="X11" i="317"/>
  <c r="Z11" i="317" s="1"/>
  <c r="W11" i="317"/>
  <c r="V11" i="317"/>
  <c r="T11" i="317"/>
  <c r="S11" i="317"/>
  <c r="U11" i="317" s="1"/>
  <c r="F11" i="317" s="1"/>
  <c r="R11" i="317"/>
  <c r="Q11" i="317"/>
  <c r="O11" i="317"/>
  <c r="N11" i="317"/>
  <c r="M11" i="317"/>
  <c r="P11" i="317" s="1"/>
  <c r="L11" i="317"/>
  <c r="K11" i="317"/>
  <c r="AI10" i="317"/>
  <c r="AH10" i="317"/>
  <c r="AJ10" i="317" s="1"/>
  <c r="AG10" i="317"/>
  <c r="AE10" i="317"/>
  <c r="AD10" i="317"/>
  <c r="AC10" i="317"/>
  <c r="AF10" i="317" s="1"/>
  <c r="AB10" i="317"/>
  <c r="AA10" i="317"/>
  <c r="Y10" i="317"/>
  <c r="X10" i="317"/>
  <c r="Z10" i="317" s="1"/>
  <c r="W10" i="317"/>
  <c r="V10" i="317"/>
  <c r="U10" i="317"/>
  <c r="F10" i="317" s="1"/>
  <c r="T10" i="317"/>
  <c r="S10" i="317"/>
  <c r="R10" i="317"/>
  <c r="Q10" i="317"/>
  <c r="O10" i="317"/>
  <c r="N10" i="317"/>
  <c r="M10" i="317"/>
  <c r="P10" i="317" s="1"/>
  <c r="L10" i="317"/>
  <c r="K10" i="317"/>
  <c r="AJ9" i="317"/>
  <c r="AI9" i="317"/>
  <c r="AH9" i="317"/>
  <c r="AG9" i="317"/>
  <c r="AE9" i="317"/>
  <c r="AD9" i="317"/>
  <c r="AC9" i="317"/>
  <c r="AF9" i="317" s="1"/>
  <c r="AB9" i="317"/>
  <c r="AA9" i="317"/>
  <c r="Y9" i="317"/>
  <c r="X9" i="317"/>
  <c r="Z9" i="317" s="1"/>
  <c r="W9" i="317"/>
  <c r="V9" i="317"/>
  <c r="T9" i="317"/>
  <c r="S9" i="317"/>
  <c r="U9" i="317" s="1"/>
  <c r="F9" i="317" s="1"/>
  <c r="R9" i="317"/>
  <c r="Q9" i="317"/>
  <c r="O9" i="317"/>
  <c r="N9" i="317"/>
  <c r="M9" i="317"/>
  <c r="P9" i="317" s="1"/>
  <c r="L9" i="317"/>
  <c r="K9" i="317"/>
  <c r="AJ8" i="317"/>
  <c r="AI8" i="317"/>
  <c r="AH8" i="317"/>
  <c r="AG8" i="317"/>
  <c r="AE8" i="317"/>
  <c r="AD8" i="317"/>
  <c r="AC8" i="317"/>
  <c r="AF8" i="317" s="1"/>
  <c r="AB8" i="317"/>
  <c r="AA8" i="317"/>
  <c r="Y8" i="317"/>
  <c r="X8" i="317"/>
  <c r="Z8" i="317" s="1"/>
  <c r="W8" i="317"/>
  <c r="V8" i="317"/>
  <c r="T8" i="317"/>
  <c r="S8" i="317"/>
  <c r="U8" i="317" s="1"/>
  <c r="F8" i="317" s="1"/>
  <c r="R8" i="317"/>
  <c r="Q8" i="317"/>
  <c r="O8" i="317"/>
  <c r="N8" i="317"/>
  <c r="M8" i="317"/>
  <c r="P8" i="317" s="1"/>
  <c r="L8" i="317"/>
  <c r="K8" i="317"/>
  <c r="AI7" i="317"/>
  <c r="AH7" i="317"/>
  <c r="AJ7" i="317" s="1"/>
  <c r="AG7" i="317"/>
  <c r="AE7" i="317"/>
  <c r="AD7" i="317"/>
  <c r="AC7" i="317"/>
  <c r="AB7" i="317"/>
  <c r="AF7" i="317" s="1"/>
  <c r="AA7" i="317"/>
  <c r="Z7" i="317"/>
  <c r="Y7" i="317"/>
  <c r="X7" i="317"/>
  <c r="W7" i="317"/>
  <c r="V7" i="317"/>
  <c r="T7" i="317"/>
  <c r="S7" i="317"/>
  <c r="R7" i="317"/>
  <c r="Q7" i="317"/>
  <c r="O7" i="317"/>
  <c r="N7" i="317"/>
  <c r="M7" i="317"/>
  <c r="L7" i="317"/>
  <c r="P7" i="317" s="1"/>
  <c r="K7" i="317"/>
  <c r="AI6" i="317"/>
  <c r="AH6" i="317"/>
  <c r="AJ6" i="317" s="1"/>
  <c r="AG6" i="317"/>
  <c r="AE6" i="317"/>
  <c r="AD6" i="317"/>
  <c r="AC6" i="317"/>
  <c r="AB6" i="317"/>
  <c r="AA6" i="317"/>
  <c r="Z6" i="317"/>
  <c r="Y6" i="317"/>
  <c r="X6" i="317"/>
  <c r="W6" i="317"/>
  <c r="V6" i="317"/>
  <c r="T6" i="317"/>
  <c r="S6" i="317"/>
  <c r="U6" i="317" s="1"/>
  <c r="F6" i="317" s="1"/>
  <c r="R6" i="317"/>
  <c r="Q6" i="317"/>
  <c r="O6" i="317"/>
  <c r="N6" i="317"/>
  <c r="M6" i="317"/>
  <c r="L6" i="317"/>
  <c r="K6" i="317"/>
  <c r="AI5" i="317"/>
  <c r="AH5" i="317"/>
  <c r="AJ5" i="317" s="1"/>
  <c r="AG5" i="317"/>
  <c r="AE5" i="317"/>
  <c r="AD5" i="317"/>
  <c r="AC5" i="317"/>
  <c r="AB5" i="317"/>
  <c r="AA5" i="317"/>
  <c r="Y5" i="317"/>
  <c r="X5" i="317"/>
  <c r="W5" i="317"/>
  <c r="V5" i="317"/>
  <c r="T5" i="317"/>
  <c r="S5" i="317"/>
  <c r="R5" i="317"/>
  <c r="U5" i="317" s="1"/>
  <c r="F5" i="317" s="1"/>
  <c r="Q5" i="317"/>
  <c r="O5" i="317"/>
  <c r="N5" i="317"/>
  <c r="M5" i="317"/>
  <c r="L5" i="317"/>
  <c r="K5" i="317"/>
  <c r="AJ4" i="317"/>
  <c r="AI4" i="317"/>
  <c r="AH4" i="317"/>
  <c r="AG4" i="317"/>
  <c r="AE4" i="317"/>
  <c r="AD4" i="317"/>
  <c r="AC4" i="317"/>
  <c r="AF4" i="317" s="1"/>
  <c r="AB4" i="317"/>
  <c r="AA4" i="317"/>
  <c r="Y4" i="317"/>
  <c r="X4" i="317"/>
  <c r="Z4" i="317" s="1"/>
  <c r="W4" i="317"/>
  <c r="V4" i="317"/>
  <c r="T4" i="317"/>
  <c r="S4" i="317"/>
  <c r="U4" i="317" s="1"/>
  <c r="F4" i="317" s="1"/>
  <c r="R4" i="317"/>
  <c r="Q4" i="317"/>
  <c r="O4" i="317"/>
  <c r="N4" i="317"/>
  <c r="M4" i="317"/>
  <c r="P4" i="317" s="1"/>
  <c r="L4" i="317"/>
  <c r="K4" i="317"/>
  <c r="J78" i="316"/>
  <c r="I78" i="316"/>
  <c r="H78" i="316"/>
  <c r="G78" i="316"/>
  <c r="F78" i="316"/>
  <c r="J77" i="316"/>
  <c r="I77" i="316"/>
  <c r="H77" i="316"/>
  <c r="G77" i="316"/>
  <c r="F77" i="316"/>
  <c r="J76" i="316"/>
  <c r="I76" i="316"/>
  <c r="H76" i="316"/>
  <c r="G76" i="316"/>
  <c r="F76" i="316"/>
  <c r="J75" i="316"/>
  <c r="I75" i="316"/>
  <c r="H75" i="316"/>
  <c r="G75" i="316"/>
  <c r="F75" i="316"/>
  <c r="J74" i="316"/>
  <c r="I74" i="316"/>
  <c r="H74" i="316"/>
  <c r="G74" i="316"/>
  <c r="F74" i="316"/>
  <c r="E74" i="316"/>
  <c r="D74" i="316"/>
  <c r="C74" i="316"/>
  <c r="J71" i="316"/>
  <c r="I71" i="316"/>
  <c r="H71" i="316"/>
  <c r="G71" i="316"/>
  <c r="F71" i="316"/>
  <c r="J70" i="316"/>
  <c r="I70" i="316"/>
  <c r="H70" i="316"/>
  <c r="G70" i="316"/>
  <c r="F70" i="316"/>
  <c r="J69" i="316"/>
  <c r="I69" i="316"/>
  <c r="H69" i="316"/>
  <c r="G69" i="316"/>
  <c r="F69" i="316"/>
  <c r="J68" i="316"/>
  <c r="I68" i="316"/>
  <c r="H68" i="316"/>
  <c r="G68" i="316"/>
  <c r="F68" i="316"/>
  <c r="J67" i="316"/>
  <c r="I67" i="316"/>
  <c r="H67" i="316"/>
  <c r="G67" i="316"/>
  <c r="F67" i="316"/>
  <c r="E67" i="316"/>
  <c r="D67" i="316"/>
  <c r="C67" i="316"/>
  <c r="J63" i="316"/>
  <c r="I63" i="316"/>
  <c r="H63" i="316"/>
  <c r="G63" i="316"/>
  <c r="F63" i="316"/>
  <c r="J62" i="316"/>
  <c r="I62" i="316"/>
  <c r="H62" i="316"/>
  <c r="G62" i="316"/>
  <c r="F62" i="316"/>
  <c r="J61" i="316"/>
  <c r="I61" i="316"/>
  <c r="H61" i="316"/>
  <c r="G61" i="316"/>
  <c r="F61" i="316"/>
  <c r="J60" i="316"/>
  <c r="I60" i="316"/>
  <c r="H60" i="316"/>
  <c r="G60" i="316"/>
  <c r="F60" i="316"/>
  <c r="J59" i="316"/>
  <c r="I59" i="316"/>
  <c r="H59" i="316"/>
  <c r="G59" i="316"/>
  <c r="F59" i="316"/>
  <c r="E59" i="316"/>
  <c r="D59" i="316"/>
  <c r="J50" i="316"/>
  <c r="I50" i="316"/>
  <c r="H50" i="316"/>
  <c r="G50" i="316"/>
  <c r="F50" i="316"/>
  <c r="J49" i="316"/>
  <c r="I49" i="316"/>
  <c r="H49" i="316"/>
  <c r="G49" i="316"/>
  <c r="F49" i="316"/>
  <c r="J48" i="316"/>
  <c r="I48" i="316"/>
  <c r="H48" i="316"/>
  <c r="G48" i="316"/>
  <c r="F48" i="316"/>
  <c r="J47" i="316"/>
  <c r="I47" i="316"/>
  <c r="H47" i="316"/>
  <c r="G47" i="316"/>
  <c r="F47" i="316"/>
  <c r="J46" i="316"/>
  <c r="I46" i="316"/>
  <c r="H46" i="316"/>
  <c r="G46" i="316"/>
  <c r="F46" i="316"/>
  <c r="E46" i="316"/>
  <c r="D46" i="316"/>
  <c r="C46" i="316"/>
  <c r="J43" i="316"/>
  <c r="I43" i="316"/>
  <c r="H43" i="316"/>
  <c r="G43" i="316"/>
  <c r="F43" i="316"/>
  <c r="J42" i="316"/>
  <c r="I42" i="316"/>
  <c r="H42" i="316"/>
  <c r="G42" i="316"/>
  <c r="F42" i="316"/>
  <c r="J41" i="316"/>
  <c r="I41" i="316"/>
  <c r="H41" i="316"/>
  <c r="G41" i="316"/>
  <c r="F41" i="316"/>
  <c r="J40" i="316"/>
  <c r="I40" i="316"/>
  <c r="H40" i="316"/>
  <c r="G40" i="316"/>
  <c r="F40" i="316"/>
  <c r="J39" i="316"/>
  <c r="I39" i="316"/>
  <c r="H39" i="316"/>
  <c r="G39" i="316"/>
  <c r="F39" i="316"/>
  <c r="E39" i="316"/>
  <c r="D39" i="316"/>
  <c r="C39" i="316"/>
  <c r="J36" i="316"/>
  <c r="I36" i="316"/>
  <c r="H36" i="316"/>
  <c r="G36" i="316"/>
  <c r="F36" i="316"/>
  <c r="J35" i="316"/>
  <c r="I35" i="316"/>
  <c r="H35" i="316"/>
  <c r="G35" i="316"/>
  <c r="F35" i="316"/>
  <c r="J34" i="316"/>
  <c r="I34" i="316"/>
  <c r="H34" i="316"/>
  <c r="G34" i="316"/>
  <c r="F34" i="316"/>
  <c r="J33" i="316"/>
  <c r="I33" i="316"/>
  <c r="H33" i="316"/>
  <c r="G33" i="316"/>
  <c r="F33" i="316"/>
  <c r="J32" i="316"/>
  <c r="I32" i="316"/>
  <c r="H32" i="316"/>
  <c r="G32" i="316"/>
  <c r="F32" i="316"/>
  <c r="E32" i="316"/>
  <c r="D32" i="316"/>
  <c r="J28" i="316"/>
  <c r="I28" i="316"/>
  <c r="H28" i="316"/>
  <c r="G28" i="316"/>
  <c r="F28" i="316"/>
  <c r="J27" i="316"/>
  <c r="I27" i="316"/>
  <c r="H27" i="316"/>
  <c r="G27" i="316"/>
  <c r="F27" i="316"/>
  <c r="J26" i="316"/>
  <c r="I26" i="316"/>
  <c r="H26" i="316"/>
  <c r="G26" i="316"/>
  <c r="F26" i="316"/>
  <c r="J25" i="316"/>
  <c r="I25" i="316"/>
  <c r="H25" i="316"/>
  <c r="G25" i="316"/>
  <c r="F25" i="316"/>
  <c r="J24" i="316"/>
  <c r="I24" i="316"/>
  <c r="H24" i="316"/>
  <c r="G24" i="316"/>
  <c r="F24" i="316"/>
  <c r="E24" i="316"/>
  <c r="D24" i="316"/>
  <c r="C24" i="316"/>
  <c r="J21" i="316"/>
  <c r="I21" i="316"/>
  <c r="H21" i="316"/>
  <c r="G21" i="316"/>
  <c r="F21" i="316"/>
  <c r="J20" i="316"/>
  <c r="I20" i="316"/>
  <c r="H20" i="316"/>
  <c r="G20" i="316"/>
  <c r="F20" i="316"/>
  <c r="J19" i="316"/>
  <c r="I19" i="316"/>
  <c r="H19" i="316"/>
  <c r="G19" i="316"/>
  <c r="F19" i="316"/>
  <c r="J18" i="316"/>
  <c r="I18" i="316"/>
  <c r="H18" i="316"/>
  <c r="G18" i="316"/>
  <c r="F18" i="316"/>
  <c r="J17" i="316"/>
  <c r="I17" i="316"/>
  <c r="H17" i="316"/>
  <c r="G17" i="316"/>
  <c r="F17" i="316"/>
  <c r="E17" i="316"/>
  <c r="D17" i="316"/>
  <c r="C17" i="316"/>
  <c r="J13" i="316"/>
  <c r="I13" i="316"/>
  <c r="H13" i="316"/>
  <c r="G13" i="316"/>
  <c r="F13" i="316"/>
  <c r="J12" i="316"/>
  <c r="I12" i="316"/>
  <c r="H12" i="316"/>
  <c r="G12" i="316"/>
  <c r="F12" i="316"/>
  <c r="J11" i="316"/>
  <c r="I11" i="316"/>
  <c r="H11" i="316"/>
  <c r="G11" i="316"/>
  <c r="F11" i="316"/>
  <c r="J10" i="316"/>
  <c r="I10" i="316"/>
  <c r="H10" i="316"/>
  <c r="G10" i="316"/>
  <c r="F10" i="316"/>
  <c r="J9" i="316"/>
  <c r="I9" i="316"/>
  <c r="H9" i="316"/>
  <c r="G9" i="316"/>
  <c r="F9" i="316"/>
  <c r="E9" i="316"/>
  <c r="D9" i="316"/>
  <c r="A5" i="316"/>
  <c r="D57" i="315"/>
  <c r="E54" i="315"/>
  <c r="E55" i="315" s="1"/>
  <c r="D54" i="315"/>
  <c r="D56" i="315" s="1"/>
  <c r="C54" i="315"/>
  <c r="C55" i="315" s="1"/>
  <c r="G55" i="315" s="1"/>
  <c r="D50" i="315"/>
  <c r="E47" i="315"/>
  <c r="D47" i="315"/>
  <c r="D49" i="315" s="1"/>
  <c r="AJ43" i="315"/>
  <c r="AI43" i="315"/>
  <c r="AH43" i="315"/>
  <c r="AG43" i="315"/>
  <c r="AF43" i="315"/>
  <c r="AE43" i="315"/>
  <c r="AD43" i="315"/>
  <c r="AC43" i="315"/>
  <c r="AB43" i="315"/>
  <c r="AA43" i="315"/>
  <c r="Z43" i="315"/>
  <c r="Y43" i="315"/>
  <c r="X43" i="315"/>
  <c r="W43" i="315"/>
  <c r="V43" i="315"/>
  <c r="U43" i="315"/>
  <c r="T43" i="315"/>
  <c r="S43" i="315"/>
  <c r="R43" i="315"/>
  <c r="Q43" i="315"/>
  <c r="P43" i="315"/>
  <c r="O43" i="315"/>
  <c r="N43" i="315"/>
  <c r="M43" i="315"/>
  <c r="L43" i="315"/>
  <c r="K43" i="315"/>
  <c r="F43" i="315"/>
  <c r="AJ42" i="315"/>
  <c r="AI42" i="315"/>
  <c r="AH42" i="315"/>
  <c r="AG42" i="315"/>
  <c r="AF42" i="315"/>
  <c r="AE42" i="315"/>
  <c r="AD42" i="315"/>
  <c r="AC42" i="315"/>
  <c r="AB42" i="315"/>
  <c r="AA42" i="315"/>
  <c r="Z42" i="315"/>
  <c r="Y42" i="315"/>
  <c r="X42" i="315"/>
  <c r="W42" i="315"/>
  <c r="V42" i="315"/>
  <c r="U42" i="315"/>
  <c r="T42" i="315"/>
  <c r="S42" i="315"/>
  <c r="R42" i="315"/>
  <c r="Q42" i="315"/>
  <c r="P42" i="315"/>
  <c r="O42" i="315"/>
  <c r="N42" i="315"/>
  <c r="M42" i="315"/>
  <c r="L42" i="315"/>
  <c r="K42" i="315"/>
  <c r="F42" i="315"/>
  <c r="AJ41" i="315"/>
  <c r="AI41" i="315"/>
  <c r="AH41" i="315"/>
  <c r="AG41" i="315"/>
  <c r="AF41" i="315"/>
  <c r="AE41" i="315"/>
  <c r="AD41" i="315"/>
  <c r="AC41" i="315"/>
  <c r="AB41" i="315"/>
  <c r="AA41" i="315"/>
  <c r="Z41" i="315"/>
  <c r="Y41" i="315"/>
  <c r="X41" i="315"/>
  <c r="W41" i="315"/>
  <c r="V41" i="315"/>
  <c r="U41" i="315"/>
  <c r="T41" i="315"/>
  <c r="S41" i="315"/>
  <c r="R41" i="315"/>
  <c r="Q41" i="315"/>
  <c r="P41" i="315"/>
  <c r="O41" i="315"/>
  <c r="N41" i="315"/>
  <c r="M41" i="315"/>
  <c r="L41" i="315"/>
  <c r="K41" i="315"/>
  <c r="F41" i="315"/>
  <c r="AJ40" i="315"/>
  <c r="AI40" i="315"/>
  <c r="AH40" i="315"/>
  <c r="AG40" i="315"/>
  <c r="AF40" i="315"/>
  <c r="AE40" i="315"/>
  <c r="AD40" i="315"/>
  <c r="AC40" i="315"/>
  <c r="AB40" i="315"/>
  <c r="AA40" i="315"/>
  <c r="Z40" i="315"/>
  <c r="Y40" i="315"/>
  <c r="X40" i="315"/>
  <c r="W40" i="315"/>
  <c r="V40" i="315"/>
  <c r="U40" i="315"/>
  <c r="T40" i="315"/>
  <c r="S40" i="315"/>
  <c r="R40" i="315"/>
  <c r="Q40" i="315"/>
  <c r="P40" i="315"/>
  <c r="O40" i="315"/>
  <c r="N40" i="315"/>
  <c r="M40" i="315"/>
  <c r="L40" i="315"/>
  <c r="K40" i="315"/>
  <c r="F40" i="315"/>
  <c r="AJ39" i="315"/>
  <c r="AI39" i="315"/>
  <c r="AH39" i="315"/>
  <c r="AG39" i="315"/>
  <c r="AF39" i="315"/>
  <c r="AE39" i="315"/>
  <c r="AD39" i="315"/>
  <c r="AC39" i="315"/>
  <c r="AB39" i="315"/>
  <c r="AA39" i="315"/>
  <c r="Z39" i="315"/>
  <c r="Y39" i="315"/>
  <c r="X39" i="315"/>
  <c r="W39" i="315"/>
  <c r="V39" i="315"/>
  <c r="U39" i="315"/>
  <c r="T39" i="315"/>
  <c r="S39" i="315"/>
  <c r="R39" i="315"/>
  <c r="Q39" i="315"/>
  <c r="P39" i="315"/>
  <c r="O39" i="315"/>
  <c r="N39" i="315"/>
  <c r="M39" i="315"/>
  <c r="L39" i="315"/>
  <c r="K39" i="315"/>
  <c r="F39" i="315"/>
  <c r="AJ38" i="315"/>
  <c r="AI38" i="315"/>
  <c r="AH38" i="315"/>
  <c r="AG38" i="315"/>
  <c r="AF38" i="315"/>
  <c r="AE38" i="315"/>
  <c r="AD38" i="315"/>
  <c r="AC38" i="315"/>
  <c r="AB38" i="315"/>
  <c r="AA38" i="315"/>
  <c r="Z38" i="315"/>
  <c r="Y38" i="315"/>
  <c r="X38" i="315"/>
  <c r="W38" i="315"/>
  <c r="V38" i="315"/>
  <c r="U38" i="315"/>
  <c r="T38" i="315"/>
  <c r="S38" i="315"/>
  <c r="R38" i="315"/>
  <c r="Q38" i="315"/>
  <c r="P38" i="315"/>
  <c r="O38" i="315"/>
  <c r="N38" i="315"/>
  <c r="M38" i="315"/>
  <c r="L38" i="315"/>
  <c r="K38" i="315"/>
  <c r="F38" i="315"/>
  <c r="AJ37" i="315"/>
  <c r="AI37" i="315"/>
  <c r="AH37" i="315"/>
  <c r="AG37" i="315"/>
  <c r="AF37" i="315"/>
  <c r="AE37" i="315"/>
  <c r="AD37" i="315"/>
  <c r="AC37" i="315"/>
  <c r="AB37" i="315"/>
  <c r="AA37" i="315"/>
  <c r="Z37" i="315"/>
  <c r="Y37" i="315"/>
  <c r="X37" i="315"/>
  <c r="W37" i="315"/>
  <c r="V37" i="315"/>
  <c r="U37" i="315"/>
  <c r="T37" i="315"/>
  <c r="S37" i="315"/>
  <c r="R37" i="315"/>
  <c r="Q37" i="315"/>
  <c r="P37" i="315"/>
  <c r="O37" i="315"/>
  <c r="N37" i="315"/>
  <c r="M37" i="315"/>
  <c r="L37" i="315"/>
  <c r="K37" i="315"/>
  <c r="F37" i="315"/>
  <c r="AJ36" i="315"/>
  <c r="AI36" i="315"/>
  <c r="AH36" i="315"/>
  <c r="AG36" i="315"/>
  <c r="AF36" i="315"/>
  <c r="AE36" i="315"/>
  <c r="AD36" i="315"/>
  <c r="AC36" i="315"/>
  <c r="AB36" i="315"/>
  <c r="AA36" i="315"/>
  <c r="Z36" i="315"/>
  <c r="Y36" i="315"/>
  <c r="X36" i="315"/>
  <c r="W36" i="315"/>
  <c r="V36" i="315"/>
  <c r="U36" i="315"/>
  <c r="T36" i="315"/>
  <c r="S36" i="315"/>
  <c r="R36" i="315"/>
  <c r="Q36" i="315"/>
  <c r="P36" i="315"/>
  <c r="O36" i="315"/>
  <c r="N36" i="315"/>
  <c r="M36" i="315"/>
  <c r="L36" i="315"/>
  <c r="K36" i="315"/>
  <c r="F36" i="315"/>
  <c r="AJ35" i="315"/>
  <c r="AI35" i="315"/>
  <c r="AH35" i="315"/>
  <c r="AG35" i="315"/>
  <c r="AF35" i="315"/>
  <c r="AE35" i="315"/>
  <c r="AD35" i="315"/>
  <c r="AC35" i="315"/>
  <c r="AB35" i="315"/>
  <c r="AA35" i="315"/>
  <c r="Z35" i="315"/>
  <c r="Y35" i="315"/>
  <c r="X35" i="315"/>
  <c r="W35" i="315"/>
  <c r="V35" i="315"/>
  <c r="U35" i="315"/>
  <c r="T35" i="315"/>
  <c r="S35" i="315"/>
  <c r="R35" i="315"/>
  <c r="Q35" i="315"/>
  <c r="P35" i="315"/>
  <c r="O35" i="315"/>
  <c r="N35" i="315"/>
  <c r="M35" i="315"/>
  <c r="L35" i="315"/>
  <c r="K35" i="315"/>
  <c r="F35" i="315"/>
  <c r="AJ34" i="315"/>
  <c r="AI34" i="315"/>
  <c r="AH34" i="315"/>
  <c r="AG34" i="315"/>
  <c r="AF34" i="315"/>
  <c r="AE34" i="315"/>
  <c r="AD34" i="315"/>
  <c r="AC34" i="315"/>
  <c r="AB34" i="315"/>
  <c r="AA34" i="315"/>
  <c r="Z34" i="315"/>
  <c r="Y34" i="315"/>
  <c r="X34" i="315"/>
  <c r="W34" i="315"/>
  <c r="V34" i="315"/>
  <c r="U34" i="315"/>
  <c r="T34" i="315"/>
  <c r="S34" i="315"/>
  <c r="R34" i="315"/>
  <c r="Q34" i="315"/>
  <c r="P34" i="315"/>
  <c r="O34" i="315"/>
  <c r="N34" i="315"/>
  <c r="M34" i="315"/>
  <c r="L34" i="315"/>
  <c r="K34" i="315"/>
  <c r="F34" i="315"/>
  <c r="AJ33" i="315"/>
  <c r="AI33" i="315"/>
  <c r="AH33" i="315"/>
  <c r="AG33" i="315"/>
  <c r="AF33" i="315"/>
  <c r="AE33" i="315"/>
  <c r="AD33" i="315"/>
  <c r="AC33" i="315"/>
  <c r="AB33" i="315"/>
  <c r="AA33" i="315"/>
  <c r="Z33" i="315"/>
  <c r="Y33" i="315"/>
  <c r="X33" i="315"/>
  <c r="W33" i="315"/>
  <c r="V33" i="315"/>
  <c r="U33" i="315"/>
  <c r="T33" i="315"/>
  <c r="S33" i="315"/>
  <c r="R33" i="315"/>
  <c r="Q33" i="315"/>
  <c r="P33" i="315"/>
  <c r="O33" i="315"/>
  <c r="N33" i="315"/>
  <c r="M33" i="315"/>
  <c r="L33" i="315"/>
  <c r="K33" i="315"/>
  <c r="F33" i="315"/>
  <c r="AJ32" i="315"/>
  <c r="AI32" i="315"/>
  <c r="AH32" i="315"/>
  <c r="AG32" i="315"/>
  <c r="AF32" i="315"/>
  <c r="AE32" i="315"/>
  <c r="AD32" i="315"/>
  <c r="AC32" i="315"/>
  <c r="AB32" i="315"/>
  <c r="AA32" i="315"/>
  <c r="Z32" i="315"/>
  <c r="Y32" i="315"/>
  <c r="X32" i="315"/>
  <c r="W32" i="315"/>
  <c r="V32" i="315"/>
  <c r="U32" i="315"/>
  <c r="T32" i="315"/>
  <c r="S32" i="315"/>
  <c r="R32" i="315"/>
  <c r="Q32" i="315"/>
  <c r="P32" i="315"/>
  <c r="O32" i="315"/>
  <c r="N32" i="315"/>
  <c r="M32" i="315"/>
  <c r="L32" i="315"/>
  <c r="K32" i="315"/>
  <c r="F32" i="315"/>
  <c r="AJ31" i="315"/>
  <c r="AI31" i="315"/>
  <c r="AH31" i="315"/>
  <c r="AG31" i="315"/>
  <c r="AF31" i="315"/>
  <c r="AE31" i="315"/>
  <c r="AD31" i="315"/>
  <c r="AC31" i="315"/>
  <c r="AB31" i="315"/>
  <c r="AA31" i="315"/>
  <c r="Z31" i="315"/>
  <c r="Y31" i="315"/>
  <c r="X31" i="315"/>
  <c r="W31" i="315"/>
  <c r="V31" i="315"/>
  <c r="U31" i="315"/>
  <c r="T31" i="315"/>
  <c r="S31" i="315"/>
  <c r="R31" i="315"/>
  <c r="Q31" i="315"/>
  <c r="P31" i="315"/>
  <c r="O31" i="315"/>
  <c r="N31" i="315"/>
  <c r="M31" i="315"/>
  <c r="L31" i="315"/>
  <c r="K31" i="315"/>
  <c r="F31" i="315"/>
  <c r="AJ30" i="315"/>
  <c r="AI30" i="315"/>
  <c r="AH30" i="315"/>
  <c r="AG30" i="315"/>
  <c r="AF30" i="315"/>
  <c r="AE30" i="315"/>
  <c r="AD30" i="315"/>
  <c r="AC30" i="315"/>
  <c r="AB30" i="315"/>
  <c r="AA30" i="315"/>
  <c r="Z30" i="315"/>
  <c r="Y30" i="315"/>
  <c r="X30" i="315"/>
  <c r="W30" i="315"/>
  <c r="V30" i="315"/>
  <c r="U30" i="315"/>
  <c r="T30" i="315"/>
  <c r="S30" i="315"/>
  <c r="R30" i="315"/>
  <c r="Q30" i="315"/>
  <c r="P30" i="315"/>
  <c r="O30" i="315"/>
  <c r="N30" i="315"/>
  <c r="M30" i="315"/>
  <c r="L30" i="315"/>
  <c r="K30" i="315"/>
  <c r="F30" i="315"/>
  <c r="AJ29" i="315"/>
  <c r="AI29" i="315"/>
  <c r="AH29" i="315"/>
  <c r="AG29" i="315"/>
  <c r="AF29" i="315"/>
  <c r="AE29" i="315"/>
  <c r="AD29" i="315"/>
  <c r="AC29" i="315"/>
  <c r="AB29" i="315"/>
  <c r="AA29" i="315"/>
  <c r="Z29" i="315"/>
  <c r="Y29" i="315"/>
  <c r="X29" i="315"/>
  <c r="W29" i="315"/>
  <c r="V29" i="315"/>
  <c r="U29" i="315"/>
  <c r="T29" i="315"/>
  <c r="S29" i="315"/>
  <c r="R29" i="315"/>
  <c r="Q29" i="315"/>
  <c r="P29" i="315"/>
  <c r="O29" i="315"/>
  <c r="N29" i="315"/>
  <c r="M29" i="315"/>
  <c r="L29" i="315"/>
  <c r="K29" i="315"/>
  <c r="F29" i="315"/>
  <c r="AJ28" i="315"/>
  <c r="AI28" i="315"/>
  <c r="AH28" i="315"/>
  <c r="AG28" i="315"/>
  <c r="AF28" i="315"/>
  <c r="AE28" i="315"/>
  <c r="AD28" i="315"/>
  <c r="AC28" i="315"/>
  <c r="AB28" i="315"/>
  <c r="AA28" i="315"/>
  <c r="Z28" i="315"/>
  <c r="Y28" i="315"/>
  <c r="X28" i="315"/>
  <c r="W28" i="315"/>
  <c r="V28" i="315"/>
  <c r="U28" i="315"/>
  <c r="T28" i="315"/>
  <c r="S28" i="315"/>
  <c r="R28" i="315"/>
  <c r="Q28" i="315"/>
  <c r="P28" i="315"/>
  <c r="O28" i="315"/>
  <c r="N28" i="315"/>
  <c r="M28" i="315"/>
  <c r="L28" i="315"/>
  <c r="K28" i="315"/>
  <c r="F28" i="315"/>
  <c r="AJ27" i="315"/>
  <c r="AI27" i="315"/>
  <c r="AH27" i="315"/>
  <c r="AG27" i="315"/>
  <c r="AF27" i="315"/>
  <c r="AE27" i="315"/>
  <c r="AD27" i="315"/>
  <c r="AC27" i="315"/>
  <c r="AB27" i="315"/>
  <c r="AA27" i="315"/>
  <c r="Z27" i="315"/>
  <c r="Y27" i="315"/>
  <c r="X27" i="315"/>
  <c r="W27" i="315"/>
  <c r="V27" i="315"/>
  <c r="U27" i="315"/>
  <c r="T27" i="315"/>
  <c r="S27" i="315"/>
  <c r="R27" i="315"/>
  <c r="Q27" i="315"/>
  <c r="P27" i="315"/>
  <c r="O27" i="315"/>
  <c r="N27" i="315"/>
  <c r="M27" i="315"/>
  <c r="L27" i="315"/>
  <c r="K27" i="315"/>
  <c r="F27" i="315"/>
  <c r="AJ26" i="315"/>
  <c r="AI26" i="315"/>
  <c r="AH26" i="315"/>
  <c r="AG26" i="315"/>
  <c r="AF26" i="315"/>
  <c r="AE26" i="315"/>
  <c r="AD26" i="315"/>
  <c r="AC26" i="315"/>
  <c r="AB26" i="315"/>
  <c r="AA26" i="315"/>
  <c r="Z26" i="315"/>
  <c r="Y26" i="315"/>
  <c r="X26" i="315"/>
  <c r="W26" i="315"/>
  <c r="V26" i="315"/>
  <c r="U26" i="315"/>
  <c r="T26" i="315"/>
  <c r="S26" i="315"/>
  <c r="R26" i="315"/>
  <c r="Q26" i="315"/>
  <c r="P26" i="315"/>
  <c r="O26" i="315"/>
  <c r="N26" i="315"/>
  <c r="M26" i="315"/>
  <c r="L26" i="315"/>
  <c r="K26" i="315"/>
  <c r="F26" i="315"/>
  <c r="AJ25" i="315"/>
  <c r="AI25" i="315"/>
  <c r="AH25" i="315"/>
  <c r="AG25" i="315"/>
  <c r="AF25" i="315"/>
  <c r="AE25" i="315"/>
  <c r="AD25" i="315"/>
  <c r="AC25" i="315"/>
  <c r="AB25" i="315"/>
  <c r="AA25" i="315"/>
  <c r="Z25" i="315"/>
  <c r="Y25" i="315"/>
  <c r="X25" i="315"/>
  <c r="W25" i="315"/>
  <c r="V25" i="315"/>
  <c r="U25" i="315"/>
  <c r="T25" i="315"/>
  <c r="S25" i="315"/>
  <c r="R25" i="315"/>
  <c r="Q25" i="315"/>
  <c r="P25" i="315"/>
  <c r="O25" i="315"/>
  <c r="N25" i="315"/>
  <c r="M25" i="315"/>
  <c r="L25" i="315"/>
  <c r="K25" i="315"/>
  <c r="F25" i="315"/>
  <c r="AJ24" i="315"/>
  <c r="AI24" i="315"/>
  <c r="AH24" i="315"/>
  <c r="AG24" i="315"/>
  <c r="AF24" i="315"/>
  <c r="AE24" i="315"/>
  <c r="AD24" i="315"/>
  <c r="AC24" i="315"/>
  <c r="AB24" i="315"/>
  <c r="AA24" i="315"/>
  <c r="Z24" i="315"/>
  <c r="Y24" i="315"/>
  <c r="X24" i="315"/>
  <c r="W24" i="315"/>
  <c r="V24" i="315"/>
  <c r="U24" i="315"/>
  <c r="T24" i="315"/>
  <c r="S24" i="315"/>
  <c r="R24" i="315"/>
  <c r="Q24" i="315"/>
  <c r="P24" i="315"/>
  <c r="O24" i="315"/>
  <c r="N24" i="315"/>
  <c r="M24" i="315"/>
  <c r="L24" i="315"/>
  <c r="K24" i="315"/>
  <c r="F24" i="315"/>
  <c r="AJ23" i="315"/>
  <c r="AI23" i="315"/>
  <c r="AH23" i="315"/>
  <c r="AG23" i="315"/>
  <c r="AF23" i="315"/>
  <c r="AE23" i="315"/>
  <c r="AD23" i="315"/>
  <c r="AC23" i="315"/>
  <c r="AB23" i="315"/>
  <c r="AA23" i="315"/>
  <c r="Z23" i="315"/>
  <c r="Y23" i="315"/>
  <c r="X23" i="315"/>
  <c r="W23" i="315"/>
  <c r="V23" i="315"/>
  <c r="U23" i="315"/>
  <c r="T23" i="315"/>
  <c r="S23" i="315"/>
  <c r="R23" i="315"/>
  <c r="Q23" i="315"/>
  <c r="P23" i="315"/>
  <c r="O23" i="315"/>
  <c r="N23" i="315"/>
  <c r="M23" i="315"/>
  <c r="L23" i="315"/>
  <c r="K23" i="315"/>
  <c r="F23" i="315"/>
  <c r="AJ22" i="315"/>
  <c r="AI22" i="315"/>
  <c r="AH22" i="315"/>
  <c r="AG22" i="315"/>
  <c r="AF22" i="315"/>
  <c r="AE22" i="315"/>
  <c r="AD22" i="315"/>
  <c r="AC22" i="315"/>
  <c r="AB22" i="315"/>
  <c r="AA22" i="315"/>
  <c r="Z22" i="315"/>
  <c r="Y22" i="315"/>
  <c r="X22" i="315"/>
  <c r="W22" i="315"/>
  <c r="V22" i="315"/>
  <c r="U22" i="315"/>
  <c r="T22" i="315"/>
  <c r="S22" i="315"/>
  <c r="R22" i="315"/>
  <c r="Q22" i="315"/>
  <c r="P22" i="315"/>
  <c r="O22" i="315"/>
  <c r="N22" i="315"/>
  <c r="M22" i="315"/>
  <c r="L22" i="315"/>
  <c r="K22" i="315"/>
  <c r="F22" i="315"/>
  <c r="AJ21" i="315"/>
  <c r="AI21" i="315"/>
  <c r="AH21" i="315"/>
  <c r="AG21" i="315"/>
  <c r="AF21" i="315"/>
  <c r="AE21" i="315"/>
  <c r="AD21" i="315"/>
  <c r="AC21" i="315"/>
  <c r="AB21" i="315"/>
  <c r="AA21" i="315"/>
  <c r="Z21" i="315"/>
  <c r="Y21" i="315"/>
  <c r="X21" i="315"/>
  <c r="W21" i="315"/>
  <c r="V21" i="315"/>
  <c r="U21" i="315"/>
  <c r="T21" i="315"/>
  <c r="S21" i="315"/>
  <c r="R21" i="315"/>
  <c r="Q21" i="315"/>
  <c r="P21" i="315"/>
  <c r="O21" i="315"/>
  <c r="N21" i="315"/>
  <c r="M21" i="315"/>
  <c r="L21" i="315"/>
  <c r="K21" i="315"/>
  <c r="F21" i="315"/>
  <c r="AI20" i="315"/>
  <c r="AH20" i="315"/>
  <c r="AJ20" i="315" s="1"/>
  <c r="AG20" i="315"/>
  <c r="AE20" i="315"/>
  <c r="AD20" i="315"/>
  <c r="AF20" i="315" s="1"/>
  <c r="AC20" i="315"/>
  <c r="AB20" i="315"/>
  <c r="AA20" i="315"/>
  <c r="Y20" i="315"/>
  <c r="X20" i="315"/>
  <c r="Z20" i="315" s="1"/>
  <c r="W20" i="315"/>
  <c r="V20" i="315"/>
  <c r="U20" i="315"/>
  <c r="T20" i="315"/>
  <c r="S20" i="315"/>
  <c r="R20" i="315"/>
  <c r="Q20" i="315"/>
  <c r="P20" i="315"/>
  <c r="F20" i="315" s="1"/>
  <c r="O20" i="315"/>
  <c r="N20" i="315"/>
  <c r="M20" i="315"/>
  <c r="L20" i="315"/>
  <c r="K20" i="315"/>
  <c r="AI19" i="315"/>
  <c r="AH19" i="315"/>
  <c r="AJ19" i="315" s="1"/>
  <c r="AG19" i="315"/>
  <c r="AE19" i="315"/>
  <c r="AD19" i="315"/>
  <c r="AC19" i="315"/>
  <c r="AF19" i="315" s="1"/>
  <c r="AB19" i="315"/>
  <c r="AA19" i="315"/>
  <c r="Y19" i="315"/>
  <c r="X19" i="315"/>
  <c r="Z19" i="315" s="1"/>
  <c r="W19" i="315"/>
  <c r="V19" i="315"/>
  <c r="T19" i="315"/>
  <c r="S19" i="315"/>
  <c r="U19" i="315" s="1"/>
  <c r="R19" i="315"/>
  <c r="Q19" i="315"/>
  <c r="O19" i="315"/>
  <c r="N19" i="315"/>
  <c r="M19" i="315"/>
  <c r="P19" i="315" s="1"/>
  <c r="F19" i="315" s="1"/>
  <c r="L19" i="315"/>
  <c r="K19" i="315"/>
  <c r="AI18" i="315"/>
  <c r="AH18" i="315"/>
  <c r="AJ18" i="315" s="1"/>
  <c r="AG18" i="315"/>
  <c r="AF18" i="315"/>
  <c r="AE18" i="315"/>
  <c r="AD18" i="315"/>
  <c r="AC18" i="315"/>
  <c r="AB18" i="315"/>
  <c r="AA18" i="315"/>
  <c r="Y18" i="315"/>
  <c r="X18" i="315"/>
  <c r="W18" i="315"/>
  <c r="Z18" i="315" s="1"/>
  <c r="V18" i="315"/>
  <c r="U18" i="315"/>
  <c r="T18" i="315"/>
  <c r="S18" i="315"/>
  <c r="R18" i="315"/>
  <c r="Q18" i="315"/>
  <c r="P18" i="315"/>
  <c r="F18" i="315" s="1"/>
  <c r="O18" i="315"/>
  <c r="N18" i="315"/>
  <c r="M18" i="315"/>
  <c r="L18" i="315"/>
  <c r="K18" i="315"/>
  <c r="AI17" i="315"/>
  <c r="AH17" i="315"/>
  <c r="AJ17" i="315" s="1"/>
  <c r="AG17" i="315"/>
  <c r="AF17" i="315"/>
  <c r="AE17" i="315"/>
  <c r="AD17" i="315"/>
  <c r="AC17" i="315"/>
  <c r="AB17" i="315"/>
  <c r="AA17" i="315"/>
  <c r="Y17" i="315"/>
  <c r="X17" i="315"/>
  <c r="W17" i="315"/>
  <c r="Z17" i="315" s="1"/>
  <c r="V17" i="315"/>
  <c r="T17" i="315"/>
  <c r="S17" i="315"/>
  <c r="R17" i="315"/>
  <c r="U17" i="315" s="1"/>
  <c r="Q17" i="315"/>
  <c r="P17" i="315"/>
  <c r="F17" i="315" s="1"/>
  <c r="O17" i="315"/>
  <c r="N17" i="315"/>
  <c r="M17" i="315"/>
  <c r="L17" i="315"/>
  <c r="K17" i="315"/>
  <c r="AI16" i="315"/>
  <c r="AH16" i="315"/>
  <c r="AJ16" i="315" s="1"/>
  <c r="AG16" i="315"/>
  <c r="AE16" i="315"/>
  <c r="AD16" i="315"/>
  <c r="AC16" i="315"/>
  <c r="AF16" i="315" s="1"/>
  <c r="AB16" i="315"/>
  <c r="AA16" i="315"/>
  <c r="Y16" i="315"/>
  <c r="X16" i="315"/>
  <c r="Z16" i="315" s="1"/>
  <c r="W16" i="315"/>
  <c r="V16" i="315"/>
  <c r="T16" i="315"/>
  <c r="S16" i="315"/>
  <c r="U16" i="315" s="1"/>
  <c r="R16" i="315"/>
  <c r="Q16" i="315"/>
  <c r="O16" i="315"/>
  <c r="N16" i="315"/>
  <c r="M16" i="315"/>
  <c r="P16" i="315" s="1"/>
  <c r="F16" i="315" s="1"/>
  <c r="L16" i="315"/>
  <c r="K16" i="315"/>
  <c r="AJ15" i="315"/>
  <c r="AI15" i="315"/>
  <c r="AH15" i="315"/>
  <c r="AG15" i="315"/>
  <c r="AE15" i="315"/>
  <c r="AD15" i="315"/>
  <c r="AC15" i="315"/>
  <c r="AB15" i="315"/>
  <c r="AF15" i="315" s="1"/>
  <c r="AA15" i="315"/>
  <c r="Y15" i="315"/>
  <c r="X15" i="315"/>
  <c r="W15" i="315"/>
  <c r="Z15" i="315" s="1"/>
  <c r="V15" i="315"/>
  <c r="T15" i="315"/>
  <c r="S15" i="315"/>
  <c r="R15" i="315"/>
  <c r="U15" i="315" s="1"/>
  <c r="Q15" i="315"/>
  <c r="O15" i="315"/>
  <c r="N15" i="315"/>
  <c r="M15" i="315"/>
  <c r="L15" i="315"/>
  <c r="P15" i="315" s="1"/>
  <c r="F15" i="315" s="1"/>
  <c r="K15" i="315"/>
  <c r="AI14" i="315"/>
  <c r="AH14" i="315"/>
  <c r="AJ14" i="315" s="1"/>
  <c r="AG14" i="315"/>
  <c r="AE14" i="315"/>
  <c r="AD14" i="315"/>
  <c r="AC14" i="315"/>
  <c r="AB14" i="315"/>
  <c r="AA14" i="315"/>
  <c r="Z14" i="315"/>
  <c r="Y14" i="315"/>
  <c r="X14" i="315"/>
  <c r="W14" i="315"/>
  <c r="V14" i="315"/>
  <c r="T14" i="315"/>
  <c r="S14" i="315"/>
  <c r="R14" i="315"/>
  <c r="U14" i="315" s="1"/>
  <c r="Q14" i="315"/>
  <c r="O14" i="315"/>
  <c r="N14" i="315"/>
  <c r="M14" i="315"/>
  <c r="L14" i="315"/>
  <c r="K14" i="315"/>
  <c r="AI13" i="315"/>
  <c r="AH13" i="315"/>
  <c r="AJ13" i="315" s="1"/>
  <c r="AG13" i="315"/>
  <c r="AE13" i="315"/>
  <c r="AD13" i="315"/>
  <c r="AC13" i="315"/>
  <c r="AF13" i="315" s="1"/>
  <c r="AB13" i="315"/>
  <c r="AA13" i="315"/>
  <c r="Y13" i="315"/>
  <c r="Z13" i="315" s="1"/>
  <c r="X13" i="315"/>
  <c r="W13" i="315"/>
  <c r="V13" i="315"/>
  <c r="T13" i="315"/>
  <c r="U13" i="315" s="1"/>
  <c r="S13" i="315"/>
  <c r="R13" i="315"/>
  <c r="Q13" i="315"/>
  <c r="P13" i="315"/>
  <c r="F13" i="315" s="1"/>
  <c r="O13" i="315"/>
  <c r="N13" i="315"/>
  <c r="M13" i="315"/>
  <c r="L13" i="315"/>
  <c r="K13" i="315"/>
  <c r="AI12" i="315"/>
  <c r="AH12" i="315"/>
  <c r="AJ12" i="315" s="1"/>
  <c r="AG12" i="315"/>
  <c r="AF12" i="315"/>
  <c r="AE12" i="315"/>
  <c r="AD12" i="315"/>
  <c r="AC12" i="315"/>
  <c r="AB12" i="315"/>
  <c r="AA12" i="315"/>
  <c r="Y12" i="315"/>
  <c r="X12" i="315"/>
  <c r="W12" i="315"/>
  <c r="V12" i="315"/>
  <c r="T12" i="315"/>
  <c r="U12" i="315" s="1"/>
  <c r="S12" i="315"/>
  <c r="R12" i="315"/>
  <c r="Q12" i="315"/>
  <c r="O12" i="315"/>
  <c r="N12" i="315"/>
  <c r="M12" i="315"/>
  <c r="L12" i="315"/>
  <c r="P12" i="315" s="1"/>
  <c r="F12" i="315" s="1"/>
  <c r="K12" i="315"/>
  <c r="AI11" i="315"/>
  <c r="AH11" i="315"/>
  <c r="AJ11" i="315" s="1"/>
  <c r="AG11" i="315"/>
  <c r="AE11" i="315"/>
  <c r="AD11" i="315"/>
  <c r="AC11" i="315"/>
  <c r="AB11" i="315"/>
  <c r="AF11" i="315" s="1"/>
  <c r="AA11" i="315"/>
  <c r="Y11" i="315"/>
  <c r="X11" i="315"/>
  <c r="W11" i="315"/>
  <c r="V11" i="315"/>
  <c r="T11" i="315"/>
  <c r="S11" i="315"/>
  <c r="R11" i="315"/>
  <c r="U11" i="315" s="1"/>
  <c r="Q11" i="315"/>
  <c r="O11" i="315"/>
  <c r="N11" i="315"/>
  <c r="M11" i="315"/>
  <c r="L11" i="315"/>
  <c r="K11" i="315"/>
  <c r="AI10" i="315"/>
  <c r="AH10" i="315"/>
  <c r="AG10" i="315"/>
  <c r="AE10" i="315"/>
  <c r="AD10" i="315"/>
  <c r="AC10" i="315"/>
  <c r="AB10" i="315"/>
  <c r="AA10" i="315"/>
  <c r="Y10" i="315"/>
  <c r="X10" i="315"/>
  <c r="W10" i="315"/>
  <c r="Z10" i="315" s="1"/>
  <c r="V10" i="315"/>
  <c r="T10" i="315"/>
  <c r="S10" i="315"/>
  <c r="R10" i="315"/>
  <c r="U10" i="315" s="1"/>
  <c r="Q10" i="315"/>
  <c r="O10" i="315"/>
  <c r="N10" i="315"/>
  <c r="M10" i="315"/>
  <c r="L10" i="315"/>
  <c r="K10" i="315"/>
  <c r="AJ9" i="315"/>
  <c r="AI9" i="315"/>
  <c r="AH9" i="315"/>
  <c r="AG9" i="315"/>
  <c r="AE9" i="315"/>
  <c r="AD9" i="315"/>
  <c r="AC9" i="315"/>
  <c r="AF9" i="315" s="1"/>
  <c r="AB9" i="315"/>
  <c r="AA9" i="315"/>
  <c r="Y9" i="315"/>
  <c r="X9" i="315"/>
  <c r="Z9" i="315" s="1"/>
  <c r="W9" i="315"/>
  <c r="V9" i="315"/>
  <c r="T9" i="315"/>
  <c r="S9" i="315"/>
  <c r="U9" i="315" s="1"/>
  <c r="R9" i="315"/>
  <c r="Q9" i="315"/>
  <c r="O9" i="315"/>
  <c r="N9" i="315"/>
  <c r="M9" i="315"/>
  <c r="P9" i="315" s="1"/>
  <c r="F9" i="315" s="1"/>
  <c r="L9" i="315"/>
  <c r="K9" i="315"/>
  <c r="AI8" i="315"/>
  <c r="AH8" i="315"/>
  <c r="AG8" i="315"/>
  <c r="AE8" i="315"/>
  <c r="AD8" i="315"/>
  <c r="AC8" i="315"/>
  <c r="AF8" i="315" s="1"/>
  <c r="AB8" i="315"/>
  <c r="AA8" i="315"/>
  <c r="Y8" i="315"/>
  <c r="X8" i="315"/>
  <c r="W8" i="315"/>
  <c r="V8" i="315"/>
  <c r="T8" i="315"/>
  <c r="U8" i="315" s="1"/>
  <c r="S8" i="315"/>
  <c r="R8" i="315"/>
  <c r="Q8" i="315"/>
  <c r="O8" i="315"/>
  <c r="N8" i="315"/>
  <c r="M8" i="315"/>
  <c r="P8" i="315" s="1"/>
  <c r="F8" i="315" s="1"/>
  <c r="L8" i="315"/>
  <c r="K8" i="315"/>
  <c r="AI7" i="315"/>
  <c r="AH7" i="315"/>
  <c r="AJ7" i="315" s="1"/>
  <c r="AG7" i="315"/>
  <c r="AE7" i="315"/>
  <c r="AD7" i="315"/>
  <c r="AC7" i="315"/>
  <c r="AF7" i="315" s="1"/>
  <c r="AB7" i="315"/>
  <c r="AA7" i="315"/>
  <c r="Y7" i="315"/>
  <c r="X7" i="315"/>
  <c r="Z7" i="315" s="1"/>
  <c r="W7" i="315"/>
  <c r="V7" i="315"/>
  <c r="T7" i="315"/>
  <c r="S7" i="315"/>
  <c r="U7" i="315" s="1"/>
  <c r="R7" i="315"/>
  <c r="Q7" i="315"/>
  <c r="O7" i="315"/>
  <c r="N7" i="315"/>
  <c r="M7" i="315"/>
  <c r="P7" i="315" s="1"/>
  <c r="F7" i="315" s="1"/>
  <c r="L7" i="315"/>
  <c r="K7" i="315"/>
  <c r="AI6" i="315"/>
  <c r="AH6" i="315"/>
  <c r="AJ6" i="315" s="1"/>
  <c r="AG6" i="315"/>
  <c r="AE6" i="315"/>
  <c r="AD6" i="315"/>
  <c r="AC6" i="315"/>
  <c r="AF6" i="315" s="1"/>
  <c r="AB6" i="315"/>
  <c r="AA6" i="315"/>
  <c r="Y6" i="315"/>
  <c r="X6" i="315"/>
  <c r="Z6" i="315" s="1"/>
  <c r="W6" i="315"/>
  <c r="V6" i="315"/>
  <c r="T6" i="315"/>
  <c r="S6" i="315"/>
  <c r="U6" i="315" s="1"/>
  <c r="R6" i="315"/>
  <c r="Q6" i="315"/>
  <c r="O6" i="315"/>
  <c r="N6" i="315"/>
  <c r="M6" i="315"/>
  <c r="P6" i="315" s="1"/>
  <c r="F6" i="315" s="1"/>
  <c r="L6" i="315"/>
  <c r="K6" i="315"/>
  <c r="AI5" i="315"/>
  <c r="AH5" i="315"/>
  <c r="AJ5" i="315" s="1"/>
  <c r="AG5" i="315"/>
  <c r="AE5" i="315"/>
  <c r="AD5" i="315"/>
  <c r="AC5" i="315"/>
  <c r="AF5" i="315" s="1"/>
  <c r="AB5" i="315"/>
  <c r="AA5" i="315"/>
  <c r="Y5" i="315"/>
  <c r="X5" i="315"/>
  <c r="Z5" i="315" s="1"/>
  <c r="W5" i="315"/>
  <c r="V5" i="315"/>
  <c r="T5" i="315"/>
  <c r="S5" i="315"/>
  <c r="U5" i="315" s="1"/>
  <c r="R5" i="315"/>
  <c r="Q5" i="315"/>
  <c r="P5" i="315"/>
  <c r="F5" i="315" s="1"/>
  <c r="O5" i="315"/>
  <c r="N5" i="315"/>
  <c r="M5" i="315"/>
  <c r="L5" i="315"/>
  <c r="K5" i="315"/>
  <c r="AI4" i="315"/>
  <c r="AH4" i="315"/>
  <c r="AJ4" i="315" s="1"/>
  <c r="AG4" i="315"/>
  <c r="AF4" i="315"/>
  <c r="AE4" i="315"/>
  <c r="AD4" i="315"/>
  <c r="AC4" i="315"/>
  <c r="AB4" i="315"/>
  <c r="AA4" i="315"/>
  <c r="Y4" i="315"/>
  <c r="X4" i="315"/>
  <c r="Z4" i="315" s="1"/>
  <c r="W4" i="315"/>
  <c r="V4" i="315"/>
  <c r="T4" i="315"/>
  <c r="S4" i="315"/>
  <c r="U4" i="315" s="1"/>
  <c r="R4" i="315"/>
  <c r="Q4" i="315"/>
  <c r="O4" i="315"/>
  <c r="N4" i="315"/>
  <c r="M4" i="315"/>
  <c r="P4" i="315" s="1"/>
  <c r="F4" i="315" s="1"/>
  <c r="L4" i="315"/>
  <c r="K4" i="315"/>
  <c r="D57" i="314"/>
  <c r="E54" i="314"/>
  <c r="E55" i="314" s="1"/>
  <c r="D54" i="314"/>
  <c r="D56" i="314" s="1"/>
  <c r="C54" i="314"/>
  <c r="C55" i="314" s="1"/>
  <c r="G55" i="314" s="1"/>
  <c r="D50" i="314"/>
  <c r="E47" i="314"/>
  <c r="E49" i="314" s="1"/>
  <c r="D47" i="314"/>
  <c r="D49" i="314" s="1"/>
  <c r="AJ43" i="314"/>
  <c r="AI43" i="314"/>
  <c r="AH43" i="314"/>
  <c r="AG43" i="314"/>
  <c r="AF43" i="314"/>
  <c r="AE43" i="314"/>
  <c r="AD43" i="314"/>
  <c r="AC43" i="314"/>
  <c r="AB43" i="314"/>
  <c r="AA43" i="314"/>
  <c r="Z43" i="314"/>
  <c r="Y43" i="314"/>
  <c r="X43" i="314"/>
  <c r="W43" i="314"/>
  <c r="V43" i="314"/>
  <c r="U43" i="314"/>
  <c r="T43" i="314"/>
  <c r="S43" i="314"/>
  <c r="R43" i="314"/>
  <c r="Q43" i="314"/>
  <c r="P43" i="314"/>
  <c r="O43" i="314"/>
  <c r="N43" i="314"/>
  <c r="M43" i="314"/>
  <c r="L43" i="314"/>
  <c r="K43" i="314"/>
  <c r="F43" i="314"/>
  <c r="AJ42" i="314"/>
  <c r="AI42" i="314"/>
  <c r="AH42" i="314"/>
  <c r="AG42" i="314"/>
  <c r="AF42" i="314"/>
  <c r="AE42" i="314"/>
  <c r="AD42" i="314"/>
  <c r="AC42" i="314"/>
  <c r="AB42" i="314"/>
  <c r="AA42" i="314"/>
  <c r="Z42" i="314"/>
  <c r="Y42" i="314"/>
  <c r="X42" i="314"/>
  <c r="W42" i="314"/>
  <c r="V42" i="314"/>
  <c r="U42" i="314"/>
  <c r="T42" i="314"/>
  <c r="S42" i="314"/>
  <c r="R42" i="314"/>
  <c r="Q42" i="314"/>
  <c r="P42" i="314"/>
  <c r="O42" i="314"/>
  <c r="N42" i="314"/>
  <c r="M42" i="314"/>
  <c r="L42" i="314"/>
  <c r="K42" i="314"/>
  <c r="F42" i="314"/>
  <c r="AJ41" i="314"/>
  <c r="AI41" i="314"/>
  <c r="AH41" i="314"/>
  <c r="AG41" i="314"/>
  <c r="AF41" i="314"/>
  <c r="AE41" i="314"/>
  <c r="AD41" i="314"/>
  <c r="AC41" i="314"/>
  <c r="AB41" i="314"/>
  <c r="AA41" i="314"/>
  <c r="Z41" i="314"/>
  <c r="Y41" i="314"/>
  <c r="X41" i="314"/>
  <c r="W41" i="314"/>
  <c r="V41" i="314"/>
  <c r="U41" i="314"/>
  <c r="T41" i="314"/>
  <c r="S41" i="314"/>
  <c r="R41" i="314"/>
  <c r="Q41" i="314"/>
  <c r="P41" i="314"/>
  <c r="O41" i="314"/>
  <c r="N41" i="314"/>
  <c r="M41" i="314"/>
  <c r="L41" i="314"/>
  <c r="K41" i="314"/>
  <c r="F41" i="314"/>
  <c r="AJ40" i="314"/>
  <c r="AI40" i="314"/>
  <c r="AH40" i="314"/>
  <c r="AG40" i="314"/>
  <c r="AF40" i="314"/>
  <c r="AE40" i="314"/>
  <c r="AD40" i="314"/>
  <c r="AC40" i="314"/>
  <c r="AB40" i="314"/>
  <c r="AA40" i="314"/>
  <c r="Z40" i="314"/>
  <c r="Y40" i="314"/>
  <c r="X40" i="314"/>
  <c r="W40" i="314"/>
  <c r="V40" i="314"/>
  <c r="U40" i="314"/>
  <c r="T40" i="314"/>
  <c r="S40" i="314"/>
  <c r="R40" i="314"/>
  <c r="Q40" i="314"/>
  <c r="P40" i="314"/>
  <c r="O40" i="314"/>
  <c r="N40" i="314"/>
  <c r="M40" i="314"/>
  <c r="L40" i="314"/>
  <c r="K40" i="314"/>
  <c r="F40" i="314"/>
  <c r="AJ39" i="314"/>
  <c r="AI39" i="314"/>
  <c r="AH39" i="314"/>
  <c r="AG39" i="314"/>
  <c r="AF39" i="314"/>
  <c r="AE39" i="314"/>
  <c r="AD39" i="314"/>
  <c r="AC39" i="314"/>
  <c r="AB39" i="314"/>
  <c r="AA39" i="314"/>
  <c r="Z39" i="314"/>
  <c r="Y39" i="314"/>
  <c r="X39" i="314"/>
  <c r="W39" i="314"/>
  <c r="V39" i="314"/>
  <c r="U39" i="314"/>
  <c r="T39" i="314"/>
  <c r="S39" i="314"/>
  <c r="R39" i="314"/>
  <c r="Q39" i="314"/>
  <c r="P39" i="314"/>
  <c r="O39" i="314"/>
  <c r="N39" i="314"/>
  <c r="M39" i="314"/>
  <c r="L39" i="314"/>
  <c r="K39" i="314"/>
  <c r="F39" i="314"/>
  <c r="AJ38" i="314"/>
  <c r="AI38" i="314"/>
  <c r="AH38" i="314"/>
  <c r="AG38" i="314"/>
  <c r="AF38" i="314"/>
  <c r="AE38" i="314"/>
  <c r="AD38" i="314"/>
  <c r="AC38" i="314"/>
  <c r="AB38" i="314"/>
  <c r="AA38" i="314"/>
  <c r="Z38" i="314"/>
  <c r="Y38" i="314"/>
  <c r="X38" i="314"/>
  <c r="W38" i="314"/>
  <c r="V38" i="314"/>
  <c r="U38" i="314"/>
  <c r="T38" i="314"/>
  <c r="S38" i="314"/>
  <c r="R38" i="314"/>
  <c r="Q38" i="314"/>
  <c r="P38" i="314"/>
  <c r="O38" i="314"/>
  <c r="N38" i="314"/>
  <c r="M38" i="314"/>
  <c r="L38" i="314"/>
  <c r="K38" i="314"/>
  <c r="F38" i="314"/>
  <c r="AJ37" i="314"/>
  <c r="AI37" i="314"/>
  <c r="AH37" i="314"/>
  <c r="AG37" i="314"/>
  <c r="AF37" i="314"/>
  <c r="AE37" i="314"/>
  <c r="AD37" i="314"/>
  <c r="AC37" i="314"/>
  <c r="AB37" i="314"/>
  <c r="AA37" i="314"/>
  <c r="Z37" i="314"/>
  <c r="Y37" i="314"/>
  <c r="X37" i="314"/>
  <c r="W37" i="314"/>
  <c r="V37" i="314"/>
  <c r="U37" i="314"/>
  <c r="T37" i="314"/>
  <c r="S37" i="314"/>
  <c r="R37" i="314"/>
  <c r="Q37" i="314"/>
  <c r="P37" i="314"/>
  <c r="O37" i="314"/>
  <c r="N37" i="314"/>
  <c r="M37" i="314"/>
  <c r="L37" i="314"/>
  <c r="K37" i="314"/>
  <c r="F37" i="314"/>
  <c r="AJ36" i="314"/>
  <c r="AI36" i="314"/>
  <c r="AH36" i="314"/>
  <c r="AG36" i="314"/>
  <c r="AF36" i="314"/>
  <c r="AE36" i="314"/>
  <c r="AD36" i="314"/>
  <c r="AC36" i="314"/>
  <c r="AB36" i="314"/>
  <c r="AA36" i="314"/>
  <c r="Z36" i="314"/>
  <c r="Y36" i="314"/>
  <c r="X36" i="314"/>
  <c r="W36" i="314"/>
  <c r="V36" i="314"/>
  <c r="U36" i="314"/>
  <c r="T36" i="314"/>
  <c r="S36" i="314"/>
  <c r="R36" i="314"/>
  <c r="Q36" i="314"/>
  <c r="P36" i="314"/>
  <c r="O36" i="314"/>
  <c r="N36" i="314"/>
  <c r="M36" i="314"/>
  <c r="L36" i="314"/>
  <c r="K36" i="314"/>
  <c r="F36" i="314"/>
  <c r="AJ35" i="314"/>
  <c r="AI35" i="314"/>
  <c r="AH35" i="314"/>
  <c r="AG35" i="314"/>
  <c r="AF35" i="314"/>
  <c r="AE35" i="314"/>
  <c r="AD35" i="314"/>
  <c r="AC35" i="314"/>
  <c r="AB35" i="314"/>
  <c r="AA35" i="314"/>
  <c r="Z35" i="314"/>
  <c r="Y35" i="314"/>
  <c r="X35" i="314"/>
  <c r="W35" i="314"/>
  <c r="V35" i="314"/>
  <c r="U35" i="314"/>
  <c r="T35" i="314"/>
  <c r="S35" i="314"/>
  <c r="R35" i="314"/>
  <c r="Q35" i="314"/>
  <c r="P35" i="314"/>
  <c r="O35" i="314"/>
  <c r="N35" i="314"/>
  <c r="M35" i="314"/>
  <c r="L35" i="314"/>
  <c r="K35" i="314"/>
  <c r="F35" i="314"/>
  <c r="AJ34" i="314"/>
  <c r="AI34" i="314"/>
  <c r="AH34" i="314"/>
  <c r="AG34" i="314"/>
  <c r="AF34" i="314"/>
  <c r="AE34" i="314"/>
  <c r="AD34" i="314"/>
  <c r="AC34" i="314"/>
  <c r="AB34" i="314"/>
  <c r="AA34" i="314"/>
  <c r="Z34" i="314"/>
  <c r="Y34" i="314"/>
  <c r="X34" i="314"/>
  <c r="W34" i="314"/>
  <c r="V34" i="314"/>
  <c r="U34" i="314"/>
  <c r="T34" i="314"/>
  <c r="S34" i="314"/>
  <c r="R34" i="314"/>
  <c r="Q34" i="314"/>
  <c r="P34" i="314"/>
  <c r="O34" i="314"/>
  <c r="N34" i="314"/>
  <c r="M34" i="314"/>
  <c r="L34" i="314"/>
  <c r="K34" i="314"/>
  <c r="F34" i="314"/>
  <c r="AJ33" i="314"/>
  <c r="AI33" i="314"/>
  <c r="AH33" i="314"/>
  <c r="AG33" i="314"/>
  <c r="AF33" i="314"/>
  <c r="AE33" i="314"/>
  <c r="AD33" i="314"/>
  <c r="AC33" i="314"/>
  <c r="AB33" i="314"/>
  <c r="AA33" i="314"/>
  <c r="Z33" i="314"/>
  <c r="Y33" i="314"/>
  <c r="X33" i="314"/>
  <c r="W33" i="314"/>
  <c r="V33" i="314"/>
  <c r="U33" i="314"/>
  <c r="T33" i="314"/>
  <c r="S33" i="314"/>
  <c r="R33" i="314"/>
  <c r="Q33" i="314"/>
  <c r="P33" i="314"/>
  <c r="O33" i="314"/>
  <c r="N33" i="314"/>
  <c r="M33" i="314"/>
  <c r="L33" i="314"/>
  <c r="K33" i="314"/>
  <c r="F33" i="314"/>
  <c r="AJ32" i="314"/>
  <c r="AI32" i="314"/>
  <c r="AH32" i="314"/>
  <c r="AG32" i="314"/>
  <c r="AF32" i="314"/>
  <c r="AE32" i="314"/>
  <c r="AD32" i="314"/>
  <c r="AC32" i="314"/>
  <c r="AB32" i="314"/>
  <c r="AA32" i="314"/>
  <c r="Z32" i="314"/>
  <c r="Y32" i="314"/>
  <c r="X32" i="314"/>
  <c r="W32" i="314"/>
  <c r="V32" i="314"/>
  <c r="U32" i="314"/>
  <c r="T32" i="314"/>
  <c r="S32" i="314"/>
  <c r="R32" i="314"/>
  <c r="Q32" i="314"/>
  <c r="P32" i="314"/>
  <c r="O32" i="314"/>
  <c r="N32" i="314"/>
  <c r="M32" i="314"/>
  <c r="L32" i="314"/>
  <c r="K32" i="314"/>
  <c r="F32" i="314"/>
  <c r="AJ31" i="314"/>
  <c r="AI31" i="314"/>
  <c r="AH31" i="314"/>
  <c r="AG31" i="314"/>
  <c r="AF31" i="314"/>
  <c r="AE31" i="314"/>
  <c r="AD31" i="314"/>
  <c r="AC31" i="314"/>
  <c r="AB31" i="314"/>
  <c r="AA31" i="314"/>
  <c r="Z31" i="314"/>
  <c r="Y31" i="314"/>
  <c r="X31" i="314"/>
  <c r="W31" i="314"/>
  <c r="V31" i="314"/>
  <c r="U31" i="314"/>
  <c r="T31" i="314"/>
  <c r="S31" i="314"/>
  <c r="R31" i="314"/>
  <c r="Q31" i="314"/>
  <c r="P31" i="314"/>
  <c r="O31" i="314"/>
  <c r="N31" i="314"/>
  <c r="M31" i="314"/>
  <c r="L31" i="314"/>
  <c r="K31" i="314"/>
  <c r="F31" i="314"/>
  <c r="AJ30" i="314"/>
  <c r="AI30" i="314"/>
  <c r="AH30" i="314"/>
  <c r="AG30" i="314"/>
  <c r="AF30" i="314"/>
  <c r="AE30" i="314"/>
  <c r="AD30" i="314"/>
  <c r="AC30" i="314"/>
  <c r="AB30" i="314"/>
  <c r="AA30" i="314"/>
  <c r="Z30" i="314"/>
  <c r="Y30" i="314"/>
  <c r="X30" i="314"/>
  <c r="W30" i="314"/>
  <c r="V30" i="314"/>
  <c r="U30" i="314"/>
  <c r="T30" i="314"/>
  <c r="S30" i="314"/>
  <c r="R30" i="314"/>
  <c r="Q30" i="314"/>
  <c r="P30" i="314"/>
  <c r="O30" i="314"/>
  <c r="N30" i="314"/>
  <c r="M30" i="314"/>
  <c r="L30" i="314"/>
  <c r="K30" i="314"/>
  <c r="F30" i="314"/>
  <c r="AJ29" i="314"/>
  <c r="AI29" i="314"/>
  <c r="AH29" i="314"/>
  <c r="AG29" i="314"/>
  <c r="AF29" i="314"/>
  <c r="AE29" i="314"/>
  <c r="AD29" i="314"/>
  <c r="AC29" i="314"/>
  <c r="AB29" i="314"/>
  <c r="AA29" i="314"/>
  <c r="Z29" i="314"/>
  <c r="Y29" i="314"/>
  <c r="X29" i="314"/>
  <c r="W29" i="314"/>
  <c r="V29" i="314"/>
  <c r="U29" i="314"/>
  <c r="T29" i="314"/>
  <c r="S29" i="314"/>
  <c r="R29" i="314"/>
  <c r="Q29" i="314"/>
  <c r="P29" i="314"/>
  <c r="O29" i="314"/>
  <c r="N29" i="314"/>
  <c r="M29" i="314"/>
  <c r="L29" i="314"/>
  <c r="K29" i="314"/>
  <c r="F29" i="314"/>
  <c r="AJ28" i="314"/>
  <c r="AI28" i="314"/>
  <c r="AH28" i="314"/>
  <c r="AG28" i="314"/>
  <c r="AF28" i="314"/>
  <c r="AE28" i="314"/>
  <c r="AD28" i="314"/>
  <c r="AC28" i="314"/>
  <c r="AB28" i="314"/>
  <c r="AA28" i="314"/>
  <c r="Z28" i="314"/>
  <c r="Y28" i="314"/>
  <c r="X28" i="314"/>
  <c r="W28" i="314"/>
  <c r="V28" i="314"/>
  <c r="U28" i="314"/>
  <c r="T28" i="314"/>
  <c r="S28" i="314"/>
  <c r="R28" i="314"/>
  <c r="Q28" i="314"/>
  <c r="P28" i="314"/>
  <c r="O28" i="314"/>
  <c r="N28" i="314"/>
  <c r="M28" i="314"/>
  <c r="L28" i="314"/>
  <c r="K28" i="314"/>
  <c r="F28" i="314"/>
  <c r="AJ27" i="314"/>
  <c r="AI27" i="314"/>
  <c r="AH27" i="314"/>
  <c r="AG27" i="314"/>
  <c r="AF27" i="314"/>
  <c r="AE27" i="314"/>
  <c r="AD27" i="314"/>
  <c r="AC27" i="314"/>
  <c r="AB27" i="314"/>
  <c r="AA27" i="314"/>
  <c r="Z27" i="314"/>
  <c r="Y27" i="314"/>
  <c r="X27" i="314"/>
  <c r="W27" i="314"/>
  <c r="V27" i="314"/>
  <c r="U27" i="314"/>
  <c r="T27" i="314"/>
  <c r="S27" i="314"/>
  <c r="R27" i="314"/>
  <c r="Q27" i="314"/>
  <c r="P27" i="314"/>
  <c r="O27" i="314"/>
  <c r="N27" i="314"/>
  <c r="M27" i="314"/>
  <c r="L27" i="314"/>
  <c r="K27" i="314"/>
  <c r="F27" i="314"/>
  <c r="AJ26" i="314"/>
  <c r="AI26" i="314"/>
  <c r="AH26" i="314"/>
  <c r="AG26" i="314"/>
  <c r="AF26" i="314"/>
  <c r="AE26" i="314"/>
  <c r="AD26" i="314"/>
  <c r="AC26" i="314"/>
  <c r="AB26" i="314"/>
  <c r="AA26" i="314"/>
  <c r="Z26" i="314"/>
  <c r="Y26" i="314"/>
  <c r="X26" i="314"/>
  <c r="W26" i="314"/>
  <c r="V26" i="314"/>
  <c r="U26" i="314"/>
  <c r="T26" i="314"/>
  <c r="S26" i="314"/>
  <c r="R26" i="314"/>
  <c r="Q26" i="314"/>
  <c r="P26" i="314"/>
  <c r="O26" i="314"/>
  <c r="N26" i="314"/>
  <c r="M26" i="314"/>
  <c r="L26" i="314"/>
  <c r="K26" i="314"/>
  <c r="F26" i="314"/>
  <c r="AJ25" i="314"/>
  <c r="AI25" i="314"/>
  <c r="AH25" i="314"/>
  <c r="AG25" i="314"/>
  <c r="AF25" i="314"/>
  <c r="AE25" i="314"/>
  <c r="AD25" i="314"/>
  <c r="AC25" i="314"/>
  <c r="AB25" i="314"/>
  <c r="AA25" i="314"/>
  <c r="Z25" i="314"/>
  <c r="Y25" i="314"/>
  <c r="X25" i="314"/>
  <c r="W25" i="314"/>
  <c r="V25" i="314"/>
  <c r="U25" i="314"/>
  <c r="T25" i="314"/>
  <c r="S25" i="314"/>
  <c r="R25" i="314"/>
  <c r="Q25" i="314"/>
  <c r="P25" i="314"/>
  <c r="O25" i="314"/>
  <c r="N25" i="314"/>
  <c r="M25" i="314"/>
  <c r="L25" i="314"/>
  <c r="K25" i="314"/>
  <c r="F25" i="314"/>
  <c r="AJ24" i="314"/>
  <c r="AI24" i="314"/>
  <c r="AH24" i="314"/>
  <c r="AG24" i="314"/>
  <c r="AF24" i="314"/>
  <c r="AE24" i="314"/>
  <c r="AD24" i="314"/>
  <c r="AC24" i="314"/>
  <c r="AB24" i="314"/>
  <c r="AA24" i="314"/>
  <c r="Z24" i="314"/>
  <c r="Y24" i="314"/>
  <c r="X24" i="314"/>
  <c r="W24" i="314"/>
  <c r="V24" i="314"/>
  <c r="U24" i="314"/>
  <c r="T24" i="314"/>
  <c r="S24" i="314"/>
  <c r="R24" i="314"/>
  <c r="Q24" i="314"/>
  <c r="P24" i="314"/>
  <c r="O24" i="314"/>
  <c r="N24" i="314"/>
  <c r="M24" i="314"/>
  <c r="L24" i="314"/>
  <c r="K24" i="314"/>
  <c r="F24" i="314"/>
  <c r="AJ23" i="314"/>
  <c r="AI23" i="314"/>
  <c r="AH23" i="314"/>
  <c r="AG23" i="314"/>
  <c r="AF23" i="314"/>
  <c r="AE23" i="314"/>
  <c r="AD23" i="314"/>
  <c r="AC23" i="314"/>
  <c r="AB23" i="314"/>
  <c r="AA23" i="314"/>
  <c r="Z23" i="314"/>
  <c r="Y23" i="314"/>
  <c r="X23" i="314"/>
  <c r="W23" i="314"/>
  <c r="V23" i="314"/>
  <c r="U23" i="314"/>
  <c r="T23" i="314"/>
  <c r="S23" i="314"/>
  <c r="R23" i="314"/>
  <c r="Q23" i="314"/>
  <c r="P23" i="314"/>
  <c r="O23" i="314"/>
  <c r="N23" i="314"/>
  <c r="M23" i="314"/>
  <c r="L23" i="314"/>
  <c r="K23" i="314"/>
  <c r="F23" i="314"/>
  <c r="AJ22" i="314"/>
  <c r="AI22" i="314"/>
  <c r="AH22" i="314"/>
  <c r="AG22" i="314"/>
  <c r="AF22" i="314"/>
  <c r="AE22" i="314"/>
  <c r="AD22" i="314"/>
  <c r="AC22" i="314"/>
  <c r="AB22" i="314"/>
  <c r="AA22" i="314"/>
  <c r="Z22" i="314"/>
  <c r="Y22" i="314"/>
  <c r="X22" i="314"/>
  <c r="W22" i="314"/>
  <c r="V22" i="314"/>
  <c r="U22" i="314"/>
  <c r="T22" i="314"/>
  <c r="S22" i="314"/>
  <c r="R22" i="314"/>
  <c r="Q22" i="314"/>
  <c r="P22" i="314"/>
  <c r="O22" i="314"/>
  <c r="N22" i="314"/>
  <c r="M22" i="314"/>
  <c r="L22" i="314"/>
  <c r="K22" i="314"/>
  <c r="F22" i="314"/>
  <c r="AJ21" i="314"/>
  <c r="AI21" i="314"/>
  <c r="AH21" i="314"/>
  <c r="AG21" i="314"/>
  <c r="AF21" i="314"/>
  <c r="AE21" i="314"/>
  <c r="AD21" i="314"/>
  <c r="AC21" i="314"/>
  <c r="AB21" i="314"/>
  <c r="AA21" i="314"/>
  <c r="Z21" i="314"/>
  <c r="Y21" i="314"/>
  <c r="X21" i="314"/>
  <c r="W21" i="314"/>
  <c r="V21" i="314"/>
  <c r="U21" i="314"/>
  <c r="T21" i="314"/>
  <c r="S21" i="314"/>
  <c r="R21" i="314"/>
  <c r="Q21" i="314"/>
  <c r="P21" i="314"/>
  <c r="O21" i="314"/>
  <c r="N21" i="314"/>
  <c r="M21" i="314"/>
  <c r="L21" i="314"/>
  <c r="K21" i="314"/>
  <c r="F21" i="314"/>
  <c r="AJ20" i="314"/>
  <c r="AI20" i="314"/>
  <c r="AH20" i="314"/>
  <c r="AG20" i="314"/>
  <c r="AF20" i="314"/>
  <c r="AE20" i="314"/>
  <c r="AD20" i="314"/>
  <c r="AC20" i="314"/>
  <c r="AB20" i="314"/>
  <c r="AA20" i="314"/>
  <c r="Z20" i="314"/>
  <c r="Y20" i="314"/>
  <c r="X20" i="314"/>
  <c r="W20" i="314"/>
  <c r="V20" i="314"/>
  <c r="U20" i="314"/>
  <c r="T20" i="314"/>
  <c r="S20" i="314"/>
  <c r="R20" i="314"/>
  <c r="Q20" i="314"/>
  <c r="P20" i="314"/>
  <c r="O20" i="314"/>
  <c r="N20" i="314"/>
  <c r="M20" i="314"/>
  <c r="L20" i="314"/>
  <c r="K20" i="314"/>
  <c r="F20" i="314"/>
  <c r="AJ19" i="314"/>
  <c r="AI19" i="314"/>
  <c r="AH19" i="314"/>
  <c r="AG19" i="314"/>
  <c r="AE19" i="314"/>
  <c r="AD19" i="314"/>
  <c r="AC19" i="314"/>
  <c r="AF19" i="314" s="1"/>
  <c r="AB19" i="314"/>
  <c r="AA19" i="314"/>
  <c r="Y19" i="314"/>
  <c r="X19" i="314"/>
  <c r="Z19" i="314" s="1"/>
  <c r="W19" i="314"/>
  <c r="V19" i="314"/>
  <c r="T19" i="314"/>
  <c r="S19" i="314"/>
  <c r="U19" i="314" s="1"/>
  <c r="R19" i="314"/>
  <c r="Q19" i="314"/>
  <c r="O19" i="314"/>
  <c r="N19" i="314"/>
  <c r="M19" i="314"/>
  <c r="P19" i="314" s="1"/>
  <c r="F19" i="314" s="1"/>
  <c r="L19" i="314"/>
  <c r="K19" i="314"/>
  <c r="AI18" i="314"/>
  <c r="AH18" i="314"/>
  <c r="AJ18" i="314" s="1"/>
  <c r="AG18" i="314"/>
  <c r="AE18" i="314"/>
  <c r="AD18" i="314"/>
  <c r="AC18" i="314"/>
  <c r="AB18" i="314"/>
  <c r="AF18" i="314" s="1"/>
  <c r="AA18" i="314"/>
  <c r="Y18" i="314"/>
  <c r="X18" i="314"/>
  <c r="W18" i="314"/>
  <c r="Z18" i="314" s="1"/>
  <c r="V18" i="314"/>
  <c r="U18" i="314"/>
  <c r="T18" i="314"/>
  <c r="S18" i="314"/>
  <c r="R18" i="314"/>
  <c r="Q18" i="314"/>
  <c r="O18" i="314"/>
  <c r="N18" i="314"/>
  <c r="M18" i="314"/>
  <c r="L18" i="314"/>
  <c r="P18" i="314" s="1"/>
  <c r="F18" i="314" s="1"/>
  <c r="K18" i="314"/>
  <c r="AI17" i="314"/>
  <c r="AH17" i="314"/>
  <c r="AJ17" i="314" s="1"/>
  <c r="AG17" i="314"/>
  <c r="AE17" i="314"/>
  <c r="AD17" i="314"/>
  <c r="AC17" i="314"/>
  <c r="AF17" i="314" s="1"/>
  <c r="AB17" i="314"/>
  <c r="AA17" i="314"/>
  <c r="Y17" i="314"/>
  <c r="X17" i="314"/>
  <c r="Z17" i="314" s="1"/>
  <c r="W17" i="314"/>
  <c r="V17" i="314"/>
  <c r="T17" i="314"/>
  <c r="S17" i="314"/>
  <c r="U17" i="314" s="1"/>
  <c r="R17" i="314"/>
  <c r="Q17" i="314"/>
  <c r="O17" i="314"/>
  <c r="N17" i="314"/>
  <c r="M17" i="314"/>
  <c r="P17" i="314" s="1"/>
  <c r="F17" i="314" s="1"/>
  <c r="L17" i="314"/>
  <c r="K17" i="314"/>
  <c r="AI16" i="314"/>
  <c r="AH16" i="314"/>
  <c r="AJ16" i="314" s="1"/>
  <c r="AG16" i="314"/>
  <c r="AE16" i="314"/>
  <c r="AD16" i="314"/>
  <c r="AC16" i="314"/>
  <c r="AB16" i="314"/>
  <c r="AF16" i="314" s="1"/>
  <c r="AA16" i="314"/>
  <c r="Y16" i="314"/>
  <c r="X16" i="314"/>
  <c r="Z16" i="314" s="1"/>
  <c r="W16" i="314"/>
  <c r="V16" i="314"/>
  <c r="T16" i="314"/>
  <c r="S16" i="314"/>
  <c r="R16" i="314"/>
  <c r="Q16" i="314"/>
  <c r="P16" i="314"/>
  <c r="F16" i="314" s="1"/>
  <c r="O16" i="314"/>
  <c r="N16" i="314"/>
  <c r="M16" i="314"/>
  <c r="L16" i="314"/>
  <c r="K16" i="314"/>
  <c r="AI15" i="314"/>
  <c r="AH15" i="314"/>
  <c r="AJ15" i="314" s="1"/>
  <c r="AG15" i="314"/>
  <c r="AE15" i="314"/>
  <c r="AD15" i="314"/>
  <c r="AF15" i="314" s="1"/>
  <c r="AC15" i="314"/>
  <c r="AB15" i="314"/>
  <c r="AA15" i="314"/>
  <c r="Y15" i="314"/>
  <c r="X15" i="314"/>
  <c r="Z15" i="314" s="1"/>
  <c r="W15" i="314"/>
  <c r="V15" i="314"/>
  <c r="T15" i="314"/>
  <c r="U15" i="314" s="1"/>
  <c r="S15" i="314"/>
  <c r="R15" i="314"/>
  <c r="Q15" i="314"/>
  <c r="O15" i="314"/>
  <c r="N15" i="314"/>
  <c r="P15" i="314" s="1"/>
  <c r="F15" i="314" s="1"/>
  <c r="M15" i="314"/>
  <c r="L15" i="314"/>
  <c r="K15" i="314"/>
  <c r="AI14" i="314"/>
  <c r="AH14" i="314"/>
  <c r="AJ14" i="314" s="1"/>
  <c r="AG14" i="314"/>
  <c r="AE14" i="314"/>
  <c r="AD14" i="314"/>
  <c r="AC14" i="314"/>
  <c r="AF14" i="314" s="1"/>
  <c r="AB14" i="314"/>
  <c r="AA14" i="314"/>
  <c r="Y14" i="314"/>
  <c r="X14" i="314"/>
  <c r="W14" i="314"/>
  <c r="Z14" i="314" s="1"/>
  <c r="V14" i="314"/>
  <c r="U14" i="314"/>
  <c r="T14" i="314"/>
  <c r="S14" i="314"/>
  <c r="R14" i="314"/>
  <c r="Q14" i="314"/>
  <c r="O14" i="314"/>
  <c r="N14" i="314"/>
  <c r="M14" i="314"/>
  <c r="L14" i="314"/>
  <c r="K14" i="314"/>
  <c r="AI13" i="314"/>
  <c r="AH13" i="314"/>
  <c r="AJ13" i="314" s="1"/>
  <c r="AG13" i="314"/>
  <c r="AE13" i="314"/>
  <c r="AD13" i="314"/>
  <c r="AC13" i="314"/>
  <c r="AB13" i="314"/>
  <c r="AF13" i="314" s="1"/>
  <c r="AA13" i="314"/>
  <c r="Y13" i="314"/>
  <c r="X13" i="314"/>
  <c r="W13" i="314"/>
  <c r="V13" i="314"/>
  <c r="T13" i="314"/>
  <c r="S13" i="314"/>
  <c r="R13" i="314"/>
  <c r="Q13" i="314"/>
  <c r="O13" i="314"/>
  <c r="N13" i="314"/>
  <c r="M13" i="314"/>
  <c r="L13" i="314"/>
  <c r="P13" i="314" s="1"/>
  <c r="F13" i="314" s="1"/>
  <c r="K13" i="314"/>
  <c r="AI12" i="314"/>
  <c r="AH12" i="314"/>
  <c r="AJ12" i="314" s="1"/>
  <c r="AG12" i="314"/>
  <c r="AE12" i="314"/>
  <c r="AD12" i="314"/>
  <c r="AF12" i="314" s="1"/>
  <c r="AC12" i="314"/>
  <c r="AB12" i="314"/>
  <c r="AA12" i="314"/>
  <c r="Y12" i="314"/>
  <c r="X12" i="314"/>
  <c r="Z12" i="314" s="1"/>
  <c r="W12" i="314"/>
  <c r="V12" i="314"/>
  <c r="T12" i="314"/>
  <c r="S12" i="314"/>
  <c r="R12" i="314"/>
  <c r="Q12" i="314"/>
  <c r="P12" i="314"/>
  <c r="F12" i="314" s="1"/>
  <c r="O12" i="314"/>
  <c r="N12" i="314"/>
  <c r="M12" i="314"/>
  <c r="L12" i="314"/>
  <c r="K12" i="314"/>
  <c r="AI11" i="314"/>
  <c r="AH11" i="314"/>
  <c r="AJ11" i="314" s="1"/>
  <c r="AG11" i="314"/>
  <c r="AE11" i="314"/>
  <c r="AD11" i="314"/>
  <c r="AC11" i="314"/>
  <c r="AB11" i="314"/>
  <c r="AA11" i="314"/>
  <c r="Y11" i="314"/>
  <c r="X11" i="314"/>
  <c r="W11" i="314"/>
  <c r="Z11" i="314" s="1"/>
  <c r="V11" i="314"/>
  <c r="T11" i="314"/>
  <c r="S11" i="314"/>
  <c r="R11" i="314"/>
  <c r="Q11" i="314"/>
  <c r="O11" i="314"/>
  <c r="N11" i="314"/>
  <c r="M11" i="314"/>
  <c r="P11" i="314" s="1"/>
  <c r="F11" i="314" s="1"/>
  <c r="L11" i="314"/>
  <c r="K11" i="314"/>
  <c r="AI10" i="314"/>
  <c r="AH10" i="314"/>
  <c r="AJ10" i="314" s="1"/>
  <c r="AG10" i="314"/>
  <c r="AE10" i="314"/>
  <c r="AD10" i="314"/>
  <c r="AC10" i="314"/>
  <c r="AF10" i="314" s="1"/>
  <c r="AB10" i="314"/>
  <c r="AA10" i="314"/>
  <c r="Y10" i="314"/>
  <c r="X10" i="314"/>
  <c r="W10" i="314"/>
  <c r="Z10" i="314" s="1"/>
  <c r="V10" i="314"/>
  <c r="U10" i="314"/>
  <c r="T10" i="314"/>
  <c r="S10" i="314"/>
  <c r="R10" i="314"/>
  <c r="Q10" i="314"/>
  <c r="O10" i="314"/>
  <c r="N10" i="314"/>
  <c r="M10" i="314"/>
  <c r="L10" i="314"/>
  <c r="K10" i="314"/>
  <c r="AI9" i="314"/>
  <c r="AH9" i="314"/>
  <c r="AJ9" i="314" s="1"/>
  <c r="AG9" i="314"/>
  <c r="AE9" i="314"/>
  <c r="AD9" i="314"/>
  <c r="AC9" i="314"/>
  <c r="AF9" i="314" s="1"/>
  <c r="AB9" i="314"/>
  <c r="AA9" i="314"/>
  <c r="Z9" i="314"/>
  <c r="Y9" i="314"/>
  <c r="X9" i="314"/>
  <c r="W9" i="314"/>
  <c r="V9" i="314"/>
  <c r="U9" i="314"/>
  <c r="T9" i="314"/>
  <c r="S9" i="314"/>
  <c r="R9" i="314"/>
  <c r="Q9" i="314"/>
  <c r="O9" i="314"/>
  <c r="N9" i="314"/>
  <c r="M9" i="314"/>
  <c r="P9" i="314" s="1"/>
  <c r="F9" i="314" s="1"/>
  <c r="L9" i="314"/>
  <c r="K9" i="314"/>
  <c r="AI8" i="314"/>
  <c r="AH8" i="314"/>
  <c r="AJ8" i="314" s="1"/>
  <c r="AG8" i="314"/>
  <c r="AE8" i="314"/>
  <c r="AD8" i="314"/>
  <c r="AC8" i="314"/>
  <c r="AF8" i="314" s="1"/>
  <c r="AB8" i="314"/>
  <c r="AA8" i="314"/>
  <c r="Y8" i="314"/>
  <c r="X8" i="314"/>
  <c r="W8" i="314"/>
  <c r="V8" i="314"/>
  <c r="U8" i="314"/>
  <c r="T8" i="314"/>
  <c r="S8" i="314"/>
  <c r="R8" i="314"/>
  <c r="Q8" i="314"/>
  <c r="O8" i="314"/>
  <c r="N8" i="314"/>
  <c r="M8" i="314"/>
  <c r="P8" i="314" s="1"/>
  <c r="F8" i="314" s="1"/>
  <c r="L8" i="314"/>
  <c r="K8" i="314"/>
  <c r="AI7" i="314"/>
  <c r="AH7" i="314"/>
  <c r="AJ7" i="314" s="1"/>
  <c r="AG7" i="314"/>
  <c r="AE7" i="314"/>
  <c r="AD7" i="314"/>
  <c r="AF7" i="314" s="1"/>
  <c r="AC7" i="314"/>
  <c r="AB7" i="314"/>
  <c r="AA7" i="314"/>
  <c r="Y7" i="314"/>
  <c r="X7" i="314"/>
  <c r="Z7" i="314" s="1"/>
  <c r="W7" i="314"/>
  <c r="V7" i="314"/>
  <c r="T7" i="314"/>
  <c r="U7" i="314" s="1"/>
  <c r="S7" i="314"/>
  <c r="R7" i="314"/>
  <c r="Q7" i="314"/>
  <c r="O7" i="314"/>
  <c r="N7" i="314"/>
  <c r="P7" i="314" s="1"/>
  <c r="F7" i="314" s="1"/>
  <c r="M7" i="314"/>
  <c r="L7" i="314"/>
  <c r="K7" i="314"/>
  <c r="AI6" i="314"/>
  <c r="AH6" i="314"/>
  <c r="AJ6" i="314" s="1"/>
  <c r="AG6" i="314"/>
  <c r="AE6" i="314"/>
  <c r="AD6" i="314"/>
  <c r="AC6" i="314"/>
  <c r="AB6" i="314"/>
  <c r="AA6" i="314"/>
  <c r="Y6" i="314"/>
  <c r="X6" i="314"/>
  <c r="Z6" i="314" s="1"/>
  <c r="W6" i="314"/>
  <c r="V6" i="314"/>
  <c r="T6" i="314"/>
  <c r="S6" i="314"/>
  <c r="U6" i="314" s="1"/>
  <c r="R6" i="314"/>
  <c r="Q6" i="314"/>
  <c r="O6" i="314"/>
  <c r="N6" i="314"/>
  <c r="M6" i="314"/>
  <c r="L6" i="314"/>
  <c r="K6" i="314"/>
  <c r="AI5" i="314"/>
  <c r="AH5" i="314"/>
  <c r="AJ5" i="314" s="1"/>
  <c r="AG5" i="314"/>
  <c r="AE5" i="314"/>
  <c r="AD5" i="314"/>
  <c r="AC5" i="314"/>
  <c r="AB5" i="314"/>
  <c r="AA5" i="314"/>
  <c r="Y5" i="314"/>
  <c r="X5" i="314"/>
  <c r="W5" i="314"/>
  <c r="Z5" i="314" s="1"/>
  <c r="V5" i="314"/>
  <c r="T5" i="314"/>
  <c r="S5" i="314"/>
  <c r="U5" i="314" s="1"/>
  <c r="R5" i="314"/>
  <c r="Q5" i="314"/>
  <c r="O5" i="314"/>
  <c r="N5" i="314"/>
  <c r="M5" i="314"/>
  <c r="L5" i="314"/>
  <c r="K5" i="314"/>
  <c r="AI4" i="314"/>
  <c r="AH4" i="314"/>
  <c r="AJ4" i="314" s="1"/>
  <c r="AG4" i="314"/>
  <c r="AF4" i="314"/>
  <c r="AE4" i="314"/>
  <c r="AD4" i="314"/>
  <c r="AC4" i="314"/>
  <c r="AB4" i="314"/>
  <c r="AA4" i="314"/>
  <c r="Y4" i="314"/>
  <c r="X4" i="314"/>
  <c r="Z4" i="314" s="1"/>
  <c r="W4" i="314"/>
  <c r="V4" i="314"/>
  <c r="T4" i="314"/>
  <c r="U4" i="314" s="1"/>
  <c r="S4" i="314"/>
  <c r="R4" i="314"/>
  <c r="Q4" i="314"/>
  <c r="O4" i="314"/>
  <c r="N4" i="314"/>
  <c r="M4" i="314"/>
  <c r="P4" i="314" s="1"/>
  <c r="F4" i="314" s="1"/>
  <c r="L4" i="314"/>
  <c r="K4" i="314"/>
  <c r="D57" i="313"/>
  <c r="E54" i="313"/>
  <c r="E55" i="313" s="1"/>
  <c r="D54" i="313"/>
  <c r="D55" i="313" s="1"/>
  <c r="C54" i="313"/>
  <c r="G54" i="313" s="1"/>
  <c r="D50" i="313"/>
  <c r="E47" i="313"/>
  <c r="E48" i="313" s="1"/>
  <c r="D47" i="313"/>
  <c r="D62" i="313" s="1"/>
  <c r="AJ43" i="313"/>
  <c r="AI43" i="313"/>
  <c r="AH43" i="313"/>
  <c r="AG43" i="313"/>
  <c r="AF43" i="313"/>
  <c r="AE43" i="313"/>
  <c r="AD43" i="313"/>
  <c r="AC43" i="313"/>
  <c r="AB43" i="313"/>
  <c r="AA43" i="313"/>
  <c r="Z43" i="313"/>
  <c r="Y43" i="313"/>
  <c r="X43" i="313"/>
  <c r="W43" i="313"/>
  <c r="V43" i="313"/>
  <c r="U43" i="313"/>
  <c r="T43" i="313"/>
  <c r="S43" i="313"/>
  <c r="R43" i="313"/>
  <c r="Q43" i="313"/>
  <c r="P43" i="313"/>
  <c r="O43" i="313"/>
  <c r="N43" i="313"/>
  <c r="M43" i="313"/>
  <c r="L43" i="313"/>
  <c r="K43" i="313"/>
  <c r="F43" i="313"/>
  <c r="AJ42" i="313"/>
  <c r="AI42" i="313"/>
  <c r="AH42" i="313"/>
  <c r="AG42" i="313"/>
  <c r="AF42" i="313"/>
  <c r="AE42" i="313"/>
  <c r="AD42" i="313"/>
  <c r="AC42" i="313"/>
  <c r="AB42" i="313"/>
  <c r="AA42" i="313"/>
  <c r="Z42" i="313"/>
  <c r="Y42" i="313"/>
  <c r="X42" i="313"/>
  <c r="W42" i="313"/>
  <c r="V42" i="313"/>
  <c r="U42" i="313"/>
  <c r="T42" i="313"/>
  <c r="S42" i="313"/>
  <c r="R42" i="313"/>
  <c r="Q42" i="313"/>
  <c r="P42" i="313"/>
  <c r="O42" i="313"/>
  <c r="N42" i="313"/>
  <c r="M42" i="313"/>
  <c r="L42" i="313"/>
  <c r="K42" i="313"/>
  <c r="F42" i="313"/>
  <c r="AJ41" i="313"/>
  <c r="AI41" i="313"/>
  <c r="AH41" i="313"/>
  <c r="AG41" i="313"/>
  <c r="AF41" i="313"/>
  <c r="AE41" i="313"/>
  <c r="AD41" i="313"/>
  <c r="AC41" i="313"/>
  <c r="AB41" i="313"/>
  <c r="AA41" i="313"/>
  <c r="Z41" i="313"/>
  <c r="Y41" i="313"/>
  <c r="X41" i="313"/>
  <c r="W41" i="313"/>
  <c r="V41" i="313"/>
  <c r="U41" i="313"/>
  <c r="T41" i="313"/>
  <c r="S41" i="313"/>
  <c r="R41" i="313"/>
  <c r="Q41" i="313"/>
  <c r="P41" i="313"/>
  <c r="O41" i="313"/>
  <c r="N41" i="313"/>
  <c r="M41" i="313"/>
  <c r="L41" i="313"/>
  <c r="K41" i="313"/>
  <c r="F41" i="313"/>
  <c r="AJ40" i="313"/>
  <c r="AI40" i="313"/>
  <c r="AH40" i="313"/>
  <c r="AG40" i="313"/>
  <c r="AF40" i="313"/>
  <c r="AE40" i="313"/>
  <c r="AD40" i="313"/>
  <c r="AC40" i="313"/>
  <c r="AB40" i="313"/>
  <c r="AA40" i="313"/>
  <c r="Z40" i="313"/>
  <c r="Y40" i="313"/>
  <c r="X40" i="313"/>
  <c r="W40" i="313"/>
  <c r="V40" i="313"/>
  <c r="U40" i="313"/>
  <c r="T40" i="313"/>
  <c r="S40" i="313"/>
  <c r="R40" i="313"/>
  <c r="Q40" i="313"/>
  <c r="P40" i="313"/>
  <c r="O40" i="313"/>
  <c r="N40" i="313"/>
  <c r="M40" i="313"/>
  <c r="L40" i="313"/>
  <c r="K40" i="313"/>
  <c r="F40" i="313"/>
  <c r="AJ39" i="313"/>
  <c r="AI39" i="313"/>
  <c r="AH39" i="313"/>
  <c r="AG39" i="313"/>
  <c r="AF39" i="313"/>
  <c r="AE39" i="313"/>
  <c r="AD39" i="313"/>
  <c r="AC39" i="313"/>
  <c r="AB39" i="313"/>
  <c r="AA39" i="313"/>
  <c r="Z39" i="313"/>
  <c r="Y39" i="313"/>
  <c r="X39" i="313"/>
  <c r="W39" i="313"/>
  <c r="V39" i="313"/>
  <c r="U39" i="313"/>
  <c r="T39" i="313"/>
  <c r="S39" i="313"/>
  <c r="R39" i="313"/>
  <c r="Q39" i="313"/>
  <c r="P39" i="313"/>
  <c r="O39" i="313"/>
  <c r="N39" i="313"/>
  <c r="M39" i="313"/>
  <c r="L39" i="313"/>
  <c r="K39" i="313"/>
  <c r="F39" i="313"/>
  <c r="AJ38" i="313"/>
  <c r="AI38" i="313"/>
  <c r="AH38" i="313"/>
  <c r="AG38" i="313"/>
  <c r="AF38" i="313"/>
  <c r="AE38" i="313"/>
  <c r="AD38" i="313"/>
  <c r="AC38" i="313"/>
  <c r="AB38" i="313"/>
  <c r="AA38" i="313"/>
  <c r="Z38" i="313"/>
  <c r="Y38" i="313"/>
  <c r="X38" i="313"/>
  <c r="W38" i="313"/>
  <c r="V38" i="313"/>
  <c r="U38" i="313"/>
  <c r="T38" i="313"/>
  <c r="S38" i="313"/>
  <c r="R38" i="313"/>
  <c r="Q38" i="313"/>
  <c r="P38" i="313"/>
  <c r="O38" i="313"/>
  <c r="N38" i="313"/>
  <c r="M38" i="313"/>
  <c r="L38" i="313"/>
  <c r="K38" i="313"/>
  <c r="F38" i="313"/>
  <c r="AJ37" i="313"/>
  <c r="AI37" i="313"/>
  <c r="AH37" i="313"/>
  <c r="AG37" i="313"/>
  <c r="AF37" i="313"/>
  <c r="AE37" i="313"/>
  <c r="AD37" i="313"/>
  <c r="AC37" i="313"/>
  <c r="AB37" i="313"/>
  <c r="AA37" i="313"/>
  <c r="Z37" i="313"/>
  <c r="Y37" i="313"/>
  <c r="X37" i="313"/>
  <c r="W37" i="313"/>
  <c r="V37" i="313"/>
  <c r="U37" i="313"/>
  <c r="T37" i="313"/>
  <c r="S37" i="313"/>
  <c r="R37" i="313"/>
  <c r="Q37" i="313"/>
  <c r="P37" i="313"/>
  <c r="O37" i="313"/>
  <c r="N37" i="313"/>
  <c r="M37" i="313"/>
  <c r="L37" i="313"/>
  <c r="K37" i="313"/>
  <c r="F37" i="313"/>
  <c r="AJ36" i="313"/>
  <c r="AI36" i="313"/>
  <c r="AH36" i="313"/>
  <c r="AG36" i="313"/>
  <c r="AF36" i="313"/>
  <c r="AE36" i="313"/>
  <c r="AD36" i="313"/>
  <c r="AC36" i="313"/>
  <c r="AB36" i="313"/>
  <c r="AA36" i="313"/>
  <c r="Z36" i="313"/>
  <c r="Y36" i="313"/>
  <c r="X36" i="313"/>
  <c r="W36" i="313"/>
  <c r="V36" i="313"/>
  <c r="U36" i="313"/>
  <c r="T36" i="313"/>
  <c r="S36" i="313"/>
  <c r="R36" i="313"/>
  <c r="Q36" i="313"/>
  <c r="P36" i="313"/>
  <c r="O36" i="313"/>
  <c r="N36" i="313"/>
  <c r="M36" i="313"/>
  <c r="L36" i="313"/>
  <c r="K36" i="313"/>
  <c r="F36" i="313"/>
  <c r="AJ35" i="313"/>
  <c r="AI35" i="313"/>
  <c r="AH35" i="313"/>
  <c r="AG35" i="313"/>
  <c r="AF35" i="313"/>
  <c r="AE35" i="313"/>
  <c r="AD35" i="313"/>
  <c r="AC35" i="313"/>
  <c r="AB35" i="313"/>
  <c r="AA35" i="313"/>
  <c r="Z35" i="313"/>
  <c r="Y35" i="313"/>
  <c r="X35" i="313"/>
  <c r="W35" i="313"/>
  <c r="V35" i="313"/>
  <c r="U35" i="313"/>
  <c r="T35" i="313"/>
  <c r="S35" i="313"/>
  <c r="R35" i="313"/>
  <c r="Q35" i="313"/>
  <c r="P35" i="313"/>
  <c r="O35" i="313"/>
  <c r="N35" i="313"/>
  <c r="M35" i="313"/>
  <c r="L35" i="313"/>
  <c r="K35" i="313"/>
  <c r="F35" i="313"/>
  <c r="AJ34" i="313"/>
  <c r="AI34" i="313"/>
  <c r="AH34" i="313"/>
  <c r="AG34" i="313"/>
  <c r="AF34" i="313"/>
  <c r="AE34" i="313"/>
  <c r="AD34" i="313"/>
  <c r="AC34" i="313"/>
  <c r="AB34" i="313"/>
  <c r="AA34" i="313"/>
  <c r="Z34" i="313"/>
  <c r="Y34" i="313"/>
  <c r="X34" i="313"/>
  <c r="W34" i="313"/>
  <c r="V34" i="313"/>
  <c r="U34" i="313"/>
  <c r="T34" i="313"/>
  <c r="S34" i="313"/>
  <c r="R34" i="313"/>
  <c r="Q34" i="313"/>
  <c r="P34" i="313"/>
  <c r="O34" i="313"/>
  <c r="N34" i="313"/>
  <c r="M34" i="313"/>
  <c r="L34" i="313"/>
  <c r="K34" i="313"/>
  <c r="F34" i="313"/>
  <c r="AJ33" i="313"/>
  <c r="AI33" i="313"/>
  <c r="AH33" i="313"/>
  <c r="AG33" i="313"/>
  <c r="AF33" i="313"/>
  <c r="AE33" i="313"/>
  <c r="AD33" i="313"/>
  <c r="AC33" i="313"/>
  <c r="AB33" i="313"/>
  <c r="AA33" i="313"/>
  <c r="Z33" i="313"/>
  <c r="Y33" i="313"/>
  <c r="X33" i="313"/>
  <c r="W33" i="313"/>
  <c r="V33" i="313"/>
  <c r="U33" i="313"/>
  <c r="T33" i="313"/>
  <c r="S33" i="313"/>
  <c r="R33" i="313"/>
  <c r="Q33" i="313"/>
  <c r="P33" i="313"/>
  <c r="O33" i="313"/>
  <c r="N33" i="313"/>
  <c r="M33" i="313"/>
  <c r="L33" i="313"/>
  <c r="K33" i="313"/>
  <c r="F33" i="313"/>
  <c r="AJ32" i="313"/>
  <c r="AI32" i="313"/>
  <c r="AH32" i="313"/>
  <c r="AG32" i="313"/>
  <c r="AF32" i="313"/>
  <c r="AE32" i="313"/>
  <c r="AD32" i="313"/>
  <c r="AC32" i="313"/>
  <c r="AB32" i="313"/>
  <c r="AA32" i="313"/>
  <c r="Z32" i="313"/>
  <c r="Y32" i="313"/>
  <c r="X32" i="313"/>
  <c r="W32" i="313"/>
  <c r="V32" i="313"/>
  <c r="U32" i="313"/>
  <c r="T32" i="313"/>
  <c r="S32" i="313"/>
  <c r="R32" i="313"/>
  <c r="Q32" i="313"/>
  <c r="P32" i="313"/>
  <c r="O32" i="313"/>
  <c r="N32" i="313"/>
  <c r="M32" i="313"/>
  <c r="L32" i="313"/>
  <c r="K32" i="313"/>
  <c r="F32" i="313"/>
  <c r="AJ31" i="313"/>
  <c r="AI31" i="313"/>
  <c r="AH31" i="313"/>
  <c r="AG31" i="313"/>
  <c r="AF31" i="313"/>
  <c r="AE31" i="313"/>
  <c r="AD31" i="313"/>
  <c r="AC31" i="313"/>
  <c r="AB31" i="313"/>
  <c r="AA31" i="313"/>
  <c r="Z31" i="313"/>
  <c r="Y31" i="313"/>
  <c r="X31" i="313"/>
  <c r="W31" i="313"/>
  <c r="V31" i="313"/>
  <c r="U31" i="313"/>
  <c r="T31" i="313"/>
  <c r="S31" i="313"/>
  <c r="R31" i="313"/>
  <c r="Q31" i="313"/>
  <c r="P31" i="313"/>
  <c r="O31" i="313"/>
  <c r="N31" i="313"/>
  <c r="M31" i="313"/>
  <c r="L31" i="313"/>
  <c r="K31" i="313"/>
  <c r="F31" i="313"/>
  <c r="AJ30" i="313"/>
  <c r="AI30" i="313"/>
  <c r="AH30" i="313"/>
  <c r="AG30" i="313"/>
  <c r="AF30" i="313"/>
  <c r="AE30" i="313"/>
  <c r="AD30" i="313"/>
  <c r="AC30" i="313"/>
  <c r="AB30" i="313"/>
  <c r="AA30" i="313"/>
  <c r="Z30" i="313"/>
  <c r="Y30" i="313"/>
  <c r="X30" i="313"/>
  <c r="W30" i="313"/>
  <c r="V30" i="313"/>
  <c r="U30" i="313"/>
  <c r="T30" i="313"/>
  <c r="S30" i="313"/>
  <c r="R30" i="313"/>
  <c r="Q30" i="313"/>
  <c r="P30" i="313"/>
  <c r="O30" i="313"/>
  <c r="N30" i="313"/>
  <c r="M30" i="313"/>
  <c r="L30" i="313"/>
  <c r="K30" i="313"/>
  <c r="F30" i="313"/>
  <c r="AJ29" i="313"/>
  <c r="AI29" i="313"/>
  <c r="AH29" i="313"/>
  <c r="AG29" i="313"/>
  <c r="AF29" i="313"/>
  <c r="AE29" i="313"/>
  <c r="AD29" i="313"/>
  <c r="AC29" i="313"/>
  <c r="AB29" i="313"/>
  <c r="AA29" i="313"/>
  <c r="Z29" i="313"/>
  <c r="Y29" i="313"/>
  <c r="X29" i="313"/>
  <c r="W29" i="313"/>
  <c r="V29" i="313"/>
  <c r="U29" i="313"/>
  <c r="T29" i="313"/>
  <c r="S29" i="313"/>
  <c r="R29" i="313"/>
  <c r="Q29" i="313"/>
  <c r="P29" i="313"/>
  <c r="O29" i="313"/>
  <c r="N29" i="313"/>
  <c r="M29" i="313"/>
  <c r="L29" i="313"/>
  <c r="K29" i="313"/>
  <c r="F29" i="313"/>
  <c r="AJ28" i="313"/>
  <c r="AI28" i="313"/>
  <c r="AH28" i="313"/>
  <c r="AG28" i="313"/>
  <c r="AF28" i="313"/>
  <c r="AE28" i="313"/>
  <c r="AD28" i="313"/>
  <c r="AC28" i="313"/>
  <c r="AB28" i="313"/>
  <c r="AA28" i="313"/>
  <c r="Z28" i="313"/>
  <c r="Y28" i="313"/>
  <c r="X28" i="313"/>
  <c r="W28" i="313"/>
  <c r="V28" i="313"/>
  <c r="U28" i="313"/>
  <c r="T28" i="313"/>
  <c r="S28" i="313"/>
  <c r="R28" i="313"/>
  <c r="Q28" i="313"/>
  <c r="P28" i="313"/>
  <c r="O28" i="313"/>
  <c r="N28" i="313"/>
  <c r="M28" i="313"/>
  <c r="L28" i="313"/>
  <c r="K28" i="313"/>
  <c r="F28" i="313"/>
  <c r="AJ27" i="313"/>
  <c r="AI27" i="313"/>
  <c r="AH27" i="313"/>
  <c r="AG27" i="313"/>
  <c r="AF27" i="313"/>
  <c r="AE27" i="313"/>
  <c r="AD27" i="313"/>
  <c r="AC27" i="313"/>
  <c r="AB27" i="313"/>
  <c r="AA27" i="313"/>
  <c r="Z27" i="313"/>
  <c r="Y27" i="313"/>
  <c r="X27" i="313"/>
  <c r="W27" i="313"/>
  <c r="V27" i="313"/>
  <c r="U27" i="313"/>
  <c r="T27" i="313"/>
  <c r="S27" i="313"/>
  <c r="R27" i="313"/>
  <c r="Q27" i="313"/>
  <c r="P27" i="313"/>
  <c r="O27" i="313"/>
  <c r="N27" i="313"/>
  <c r="M27" i="313"/>
  <c r="L27" i="313"/>
  <c r="K27" i="313"/>
  <c r="F27" i="313"/>
  <c r="AJ26" i="313"/>
  <c r="AI26" i="313"/>
  <c r="AH26" i="313"/>
  <c r="AG26" i="313"/>
  <c r="AF26" i="313"/>
  <c r="AE26" i="313"/>
  <c r="AD26" i="313"/>
  <c r="AC26" i="313"/>
  <c r="AB26" i="313"/>
  <c r="AA26" i="313"/>
  <c r="Z26" i="313"/>
  <c r="Y26" i="313"/>
  <c r="X26" i="313"/>
  <c r="W26" i="313"/>
  <c r="V26" i="313"/>
  <c r="U26" i="313"/>
  <c r="T26" i="313"/>
  <c r="S26" i="313"/>
  <c r="R26" i="313"/>
  <c r="Q26" i="313"/>
  <c r="P26" i="313"/>
  <c r="O26" i="313"/>
  <c r="N26" i="313"/>
  <c r="M26" i="313"/>
  <c r="L26" i="313"/>
  <c r="K26" i="313"/>
  <c r="F26" i="313"/>
  <c r="AI25" i="313"/>
  <c r="AH25" i="313"/>
  <c r="AJ25" i="313" s="1"/>
  <c r="AG25" i="313"/>
  <c r="AE25" i="313"/>
  <c r="AD25" i="313"/>
  <c r="AC25" i="313"/>
  <c r="AB25" i="313"/>
  <c r="AF25" i="313" s="1"/>
  <c r="AA25" i="313"/>
  <c r="Z25" i="313"/>
  <c r="Y25" i="313"/>
  <c r="X25" i="313"/>
  <c r="W25" i="313"/>
  <c r="V25" i="313"/>
  <c r="T25" i="313"/>
  <c r="S25" i="313"/>
  <c r="R25" i="313"/>
  <c r="U25" i="313" s="1"/>
  <c r="F25" i="313" s="1"/>
  <c r="Q25" i="313"/>
  <c r="P25" i="313"/>
  <c r="O25" i="313"/>
  <c r="N25" i="313"/>
  <c r="M25" i="313"/>
  <c r="L25" i="313"/>
  <c r="K25" i="313"/>
  <c r="AI24" i="313"/>
  <c r="AH24" i="313"/>
  <c r="AJ24" i="313" s="1"/>
  <c r="AG24" i="313"/>
  <c r="AE24" i="313"/>
  <c r="AD24" i="313"/>
  <c r="AC24" i="313"/>
  <c r="AF24" i="313" s="1"/>
  <c r="AB24" i="313"/>
  <c r="AA24" i="313"/>
  <c r="Y24" i="313"/>
  <c r="X24" i="313"/>
  <c r="Z24" i="313" s="1"/>
  <c r="W24" i="313"/>
  <c r="V24" i="313"/>
  <c r="T24" i="313"/>
  <c r="S24" i="313"/>
  <c r="U24" i="313" s="1"/>
  <c r="F24" i="313" s="1"/>
  <c r="R24" i="313"/>
  <c r="Q24" i="313"/>
  <c r="P24" i="313"/>
  <c r="O24" i="313"/>
  <c r="N24" i="313"/>
  <c r="M24" i="313"/>
  <c r="L24" i="313"/>
  <c r="K24" i="313"/>
  <c r="AI23" i="313"/>
  <c r="AH23" i="313"/>
  <c r="AJ23" i="313" s="1"/>
  <c r="AG23" i="313"/>
  <c r="AE23" i="313"/>
  <c r="AD23" i="313"/>
  <c r="AC23" i="313"/>
  <c r="AB23" i="313"/>
  <c r="AF23" i="313" s="1"/>
  <c r="AA23" i="313"/>
  <c r="Y23" i="313"/>
  <c r="X23" i="313"/>
  <c r="W23" i="313"/>
  <c r="Z23" i="313" s="1"/>
  <c r="V23" i="313"/>
  <c r="T23" i="313"/>
  <c r="S23" i="313"/>
  <c r="R23" i="313"/>
  <c r="U23" i="313" s="1"/>
  <c r="F23" i="313" s="1"/>
  <c r="Q23" i="313"/>
  <c r="O23" i="313"/>
  <c r="N23" i="313"/>
  <c r="M23" i="313"/>
  <c r="L23" i="313"/>
  <c r="P23" i="313" s="1"/>
  <c r="K23" i="313"/>
  <c r="AJ22" i="313"/>
  <c r="AI22" i="313"/>
  <c r="AH22" i="313"/>
  <c r="AG22" i="313"/>
  <c r="AE22" i="313"/>
  <c r="AD22" i="313"/>
  <c r="AC22" i="313"/>
  <c r="AF22" i="313" s="1"/>
  <c r="AB22" i="313"/>
  <c r="AA22" i="313"/>
  <c r="Y22" i="313"/>
  <c r="X22" i="313"/>
  <c r="Z22" i="313" s="1"/>
  <c r="W22" i="313"/>
  <c r="V22" i="313"/>
  <c r="T22" i="313"/>
  <c r="S22" i="313"/>
  <c r="U22" i="313" s="1"/>
  <c r="F22" i="313" s="1"/>
  <c r="R22" i="313"/>
  <c r="Q22" i="313"/>
  <c r="O22" i="313"/>
  <c r="N22" i="313"/>
  <c r="M22" i="313"/>
  <c r="P22" i="313" s="1"/>
  <c r="L22" i="313"/>
  <c r="K22" i="313"/>
  <c r="AI21" i="313"/>
  <c r="AH21" i="313"/>
  <c r="AJ21" i="313" s="1"/>
  <c r="AG21" i="313"/>
  <c r="AE21" i="313"/>
  <c r="AD21" i="313"/>
  <c r="AC21" i="313"/>
  <c r="AF21" i="313" s="1"/>
  <c r="AB21" i="313"/>
  <c r="AA21" i="313"/>
  <c r="Y21" i="313"/>
  <c r="X21" i="313"/>
  <c r="Z21" i="313" s="1"/>
  <c r="W21" i="313"/>
  <c r="V21" i="313"/>
  <c r="T21" i="313"/>
  <c r="S21" i="313"/>
  <c r="U21" i="313" s="1"/>
  <c r="F21" i="313" s="1"/>
  <c r="R21" i="313"/>
  <c r="Q21" i="313"/>
  <c r="O21" i="313"/>
  <c r="N21" i="313"/>
  <c r="M21" i="313"/>
  <c r="P21" i="313" s="1"/>
  <c r="L21" i="313"/>
  <c r="K21" i="313"/>
  <c r="AI20" i="313"/>
  <c r="AH20" i="313"/>
  <c r="AJ20" i="313" s="1"/>
  <c r="AG20" i="313"/>
  <c r="AE20" i="313"/>
  <c r="AD20" i="313"/>
  <c r="AC20" i="313"/>
  <c r="AB20" i="313"/>
  <c r="AF20" i="313" s="1"/>
  <c r="AA20" i="313"/>
  <c r="Y20" i="313"/>
  <c r="X20" i="313"/>
  <c r="W20" i="313"/>
  <c r="Z20" i="313" s="1"/>
  <c r="V20" i="313"/>
  <c r="T20" i="313"/>
  <c r="S20" i="313"/>
  <c r="R20" i="313"/>
  <c r="U20" i="313" s="1"/>
  <c r="F20" i="313" s="1"/>
  <c r="Q20" i="313"/>
  <c r="O20" i="313"/>
  <c r="N20" i="313"/>
  <c r="M20" i="313"/>
  <c r="L20" i="313"/>
  <c r="P20" i="313" s="1"/>
  <c r="K20" i="313"/>
  <c r="AI19" i="313"/>
  <c r="AH19" i="313"/>
  <c r="AJ19" i="313" s="1"/>
  <c r="AG19" i="313"/>
  <c r="AE19" i="313"/>
  <c r="AD19" i="313"/>
  <c r="AC19" i="313"/>
  <c r="AB19" i="313"/>
  <c r="AF19" i="313" s="1"/>
  <c r="AA19" i="313"/>
  <c r="Z19" i="313"/>
  <c r="Y19" i="313"/>
  <c r="X19" i="313"/>
  <c r="W19" i="313"/>
  <c r="V19" i="313"/>
  <c r="T19" i="313"/>
  <c r="S19" i="313"/>
  <c r="R19" i="313"/>
  <c r="U19" i="313" s="1"/>
  <c r="F19" i="313" s="1"/>
  <c r="Q19" i="313"/>
  <c r="P19" i="313"/>
  <c r="O19" i="313"/>
  <c r="N19" i="313"/>
  <c r="M19" i="313"/>
  <c r="L19" i="313"/>
  <c r="K19" i="313"/>
  <c r="AI18" i="313"/>
  <c r="AH18" i="313"/>
  <c r="AJ18" i="313" s="1"/>
  <c r="AG18" i="313"/>
  <c r="AE18" i="313"/>
  <c r="AD18" i="313"/>
  <c r="AC18" i="313"/>
  <c r="AB18" i="313"/>
  <c r="AF18" i="313" s="1"/>
  <c r="AA18" i="313"/>
  <c r="Y18" i="313"/>
  <c r="X18" i="313"/>
  <c r="W18" i="313"/>
  <c r="Z18" i="313" s="1"/>
  <c r="V18" i="313"/>
  <c r="T18" i="313"/>
  <c r="S18" i="313"/>
  <c r="R18" i="313"/>
  <c r="U18" i="313" s="1"/>
  <c r="F18" i="313" s="1"/>
  <c r="Q18" i="313"/>
  <c r="P18" i="313"/>
  <c r="O18" i="313"/>
  <c r="N18" i="313"/>
  <c r="M18" i="313"/>
  <c r="L18" i="313"/>
  <c r="K18" i="313"/>
  <c r="AI17" i="313"/>
  <c r="AH17" i="313"/>
  <c r="AJ17" i="313" s="1"/>
  <c r="AG17" i="313"/>
  <c r="AE17" i="313"/>
  <c r="AD17" i="313"/>
  <c r="AC17" i="313"/>
  <c r="AB17" i="313"/>
  <c r="AF17" i="313" s="1"/>
  <c r="AA17" i="313"/>
  <c r="Y17" i="313"/>
  <c r="X17" i="313"/>
  <c r="W17" i="313"/>
  <c r="V17" i="313"/>
  <c r="T17" i="313"/>
  <c r="S17" i="313"/>
  <c r="R17" i="313"/>
  <c r="U17" i="313" s="1"/>
  <c r="F17" i="313" s="1"/>
  <c r="Q17" i="313"/>
  <c r="P17" i="313"/>
  <c r="O17" i="313"/>
  <c r="N17" i="313"/>
  <c r="M17" i="313"/>
  <c r="L17" i="313"/>
  <c r="K17" i="313"/>
  <c r="AI16" i="313"/>
  <c r="AH16" i="313"/>
  <c r="AJ16" i="313" s="1"/>
  <c r="AG16" i="313"/>
  <c r="AE16" i="313"/>
  <c r="AD16" i="313"/>
  <c r="AC16" i="313"/>
  <c r="AB16" i="313"/>
  <c r="AF16" i="313" s="1"/>
  <c r="AA16" i="313"/>
  <c r="Y16" i="313"/>
  <c r="X16" i="313"/>
  <c r="W16" i="313"/>
  <c r="Z16" i="313" s="1"/>
  <c r="V16" i="313"/>
  <c r="T16" i="313"/>
  <c r="S16" i="313"/>
  <c r="R16" i="313"/>
  <c r="U16" i="313" s="1"/>
  <c r="F16" i="313" s="1"/>
  <c r="Q16" i="313"/>
  <c r="O16" i="313"/>
  <c r="N16" i="313"/>
  <c r="M16" i="313"/>
  <c r="L16" i="313"/>
  <c r="P16" i="313" s="1"/>
  <c r="K16" i="313"/>
  <c r="AI15" i="313"/>
  <c r="AH15" i="313"/>
  <c r="AJ15" i="313" s="1"/>
  <c r="AG15" i="313"/>
  <c r="AE15" i="313"/>
  <c r="AD15" i="313"/>
  <c r="AC15" i="313"/>
  <c r="AF15" i="313" s="1"/>
  <c r="AB15" i="313"/>
  <c r="AA15" i="313"/>
  <c r="Z15" i="313"/>
  <c r="Y15" i="313"/>
  <c r="X15" i="313"/>
  <c r="W15" i="313"/>
  <c r="V15" i="313"/>
  <c r="T15" i="313"/>
  <c r="S15" i="313"/>
  <c r="R15" i="313"/>
  <c r="Q15" i="313"/>
  <c r="O15" i="313"/>
  <c r="N15" i="313"/>
  <c r="M15" i="313"/>
  <c r="P15" i="313" s="1"/>
  <c r="L15" i="313"/>
  <c r="K15" i="313"/>
  <c r="AI14" i="313"/>
  <c r="AH14" i="313"/>
  <c r="AJ14" i="313" s="1"/>
  <c r="AG14" i="313"/>
  <c r="AE14" i="313"/>
  <c r="AD14" i="313"/>
  <c r="AC14" i="313"/>
  <c r="AB14" i="313"/>
  <c r="AA14" i="313"/>
  <c r="Y14" i="313"/>
  <c r="X14" i="313"/>
  <c r="W14" i="313"/>
  <c r="Z14" i="313" s="1"/>
  <c r="V14" i="313"/>
  <c r="T14" i="313"/>
  <c r="S14" i="313"/>
  <c r="R14" i="313"/>
  <c r="U14" i="313" s="1"/>
  <c r="F14" i="313" s="1"/>
  <c r="Q14" i="313"/>
  <c r="O14" i="313"/>
  <c r="N14" i="313"/>
  <c r="M14" i="313"/>
  <c r="P14" i="313" s="1"/>
  <c r="L14" i="313"/>
  <c r="K14" i="313"/>
  <c r="AJ13" i="313"/>
  <c r="AI13" i="313"/>
  <c r="AH13" i="313"/>
  <c r="AG13" i="313"/>
  <c r="AE13" i="313"/>
  <c r="AD13" i="313"/>
  <c r="AC13" i="313"/>
  <c r="AB13" i="313"/>
  <c r="AA13" i="313"/>
  <c r="Y13" i="313"/>
  <c r="X13" i="313"/>
  <c r="W13" i="313"/>
  <c r="V13" i="313"/>
  <c r="T13" i="313"/>
  <c r="S13" i="313"/>
  <c r="R13" i="313"/>
  <c r="U13" i="313" s="1"/>
  <c r="F13" i="313" s="1"/>
  <c r="Q13" i="313"/>
  <c r="O13" i="313"/>
  <c r="N13" i="313"/>
  <c r="M13" i="313"/>
  <c r="P13" i="313" s="1"/>
  <c r="L13" i="313"/>
  <c r="K13" i="313"/>
  <c r="AI12" i="313"/>
  <c r="AH12" i="313"/>
  <c r="AJ12" i="313" s="1"/>
  <c r="AG12" i="313"/>
  <c r="AE12" i="313"/>
  <c r="AD12" i="313"/>
  <c r="AC12" i="313"/>
  <c r="AB12" i="313"/>
  <c r="AF12" i="313" s="1"/>
  <c r="AA12" i="313"/>
  <c r="Y12" i="313"/>
  <c r="X12" i="313"/>
  <c r="W12" i="313"/>
  <c r="V12" i="313"/>
  <c r="T12" i="313"/>
  <c r="S12" i="313"/>
  <c r="R12" i="313"/>
  <c r="Q12" i="313"/>
  <c r="P12" i="313"/>
  <c r="O12" i="313"/>
  <c r="N12" i="313"/>
  <c r="M12" i="313"/>
  <c r="L12" i="313"/>
  <c r="K12" i="313"/>
  <c r="AI11" i="313"/>
  <c r="AH11" i="313"/>
  <c r="AJ11" i="313" s="1"/>
  <c r="AG11" i="313"/>
  <c r="AE11" i="313"/>
  <c r="AD11" i="313"/>
  <c r="AC11" i="313"/>
  <c r="AF11" i="313" s="1"/>
  <c r="AB11" i="313"/>
  <c r="AA11" i="313"/>
  <c r="Y11" i="313"/>
  <c r="X11" i="313"/>
  <c r="Z11" i="313" s="1"/>
  <c r="W11" i="313"/>
  <c r="V11" i="313"/>
  <c r="T11" i="313"/>
  <c r="S11" i="313"/>
  <c r="R11" i="313"/>
  <c r="Q11" i="313"/>
  <c r="O11" i="313"/>
  <c r="N11" i="313"/>
  <c r="M11" i="313"/>
  <c r="P11" i="313" s="1"/>
  <c r="L11" i="313"/>
  <c r="K11" i="313"/>
  <c r="AI10" i="313"/>
  <c r="AH10" i="313"/>
  <c r="AJ10" i="313" s="1"/>
  <c r="AG10" i="313"/>
  <c r="AE10" i="313"/>
  <c r="AD10" i="313"/>
  <c r="AC10" i="313"/>
  <c r="AF10" i="313" s="1"/>
  <c r="AB10" i="313"/>
  <c r="AA10" i="313"/>
  <c r="Z10" i="313"/>
  <c r="Y10" i="313"/>
  <c r="X10" i="313"/>
  <c r="W10" i="313"/>
  <c r="V10" i="313"/>
  <c r="U10" i="313"/>
  <c r="F10" i="313" s="1"/>
  <c r="T10" i="313"/>
  <c r="S10" i="313"/>
  <c r="R10" i="313"/>
  <c r="Q10" i="313"/>
  <c r="O10" i="313"/>
  <c r="N10" i="313"/>
  <c r="M10" i="313"/>
  <c r="L10" i="313"/>
  <c r="K10" i="313"/>
  <c r="AI9" i="313"/>
  <c r="AH9" i="313"/>
  <c r="AJ9" i="313" s="1"/>
  <c r="AG9" i="313"/>
  <c r="AE9" i="313"/>
  <c r="AD9" i="313"/>
  <c r="AC9" i="313"/>
  <c r="AB9" i="313"/>
  <c r="AF9" i="313" s="1"/>
  <c r="AA9" i="313"/>
  <c r="Y9" i="313"/>
  <c r="X9" i="313"/>
  <c r="Z9" i="313" s="1"/>
  <c r="W9" i="313"/>
  <c r="V9" i="313"/>
  <c r="U9" i="313"/>
  <c r="F9" i="313" s="1"/>
  <c r="T9" i="313"/>
  <c r="S9" i="313"/>
  <c r="R9" i="313"/>
  <c r="Q9" i="313"/>
  <c r="P9" i="313"/>
  <c r="O9" i="313"/>
  <c r="N9" i="313"/>
  <c r="M9" i="313"/>
  <c r="L9" i="313"/>
  <c r="K9" i="313"/>
  <c r="AI8" i="313"/>
  <c r="AH8" i="313"/>
  <c r="AJ8" i="313" s="1"/>
  <c r="AG8" i="313"/>
  <c r="AE8" i="313"/>
  <c r="AD8" i="313"/>
  <c r="AC8" i="313"/>
  <c r="AB8" i="313"/>
  <c r="AA8" i="313"/>
  <c r="Y8" i="313"/>
  <c r="X8" i="313"/>
  <c r="W8" i="313"/>
  <c r="V8" i="313"/>
  <c r="T8" i="313"/>
  <c r="S8" i="313"/>
  <c r="R8" i="313"/>
  <c r="Q8" i="313"/>
  <c r="O8" i="313"/>
  <c r="N8" i="313"/>
  <c r="M8" i="313"/>
  <c r="L8" i="313"/>
  <c r="K8" i="313"/>
  <c r="AI7" i="313"/>
  <c r="AH7" i="313"/>
  <c r="AJ7" i="313" s="1"/>
  <c r="AG7" i="313"/>
  <c r="AE7" i="313"/>
  <c r="AD7" i="313"/>
  <c r="AC7" i="313"/>
  <c r="AF7" i="313" s="1"/>
  <c r="AB7" i="313"/>
  <c r="AA7" i="313"/>
  <c r="Z7" i="313"/>
  <c r="Y7" i="313"/>
  <c r="X7" i="313"/>
  <c r="W7" i="313"/>
  <c r="V7" i="313"/>
  <c r="T7" i="313"/>
  <c r="S7" i="313"/>
  <c r="U7" i="313" s="1"/>
  <c r="F7" i="313" s="1"/>
  <c r="R7" i="313"/>
  <c r="Q7" i="313"/>
  <c r="O7" i="313"/>
  <c r="N7" i="313"/>
  <c r="M7" i="313"/>
  <c r="P7" i="313" s="1"/>
  <c r="L7" i="313"/>
  <c r="K7" i="313"/>
  <c r="AI6" i="313"/>
  <c r="AH6" i="313"/>
  <c r="AJ6" i="313" s="1"/>
  <c r="AG6" i="313"/>
  <c r="AE6" i="313"/>
  <c r="AD6" i="313"/>
  <c r="AC6" i="313"/>
  <c r="AF6" i="313" s="1"/>
  <c r="AB6" i="313"/>
  <c r="AA6" i="313"/>
  <c r="Y6" i="313"/>
  <c r="X6" i="313"/>
  <c r="Z6" i="313" s="1"/>
  <c r="W6" i="313"/>
  <c r="V6" i="313"/>
  <c r="T6" i="313"/>
  <c r="S6" i="313"/>
  <c r="R6" i="313"/>
  <c r="U6" i="313" s="1"/>
  <c r="F6" i="313" s="1"/>
  <c r="Q6" i="313"/>
  <c r="O6" i="313"/>
  <c r="N6" i="313"/>
  <c r="M6" i="313"/>
  <c r="P6" i="313" s="1"/>
  <c r="L6" i="313"/>
  <c r="K6" i="313"/>
  <c r="AJ5" i="313"/>
  <c r="AI5" i="313"/>
  <c r="AH5" i="313"/>
  <c r="AG5" i="313"/>
  <c r="AE5" i="313"/>
  <c r="AD5" i="313"/>
  <c r="AC5" i="313"/>
  <c r="AF5" i="313" s="1"/>
  <c r="AB5" i="313"/>
  <c r="AA5" i="313"/>
  <c r="Y5" i="313"/>
  <c r="X5" i="313"/>
  <c r="Z5" i="313" s="1"/>
  <c r="W5" i="313"/>
  <c r="V5" i="313"/>
  <c r="T5" i="313"/>
  <c r="S5" i="313"/>
  <c r="U5" i="313" s="1"/>
  <c r="F5" i="313" s="1"/>
  <c r="R5" i="313"/>
  <c r="Q5" i="313"/>
  <c r="O5" i="313"/>
  <c r="N5" i="313"/>
  <c r="M5" i="313"/>
  <c r="P5" i="313" s="1"/>
  <c r="L5" i="313"/>
  <c r="K5" i="313"/>
  <c r="AI4" i="313"/>
  <c r="AH4" i="313"/>
  <c r="AJ4" i="313" s="1"/>
  <c r="AG4" i="313"/>
  <c r="AE4" i="313"/>
  <c r="AD4" i="313"/>
  <c r="AC4" i="313"/>
  <c r="AB4" i="313"/>
  <c r="AF4" i="313" s="1"/>
  <c r="AA4" i="313"/>
  <c r="Y4" i="313"/>
  <c r="X4" i="313"/>
  <c r="Z4" i="313" s="1"/>
  <c r="W4" i="313"/>
  <c r="V4" i="313"/>
  <c r="T4" i="313"/>
  <c r="S4" i="313"/>
  <c r="U4" i="313" s="1"/>
  <c r="F4" i="313" s="1"/>
  <c r="R4" i="313"/>
  <c r="Q4" i="313"/>
  <c r="P4" i="313"/>
  <c r="O4" i="313"/>
  <c r="N4" i="313"/>
  <c r="M4" i="313"/>
  <c r="L4" i="313"/>
  <c r="K4" i="313"/>
  <c r="D57" i="312"/>
  <c r="E54" i="312"/>
  <c r="E55" i="312" s="1"/>
  <c r="D54" i="312"/>
  <c r="D56" i="312" s="1"/>
  <c r="C54" i="312"/>
  <c r="G54" i="312" s="1"/>
  <c r="D50" i="312"/>
  <c r="E48" i="312"/>
  <c r="E47" i="312"/>
  <c r="E49" i="312" s="1"/>
  <c r="D47" i="312"/>
  <c r="D62" i="312" s="1"/>
  <c r="AJ43" i="312"/>
  <c r="AI43" i="312"/>
  <c r="AH43" i="312"/>
  <c r="AG43" i="312"/>
  <c r="AF43" i="312"/>
  <c r="AE43" i="312"/>
  <c r="AD43" i="312"/>
  <c r="AC43" i="312"/>
  <c r="AB43" i="312"/>
  <c r="AA43" i="312"/>
  <c r="Z43" i="312"/>
  <c r="Y43" i="312"/>
  <c r="X43" i="312"/>
  <c r="W43" i="312"/>
  <c r="V43" i="312"/>
  <c r="U43" i="312"/>
  <c r="T43" i="312"/>
  <c r="S43" i="312"/>
  <c r="R43" i="312"/>
  <c r="Q43" i="312"/>
  <c r="P43" i="312"/>
  <c r="O43" i="312"/>
  <c r="N43" i="312"/>
  <c r="M43" i="312"/>
  <c r="L43" i="312"/>
  <c r="K43" i="312"/>
  <c r="F43" i="312"/>
  <c r="AJ42" i="312"/>
  <c r="AI42" i="312"/>
  <c r="AH42" i="312"/>
  <c r="AG42" i="312"/>
  <c r="AF42" i="312"/>
  <c r="AE42" i="312"/>
  <c r="AD42" i="312"/>
  <c r="AC42" i="312"/>
  <c r="AB42" i="312"/>
  <c r="AA42" i="312"/>
  <c r="Z42" i="312"/>
  <c r="Y42" i="312"/>
  <c r="X42" i="312"/>
  <c r="W42" i="312"/>
  <c r="V42" i="312"/>
  <c r="U42" i="312"/>
  <c r="T42" i="312"/>
  <c r="S42" i="312"/>
  <c r="R42" i="312"/>
  <c r="Q42" i="312"/>
  <c r="P42" i="312"/>
  <c r="O42" i="312"/>
  <c r="N42" i="312"/>
  <c r="M42" i="312"/>
  <c r="L42" i="312"/>
  <c r="K42" i="312"/>
  <c r="F42" i="312"/>
  <c r="AJ41" i="312"/>
  <c r="AI41" i="312"/>
  <c r="AH41" i="312"/>
  <c r="AG41" i="312"/>
  <c r="AF41" i="312"/>
  <c r="AE41" i="312"/>
  <c r="AD41" i="312"/>
  <c r="AC41" i="312"/>
  <c r="AB41" i="312"/>
  <c r="AA41" i="312"/>
  <c r="Z41" i="312"/>
  <c r="Y41" i="312"/>
  <c r="X41" i="312"/>
  <c r="W41" i="312"/>
  <c r="V41" i="312"/>
  <c r="U41" i="312"/>
  <c r="T41" i="312"/>
  <c r="S41" i="312"/>
  <c r="R41" i="312"/>
  <c r="Q41" i="312"/>
  <c r="P41" i="312"/>
  <c r="O41" i="312"/>
  <c r="N41" i="312"/>
  <c r="M41" i="312"/>
  <c r="L41" i="312"/>
  <c r="K41" i="312"/>
  <c r="F41" i="312"/>
  <c r="AJ40" i="312"/>
  <c r="AI40" i="312"/>
  <c r="AH40" i="312"/>
  <c r="AG40" i="312"/>
  <c r="AF40" i="312"/>
  <c r="AE40" i="312"/>
  <c r="AD40" i="312"/>
  <c r="AC40" i="312"/>
  <c r="AB40" i="312"/>
  <c r="AA40" i="312"/>
  <c r="Z40" i="312"/>
  <c r="Y40" i="312"/>
  <c r="X40" i="312"/>
  <c r="W40" i="312"/>
  <c r="V40" i="312"/>
  <c r="U40" i="312"/>
  <c r="T40" i="312"/>
  <c r="S40" i="312"/>
  <c r="R40" i="312"/>
  <c r="Q40" i="312"/>
  <c r="P40" i="312"/>
  <c r="O40" i="312"/>
  <c r="N40" i="312"/>
  <c r="M40" i="312"/>
  <c r="L40" i="312"/>
  <c r="K40" i="312"/>
  <c r="F40" i="312"/>
  <c r="AJ39" i="312"/>
  <c r="AI39" i="312"/>
  <c r="AH39" i="312"/>
  <c r="AG39" i="312"/>
  <c r="AF39" i="312"/>
  <c r="AE39" i="312"/>
  <c r="AD39" i="312"/>
  <c r="AC39" i="312"/>
  <c r="AB39" i="312"/>
  <c r="AA39" i="312"/>
  <c r="Z39" i="312"/>
  <c r="Y39" i="312"/>
  <c r="X39" i="312"/>
  <c r="W39" i="312"/>
  <c r="V39" i="312"/>
  <c r="U39" i="312"/>
  <c r="T39" i="312"/>
  <c r="S39" i="312"/>
  <c r="R39" i="312"/>
  <c r="Q39" i="312"/>
  <c r="P39" i="312"/>
  <c r="O39" i="312"/>
  <c r="N39" i="312"/>
  <c r="M39" i="312"/>
  <c r="L39" i="312"/>
  <c r="K39" i="312"/>
  <c r="F39" i="312"/>
  <c r="AJ38" i="312"/>
  <c r="AI38" i="312"/>
  <c r="AH38" i="312"/>
  <c r="AG38" i="312"/>
  <c r="AF38" i="312"/>
  <c r="AE38" i="312"/>
  <c r="AD38" i="312"/>
  <c r="AC38" i="312"/>
  <c r="AB38" i="312"/>
  <c r="AA38" i="312"/>
  <c r="Z38" i="312"/>
  <c r="Y38" i="312"/>
  <c r="X38" i="312"/>
  <c r="W38" i="312"/>
  <c r="V38" i="312"/>
  <c r="U38" i="312"/>
  <c r="T38" i="312"/>
  <c r="S38" i="312"/>
  <c r="R38" i="312"/>
  <c r="Q38" i="312"/>
  <c r="P38" i="312"/>
  <c r="O38" i="312"/>
  <c r="N38" i="312"/>
  <c r="M38" i="312"/>
  <c r="L38" i="312"/>
  <c r="K38" i="312"/>
  <c r="F38" i="312"/>
  <c r="AJ37" i="312"/>
  <c r="AI37" i="312"/>
  <c r="AH37" i="312"/>
  <c r="AG37" i="312"/>
  <c r="AF37" i="312"/>
  <c r="AE37" i="312"/>
  <c r="AD37" i="312"/>
  <c r="AC37" i="312"/>
  <c r="AB37" i="312"/>
  <c r="AA37" i="312"/>
  <c r="Z37" i="312"/>
  <c r="Y37" i="312"/>
  <c r="X37" i="312"/>
  <c r="W37" i="312"/>
  <c r="V37" i="312"/>
  <c r="U37" i="312"/>
  <c r="T37" i="312"/>
  <c r="S37" i="312"/>
  <c r="R37" i="312"/>
  <c r="Q37" i="312"/>
  <c r="P37" i="312"/>
  <c r="O37" i="312"/>
  <c r="N37" i="312"/>
  <c r="M37" i="312"/>
  <c r="L37" i="312"/>
  <c r="K37" i="312"/>
  <c r="F37" i="312"/>
  <c r="AJ36" i="312"/>
  <c r="AI36" i="312"/>
  <c r="AH36" i="312"/>
  <c r="AG36" i="312"/>
  <c r="AF36" i="312"/>
  <c r="AE36" i="312"/>
  <c r="AD36" i="312"/>
  <c r="AC36" i="312"/>
  <c r="AB36" i="312"/>
  <c r="AA36" i="312"/>
  <c r="Z36" i="312"/>
  <c r="Y36" i="312"/>
  <c r="X36" i="312"/>
  <c r="W36" i="312"/>
  <c r="V36" i="312"/>
  <c r="U36" i="312"/>
  <c r="T36" i="312"/>
  <c r="S36" i="312"/>
  <c r="R36" i="312"/>
  <c r="Q36" i="312"/>
  <c r="P36" i="312"/>
  <c r="O36" i="312"/>
  <c r="N36" i="312"/>
  <c r="M36" i="312"/>
  <c r="L36" i="312"/>
  <c r="K36" i="312"/>
  <c r="F36" i="312"/>
  <c r="AJ35" i="312"/>
  <c r="AI35" i="312"/>
  <c r="AH35" i="312"/>
  <c r="AG35" i="312"/>
  <c r="AF35" i="312"/>
  <c r="AE35" i="312"/>
  <c r="AD35" i="312"/>
  <c r="AC35" i="312"/>
  <c r="AB35" i="312"/>
  <c r="AA35" i="312"/>
  <c r="Z35" i="312"/>
  <c r="Y35" i="312"/>
  <c r="X35" i="312"/>
  <c r="W35" i="312"/>
  <c r="V35" i="312"/>
  <c r="U35" i="312"/>
  <c r="T35" i="312"/>
  <c r="S35" i="312"/>
  <c r="R35" i="312"/>
  <c r="Q35" i="312"/>
  <c r="P35" i="312"/>
  <c r="O35" i="312"/>
  <c r="N35" i="312"/>
  <c r="M35" i="312"/>
  <c r="L35" i="312"/>
  <c r="K35" i="312"/>
  <c r="F35" i="312"/>
  <c r="AJ34" i="312"/>
  <c r="AI34" i="312"/>
  <c r="AH34" i="312"/>
  <c r="AG34" i="312"/>
  <c r="AF34" i="312"/>
  <c r="AE34" i="312"/>
  <c r="AD34" i="312"/>
  <c r="AC34" i="312"/>
  <c r="AB34" i="312"/>
  <c r="AA34" i="312"/>
  <c r="Z34" i="312"/>
  <c r="Y34" i="312"/>
  <c r="X34" i="312"/>
  <c r="W34" i="312"/>
  <c r="V34" i="312"/>
  <c r="U34" i="312"/>
  <c r="T34" i="312"/>
  <c r="S34" i="312"/>
  <c r="R34" i="312"/>
  <c r="Q34" i="312"/>
  <c r="P34" i="312"/>
  <c r="O34" i="312"/>
  <c r="N34" i="312"/>
  <c r="M34" i="312"/>
  <c r="L34" i="312"/>
  <c r="K34" i="312"/>
  <c r="F34" i="312"/>
  <c r="AJ33" i="312"/>
  <c r="AI33" i="312"/>
  <c r="AH33" i="312"/>
  <c r="AG33" i="312"/>
  <c r="AF33" i="312"/>
  <c r="AE33" i="312"/>
  <c r="AD33" i="312"/>
  <c r="AC33" i="312"/>
  <c r="AB33" i="312"/>
  <c r="AA33" i="312"/>
  <c r="Z33" i="312"/>
  <c r="Y33" i="312"/>
  <c r="X33" i="312"/>
  <c r="W33" i="312"/>
  <c r="V33" i="312"/>
  <c r="U33" i="312"/>
  <c r="T33" i="312"/>
  <c r="S33" i="312"/>
  <c r="R33" i="312"/>
  <c r="Q33" i="312"/>
  <c r="P33" i="312"/>
  <c r="O33" i="312"/>
  <c r="N33" i="312"/>
  <c r="M33" i="312"/>
  <c r="L33" i="312"/>
  <c r="K33" i="312"/>
  <c r="F33" i="312"/>
  <c r="AJ32" i="312"/>
  <c r="AI32" i="312"/>
  <c r="AH32" i="312"/>
  <c r="AG32" i="312"/>
  <c r="AF32" i="312"/>
  <c r="AE32" i="312"/>
  <c r="AD32" i="312"/>
  <c r="AC32" i="312"/>
  <c r="AB32" i="312"/>
  <c r="AA32" i="312"/>
  <c r="Z32" i="312"/>
  <c r="Y32" i="312"/>
  <c r="X32" i="312"/>
  <c r="W32" i="312"/>
  <c r="V32" i="312"/>
  <c r="U32" i="312"/>
  <c r="T32" i="312"/>
  <c r="S32" i="312"/>
  <c r="R32" i="312"/>
  <c r="Q32" i="312"/>
  <c r="P32" i="312"/>
  <c r="O32" i="312"/>
  <c r="N32" i="312"/>
  <c r="M32" i="312"/>
  <c r="L32" i="312"/>
  <c r="K32" i="312"/>
  <c r="F32" i="312"/>
  <c r="AJ31" i="312"/>
  <c r="AI31" i="312"/>
  <c r="AH31" i="312"/>
  <c r="AG31" i="312"/>
  <c r="AF31" i="312"/>
  <c r="AE31" i="312"/>
  <c r="AD31" i="312"/>
  <c r="AC31" i="312"/>
  <c r="AB31" i="312"/>
  <c r="AA31" i="312"/>
  <c r="Z31" i="312"/>
  <c r="Y31" i="312"/>
  <c r="X31" i="312"/>
  <c r="W31" i="312"/>
  <c r="V31" i="312"/>
  <c r="U31" i="312"/>
  <c r="T31" i="312"/>
  <c r="S31" i="312"/>
  <c r="R31" i="312"/>
  <c r="Q31" i="312"/>
  <c r="P31" i="312"/>
  <c r="O31" i="312"/>
  <c r="N31" i="312"/>
  <c r="M31" i="312"/>
  <c r="L31" i="312"/>
  <c r="K31" i="312"/>
  <c r="F31" i="312"/>
  <c r="AJ30" i="312"/>
  <c r="AI30" i="312"/>
  <c r="AH30" i="312"/>
  <c r="AG30" i="312"/>
  <c r="AF30" i="312"/>
  <c r="AE30" i="312"/>
  <c r="AD30" i="312"/>
  <c r="AC30" i="312"/>
  <c r="AB30" i="312"/>
  <c r="AA30" i="312"/>
  <c r="Z30" i="312"/>
  <c r="Y30" i="312"/>
  <c r="X30" i="312"/>
  <c r="W30" i="312"/>
  <c r="V30" i="312"/>
  <c r="U30" i="312"/>
  <c r="T30" i="312"/>
  <c r="S30" i="312"/>
  <c r="R30" i="312"/>
  <c r="Q30" i="312"/>
  <c r="P30" i="312"/>
  <c r="O30" i="312"/>
  <c r="N30" i="312"/>
  <c r="M30" i="312"/>
  <c r="L30" i="312"/>
  <c r="K30" i="312"/>
  <c r="F30" i="312"/>
  <c r="AJ29" i="312"/>
  <c r="AI29" i="312"/>
  <c r="AH29" i="312"/>
  <c r="AG29" i="312"/>
  <c r="AF29" i="312"/>
  <c r="AE29" i="312"/>
  <c r="AD29" i="312"/>
  <c r="AC29" i="312"/>
  <c r="AB29" i="312"/>
  <c r="AA29" i="312"/>
  <c r="Z29" i="312"/>
  <c r="Y29" i="312"/>
  <c r="X29" i="312"/>
  <c r="W29" i="312"/>
  <c r="V29" i="312"/>
  <c r="U29" i="312"/>
  <c r="T29" i="312"/>
  <c r="S29" i="312"/>
  <c r="R29" i="312"/>
  <c r="Q29" i="312"/>
  <c r="P29" i="312"/>
  <c r="O29" i="312"/>
  <c r="N29" i="312"/>
  <c r="M29" i="312"/>
  <c r="L29" i="312"/>
  <c r="K29" i="312"/>
  <c r="F29" i="312"/>
  <c r="AJ28" i="312"/>
  <c r="AI28" i="312"/>
  <c r="AH28" i="312"/>
  <c r="AG28" i="312"/>
  <c r="AF28" i="312"/>
  <c r="AE28" i="312"/>
  <c r="AD28" i="312"/>
  <c r="AC28" i="312"/>
  <c r="AB28" i="312"/>
  <c r="AA28" i="312"/>
  <c r="Z28" i="312"/>
  <c r="Y28" i="312"/>
  <c r="X28" i="312"/>
  <c r="W28" i="312"/>
  <c r="V28" i="312"/>
  <c r="U28" i="312"/>
  <c r="T28" i="312"/>
  <c r="S28" i="312"/>
  <c r="R28" i="312"/>
  <c r="Q28" i="312"/>
  <c r="P28" i="312"/>
  <c r="O28" i="312"/>
  <c r="N28" i="312"/>
  <c r="M28" i="312"/>
  <c r="L28" i="312"/>
  <c r="K28" i="312"/>
  <c r="F28" i="312"/>
  <c r="AJ27" i="312"/>
  <c r="AI27" i="312"/>
  <c r="AH27" i="312"/>
  <c r="AG27" i="312"/>
  <c r="AF27" i="312"/>
  <c r="AE27" i="312"/>
  <c r="AD27" i="312"/>
  <c r="AC27" i="312"/>
  <c r="AB27" i="312"/>
  <c r="AA27" i="312"/>
  <c r="Z27" i="312"/>
  <c r="Y27" i="312"/>
  <c r="X27" i="312"/>
  <c r="W27" i="312"/>
  <c r="V27" i="312"/>
  <c r="U27" i="312"/>
  <c r="T27" i="312"/>
  <c r="S27" i="312"/>
  <c r="R27" i="312"/>
  <c r="Q27" i="312"/>
  <c r="P27" i="312"/>
  <c r="O27" i="312"/>
  <c r="N27" i="312"/>
  <c r="M27" i="312"/>
  <c r="L27" i="312"/>
  <c r="K27" i="312"/>
  <c r="F27" i="312"/>
  <c r="AJ26" i="312"/>
  <c r="AI26" i="312"/>
  <c r="AH26" i="312"/>
  <c r="AG26" i="312"/>
  <c r="AF26" i="312"/>
  <c r="AE26" i="312"/>
  <c r="AD26" i="312"/>
  <c r="AC26" i="312"/>
  <c r="AB26" i="312"/>
  <c r="AA26" i="312"/>
  <c r="Z26" i="312"/>
  <c r="Y26" i="312"/>
  <c r="X26" i="312"/>
  <c r="W26" i="312"/>
  <c r="V26" i="312"/>
  <c r="U26" i="312"/>
  <c r="T26" i="312"/>
  <c r="S26" i="312"/>
  <c r="R26" i="312"/>
  <c r="Q26" i="312"/>
  <c r="P26" i="312"/>
  <c r="O26" i="312"/>
  <c r="N26" i="312"/>
  <c r="M26" i="312"/>
  <c r="L26" i="312"/>
  <c r="K26" i="312"/>
  <c r="F26" i="312"/>
  <c r="AJ25" i="312"/>
  <c r="AI25" i="312"/>
  <c r="AH25" i="312"/>
  <c r="AG25" i="312"/>
  <c r="AF25" i="312"/>
  <c r="AE25" i="312"/>
  <c r="AD25" i="312"/>
  <c r="AC25" i="312"/>
  <c r="AB25" i="312"/>
  <c r="AA25" i="312"/>
  <c r="Z25" i="312"/>
  <c r="Y25" i="312"/>
  <c r="X25" i="312"/>
  <c r="W25" i="312"/>
  <c r="V25" i="312"/>
  <c r="U25" i="312"/>
  <c r="T25" i="312"/>
  <c r="S25" i="312"/>
  <c r="R25" i="312"/>
  <c r="Q25" i="312"/>
  <c r="P25" i="312"/>
  <c r="O25" i="312"/>
  <c r="N25" i="312"/>
  <c r="M25" i="312"/>
  <c r="L25" i="312"/>
  <c r="K25" i="312"/>
  <c r="F25" i="312"/>
  <c r="AJ24" i="312"/>
  <c r="AI24" i="312"/>
  <c r="AH24" i="312"/>
  <c r="AG24" i="312"/>
  <c r="AF24" i="312"/>
  <c r="AE24" i="312"/>
  <c r="AD24" i="312"/>
  <c r="AC24" i="312"/>
  <c r="AB24" i="312"/>
  <c r="AA24" i="312"/>
  <c r="Z24" i="312"/>
  <c r="Y24" i="312"/>
  <c r="X24" i="312"/>
  <c r="W24" i="312"/>
  <c r="V24" i="312"/>
  <c r="U24" i="312"/>
  <c r="T24" i="312"/>
  <c r="S24" i="312"/>
  <c r="R24" i="312"/>
  <c r="Q24" i="312"/>
  <c r="P24" i="312"/>
  <c r="O24" i="312"/>
  <c r="N24" i="312"/>
  <c r="M24" i="312"/>
  <c r="L24" i="312"/>
  <c r="K24" i="312"/>
  <c r="F24" i="312"/>
  <c r="AJ23" i="312"/>
  <c r="AI23" i="312"/>
  <c r="AH23" i="312"/>
  <c r="AG23" i="312"/>
  <c r="AF23" i="312"/>
  <c r="AE23" i="312"/>
  <c r="AD23" i="312"/>
  <c r="AC23" i="312"/>
  <c r="AB23" i="312"/>
  <c r="AA23" i="312"/>
  <c r="Z23" i="312"/>
  <c r="Y23" i="312"/>
  <c r="X23" i="312"/>
  <c r="W23" i="312"/>
  <c r="V23" i="312"/>
  <c r="U23" i="312"/>
  <c r="T23" i="312"/>
  <c r="S23" i="312"/>
  <c r="R23" i="312"/>
  <c r="Q23" i="312"/>
  <c r="P23" i="312"/>
  <c r="O23" i="312"/>
  <c r="N23" i="312"/>
  <c r="M23" i="312"/>
  <c r="L23" i="312"/>
  <c r="K23" i="312"/>
  <c r="F23" i="312"/>
  <c r="AJ22" i="312"/>
  <c r="AI22" i="312"/>
  <c r="AH22" i="312"/>
  <c r="AG22" i="312"/>
  <c r="AE22" i="312"/>
  <c r="AD22" i="312"/>
  <c r="AC22" i="312"/>
  <c r="AB22" i="312"/>
  <c r="AF22" i="312" s="1"/>
  <c r="AA22" i="312"/>
  <c r="Y22" i="312"/>
  <c r="X22" i="312"/>
  <c r="W22" i="312"/>
  <c r="Z22" i="312" s="1"/>
  <c r="V22" i="312"/>
  <c r="T22" i="312"/>
  <c r="S22" i="312"/>
  <c r="R22" i="312"/>
  <c r="U22" i="312" s="1"/>
  <c r="F22" i="312" s="1"/>
  <c r="Q22" i="312"/>
  <c r="O22" i="312"/>
  <c r="N22" i="312"/>
  <c r="M22" i="312"/>
  <c r="L22" i="312"/>
  <c r="P22" i="312" s="1"/>
  <c r="K22" i="312"/>
  <c r="AI21" i="312"/>
  <c r="AH21" i="312"/>
  <c r="AJ21" i="312" s="1"/>
  <c r="AG21" i="312"/>
  <c r="AE21" i="312"/>
  <c r="AD21" i="312"/>
  <c r="AC21" i="312"/>
  <c r="AB21" i="312"/>
  <c r="AF21" i="312" s="1"/>
  <c r="AA21" i="312"/>
  <c r="Z21" i="312"/>
  <c r="Y21" i="312"/>
  <c r="X21" i="312"/>
  <c r="W21" i="312"/>
  <c r="V21" i="312"/>
  <c r="T21" i="312"/>
  <c r="S21" i="312"/>
  <c r="R21" i="312"/>
  <c r="U21" i="312" s="1"/>
  <c r="F21" i="312" s="1"/>
  <c r="Q21" i="312"/>
  <c r="O21" i="312"/>
  <c r="N21" i="312"/>
  <c r="M21" i="312"/>
  <c r="L21" i="312"/>
  <c r="P21" i="312" s="1"/>
  <c r="K21" i="312"/>
  <c r="AI20" i="312"/>
  <c r="AH20" i="312"/>
  <c r="AJ20" i="312" s="1"/>
  <c r="AG20" i="312"/>
  <c r="AE20" i="312"/>
  <c r="AD20" i="312"/>
  <c r="AC20" i="312"/>
  <c r="AB20" i="312"/>
  <c r="AF20" i="312" s="1"/>
  <c r="AA20" i="312"/>
  <c r="Y20" i="312"/>
  <c r="X20" i="312"/>
  <c r="W20" i="312"/>
  <c r="Z20" i="312" s="1"/>
  <c r="V20" i="312"/>
  <c r="T20" i="312"/>
  <c r="S20" i="312"/>
  <c r="R20" i="312"/>
  <c r="U20" i="312" s="1"/>
  <c r="F20" i="312" s="1"/>
  <c r="Q20" i="312"/>
  <c r="P20" i="312"/>
  <c r="O20" i="312"/>
  <c r="N20" i="312"/>
  <c r="M20" i="312"/>
  <c r="L20" i="312"/>
  <c r="K20" i="312"/>
  <c r="AI19" i="312"/>
  <c r="AH19" i="312"/>
  <c r="AJ19" i="312" s="1"/>
  <c r="AG19" i="312"/>
  <c r="AF19" i="312"/>
  <c r="AE19" i="312"/>
  <c r="AD19" i="312"/>
  <c r="AC19" i="312"/>
  <c r="AB19" i="312"/>
  <c r="AA19" i="312"/>
  <c r="Z19" i="312"/>
  <c r="Y19" i="312"/>
  <c r="X19" i="312"/>
  <c r="W19" i="312"/>
  <c r="V19" i="312"/>
  <c r="T19" i="312"/>
  <c r="S19" i="312"/>
  <c r="R19" i="312"/>
  <c r="U19" i="312" s="1"/>
  <c r="F19" i="312" s="1"/>
  <c r="Q19" i="312"/>
  <c r="P19" i="312"/>
  <c r="O19" i="312"/>
  <c r="N19" i="312"/>
  <c r="M19" i="312"/>
  <c r="L19" i="312"/>
  <c r="K19" i="312"/>
  <c r="AI18" i="312"/>
  <c r="AH18" i="312"/>
  <c r="AJ18" i="312" s="1"/>
  <c r="AG18" i="312"/>
  <c r="AE18" i="312"/>
  <c r="AD18" i="312"/>
  <c r="AC18" i="312"/>
  <c r="AB18" i="312"/>
  <c r="AF18" i="312" s="1"/>
  <c r="AA18" i="312"/>
  <c r="Z18" i="312"/>
  <c r="Y18" i="312"/>
  <c r="X18" i="312"/>
  <c r="W18" i="312"/>
  <c r="V18" i="312"/>
  <c r="T18" i="312"/>
  <c r="S18" i="312"/>
  <c r="R18" i="312"/>
  <c r="U18" i="312" s="1"/>
  <c r="F18" i="312" s="1"/>
  <c r="Q18" i="312"/>
  <c r="O18" i="312"/>
  <c r="N18" i="312"/>
  <c r="M18" i="312"/>
  <c r="L18" i="312"/>
  <c r="P18" i="312" s="1"/>
  <c r="K18" i="312"/>
  <c r="AI17" i="312"/>
  <c r="AH17" i="312"/>
  <c r="AJ17" i="312" s="1"/>
  <c r="AG17" i="312"/>
  <c r="AE17" i="312"/>
  <c r="AD17" i="312"/>
  <c r="AC17" i="312"/>
  <c r="AB17" i="312"/>
  <c r="AF17" i="312" s="1"/>
  <c r="AA17" i="312"/>
  <c r="Y17" i="312"/>
  <c r="X17" i="312"/>
  <c r="W17" i="312"/>
  <c r="Z17" i="312" s="1"/>
  <c r="V17" i="312"/>
  <c r="T17" i="312"/>
  <c r="S17" i="312"/>
  <c r="R17" i="312"/>
  <c r="U17" i="312" s="1"/>
  <c r="F17" i="312" s="1"/>
  <c r="Q17" i="312"/>
  <c r="O17" i="312"/>
  <c r="N17" i="312"/>
  <c r="M17" i="312"/>
  <c r="L17" i="312"/>
  <c r="P17" i="312" s="1"/>
  <c r="K17" i="312"/>
  <c r="AI16" i="312"/>
  <c r="AH16" i="312"/>
  <c r="AJ16" i="312" s="1"/>
  <c r="AG16" i="312"/>
  <c r="AE16" i="312"/>
  <c r="AD16" i="312"/>
  <c r="AC16" i="312"/>
  <c r="AB16" i="312"/>
  <c r="AF16" i="312" s="1"/>
  <c r="AA16" i="312"/>
  <c r="Y16" i="312"/>
  <c r="X16" i="312"/>
  <c r="W16" i="312"/>
  <c r="Z16" i="312" s="1"/>
  <c r="V16" i="312"/>
  <c r="T16" i="312"/>
  <c r="S16" i="312"/>
  <c r="R16" i="312"/>
  <c r="U16" i="312" s="1"/>
  <c r="F16" i="312" s="1"/>
  <c r="Q16" i="312"/>
  <c r="O16" i="312"/>
  <c r="N16" i="312"/>
  <c r="M16" i="312"/>
  <c r="L16" i="312"/>
  <c r="P16" i="312" s="1"/>
  <c r="K16" i="312"/>
  <c r="AJ15" i="312"/>
  <c r="AI15" i="312"/>
  <c r="AH15" i="312"/>
  <c r="AG15" i="312"/>
  <c r="AE15" i="312"/>
  <c r="AD15" i="312"/>
  <c r="AC15" i="312"/>
  <c r="AB15" i="312"/>
  <c r="AF15" i="312" s="1"/>
  <c r="AA15" i="312"/>
  <c r="Y15" i="312"/>
  <c r="X15" i="312"/>
  <c r="W15" i="312"/>
  <c r="Z15" i="312" s="1"/>
  <c r="V15" i="312"/>
  <c r="T15" i="312"/>
  <c r="S15" i="312"/>
  <c r="U15" i="312" s="1"/>
  <c r="F15" i="312" s="1"/>
  <c r="R15" i="312"/>
  <c r="Q15" i="312"/>
  <c r="O15" i="312"/>
  <c r="N15" i="312"/>
  <c r="M15" i="312"/>
  <c r="L15" i="312"/>
  <c r="K15" i="312"/>
  <c r="AI14" i="312"/>
  <c r="AH14" i="312"/>
  <c r="AJ14" i="312" s="1"/>
  <c r="AG14" i="312"/>
  <c r="AE14" i="312"/>
  <c r="AD14" i="312"/>
  <c r="AC14" i="312"/>
  <c r="AF14" i="312" s="1"/>
  <c r="AB14" i="312"/>
  <c r="AA14" i="312"/>
  <c r="Y14" i="312"/>
  <c r="X14" i="312"/>
  <c r="W14" i="312"/>
  <c r="Z14" i="312" s="1"/>
  <c r="V14" i="312"/>
  <c r="T14" i="312"/>
  <c r="S14" i="312"/>
  <c r="R14" i="312"/>
  <c r="U14" i="312" s="1"/>
  <c r="F14" i="312" s="1"/>
  <c r="Q14" i="312"/>
  <c r="O14" i="312"/>
  <c r="N14" i="312"/>
  <c r="M14" i="312"/>
  <c r="P14" i="312" s="1"/>
  <c r="L14" i="312"/>
  <c r="K14" i="312"/>
  <c r="AI13" i="312"/>
  <c r="AH13" i="312"/>
  <c r="AJ13" i="312" s="1"/>
  <c r="AG13" i="312"/>
  <c r="AE13" i="312"/>
  <c r="AD13" i="312"/>
  <c r="AC13" i="312"/>
  <c r="AF13" i="312" s="1"/>
  <c r="AB13" i="312"/>
  <c r="AA13" i="312"/>
  <c r="Y13" i="312"/>
  <c r="X13" i="312"/>
  <c r="Z13" i="312" s="1"/>
  <c r="W13" i="312"/>
  <c r="V13" i="312"/>
  <c r="U13" i="312"/>
  <c r="F13" i="312" s="1"/>
  <c r="T13" i="312"/>
  <c r="S13" i="312"/>
  <c r="R13" i="312"/>
  <c r="Q13" i="312"/>
  <c r="O13" i="312"/>
  <c r="N13" i="312"/>
  <c r="M13" i="312"/>
  <c r="P13" i="312" s="1"/>
  <c r="L13" i="312"/>
  <c r="K13" i="312"/>
  <c r="AI12" i="312"/>
  <c r="AH12" i="312"/>
  <c r="AJ12" i="312" s="1"/>
  <c r="AG12" i="312"/>
  <c r="AE12" i="312"/>
  <c r="AD12" i="312"/>
  <c r="AC12" i="312"/>
  <c r="AB12" i="312"/>
  <c r="AF12" i="312" s="1"/>
  <c r="AA12" i="312"/>
  <c r="Y12" i="312"/>
  <c r="X12" i="312"/>
  <c r="W12" i="312"/>
  <c r="Z12" i="312" s="1"/>
  <c r="V12" i="312"/>
  <c r="T12" i="312"/>
  <c r="S12" i="312"/>
  <c r="U12" i="312" s="1"/>
  <c r="F12" i="312" s="1"/>
  <c r="R12" i="312"/>
  <c r="Q12" i="312"/>
  <c r="O12" i="312"/>
  <c r="N12" i="312"/>
  <c r="M12" i="312"/>
  <c r="L12" i="312"/>
  <c r="P12" i="312" s="1"/>
  <c r="K12" i="312"/>
  <c r="AI11" i="312"/>
  <c r="AH11" i="312"/>
  <c r="AJ11" i="312" s="1"/>
  <c r="AG11" i="312"/>
  <c r="AE11" i="312"/>
  <c r="AD11" i="312"/>
  <c r="AC11" i="312"/>
  <c r="AF11" i="312" s="1"/>
  <c r="AB11" i="312"/>
  <c r="AA11" i="312"/>
  <c r="Y11" i="312"/>
  <c r="X11" i="312"/>
  <c r="Z11" i="312" s="1"/>
  <c r="W11" i="312"/>
  <c r="V11" i="312"/>
  <c r="T11" i="312"/>
  <c r="S11" i="312"/>
  <c r="U11" i="312" s="1"/>
  <c r="F11" i="312" s="1"/>
  <c r="R11" i="312"/>
  <c r="Q11" i="312"/>
  <c r="O11" i="312"/>
  <c r="N11" i="312"/>
  <c r="M11" i="312"/>
  <c r="P11" i="312" s="1"/>
  <c r="L11" i="312"/>
  <c r="K11" i="312"/>
  <c r="AI10" i="312"/>
  <c r="AH10" i="312"/>
  <c r="AJ10" i="312" s="1"/>
  <c r="AG10" i="312"/>
  <c r="AE10" i="312"/>
  <c r="AD10" i="312"/>
  <c r="AC10" i="312"/>
  <c r="AB10" i="312"/>
  <c r="AF10" i="312" s="1"/>
  <c r="AA10" i="312"/>
  <c r="Y10" i="312"/>
  <c r="X10" i="312"/>
  <c r="Z10" i="312" s="1"/>
  <c r="W10" i="312"/>
  <c r="V10" i="312"/>
  <c r="T10" i="312"/>
  <c r="S10" i="312"/>
  <c r="R10" i="312"/>
  <c r="U10" i="312" s="1"/>
  <c r="F10" i="312" s="1"/>
  <c r="Q10" i="312"/>
  <c r="O10" i="312"/>
  <c r="N10" i="312"/>
  <c r="M10" i="312"/>
  <c r="L10" i="312"/>
  <c r="P10" i="312" s="1"/>
  <c r="K10" i="312"/>
  <c r="AI9" i="312"/>
  <c r="AH9" i="312"/>
  <c r="AJ9" i="312" s="1"/>
  <c r="AG9" i="312"/>
  <c r="AE9" i="312"/>
  <c r="AD9" i="312"/>
  <c r="AC9" i="312"/>
  <c r="AF9" i="312" s="1"/>
  <c r="AB9" i="312"/>
  <c r="AA9" i="312"/>
  <c r="Y9" i="312"/>
  <c r="X9" i="312"/>
  <c r="Z9" i="312" s="1"/>
  <c r="W9" i="312"/>
  <c r="V9" i="312"/>
  <c r="T9" i="312"/>
  <c r="S9" i="312"/>
  <c r="U9" i="312" s="1"/>
  <c r="F9" i="312" s="1"/>
  <c r="R9" i="312"/>
  <c r="Q9" i="312"/>
  <c r="O9" i="312"/>
  <c r="N9" i="312"/>
  <c r="M9" i="312"/>
  <c r="P9" i="312" s="1"/>
  <c r="L9" i="312"/>
  <c r="K9" i="312"/>
  <c r="AJ8" i="312"/>
  <c r="AI8" i="312"/>
  <c r="AH8" i="312"/>
  <c r="AG8" i="312"/>
  <c r="AE8" i="312"/>
  <c r="AD8" i="312"/>
  <c r="AC8" i="312"/>
  <c r="AB8" i="312"/>
  <c r="AF8" i="312" s="1"/>
  <c r="AA8" i="312"/>
  <c r="Y8" i="312"/>
  <c r="X8" i="312"/>
  <c r="W8" i="312"/>
  <c r="V8" i="312"/>
  <c r="T8" i="312"/>
  <c r="S8" i="312"/>
  <c r="R8" i="312"/>
  <c r="Q8" i="312"/>
  <c r="O8" i="312"/>
  <c r="N8" i="312"/>
  <c r="M8" i="312"/>
  <c r="L8" i="312"/>
  <c r="P8" i="312" s="1"/>
  <c r="K8" i="312"/>
  <c r="AI7" i="312"/>
  <c r="AH7" i="312"/>
  <c r="AJ7" i="312" s="1"/>
  <c r="AG7" i="312"/>
  <c r="AE7" i="312"/>
  <c r="AD7" i="312"/>
  <c r="AC7" i="312"/>
  <c r="AB7" i="312"/>
  <c r="AA7" i="312"/>
  <c r="Z7" i="312"/>
  <c r="Y7" i="312"/>
  <c r="X7" i="312"/>
  <c r="W7" i="312"/>
  <c r="V7" i="312"/>
  <c r="T7" i="312"/>
  <c r="S7" i="312"/>
  <c r="R7" i="312"/>
  <c r="Q7" i="312"/>
  <c r="O7" i="312"/>
  <c r="N7" i="312"/>
  <c r="M7" i="312"/>
  <c r="P7" i="312" s="1"/>
  <c r="L7" i="312"/>
  <c r="K7" i="312"/>
  <c r="AI6" i="312"/>
  <c r="AH6" i="312"/>
  <c r="AJ6" i="312" s="1"/>
  <c r="AG6" i="312"/>
  <c r="AE6" i="312"/>
  <c r="AD6" i="312"/>
  <c r="AF6" i="312" s="1"/>
  <c r="AC6" i="312"/>
  <c r="AB6" i="312"/>
  <c r="AA6" i="312"/>
  <c r="Y6" i="312"/>
  <c r="X6" i="312"/>
  <c r="Z6" i="312" s="1"/>
  <c r="W6" i="312"/>
  <c r="V6" i="312"/>
  <c r="T6" i="312"/>
  <c r="S6" i="312"/>
  <c r="R6" i="312"/>
  <c r="Q6" i="312"/>
  <c r="O6" i="312"/>
  <c r="N6" i="312"/>
  <c r="M6" i="312"/>
  <c r="L6" i="312"/>
  <c r="K6" i="312"/>
  <c r="AI5" i="312"/>
  <c r="AH5" i="312"/>
  <c r="AJ5" i="312" s="1"/>
  <c r="AG5" i="312"/>
  <c r="AE5" i="312"/>
  <c r="AD5" i="312"/>
  <c r="AC5" i="312"/>
  <c r="AB5" i="312"/>
  <c r="AA5" i="312"/>
  <c r="Y5" i="312"/>
  <c r="X5" i="312"/>
  <c r="W5" i="312"/>
  <c r="V5" i="312"/>
  <c r="T5" i="312"/>
  <c r="S5" i="312"/>
  <c r="R5" i="312"/>
  <c r="U5" i="312" s="1"/>
  <c r="F5" i="312" s="1"/>
  <c r="Q5" i="312"/>
  <c r="O5" i="312"/>
  <c r="N5" i="312"/>
  <c r="M5" i="312"/>
  <c r="L5" i="312"/>
  <c r="K5" i="312"/>
  <c r="AI4" i="312"/>
  <c r="AH4" i="312"/>
  <c r="AJ4" i="312" s="1"/>
  <c r="AG4" i="312"/>
  <c r="AF4" i="312"/>
  <c r="AE4" i="312"/>
  <c r="AD4" i="312"/>
  <c r="AC4" i="312"/>
  <c r="AB4" i="312"/>
  <c r="AA4" i="312"/>
  <c r="Y4" i="312"/>
  <c r="X4" i="312"/>
  <c r="Z4" i="312" s="1"/>
  <c r="W4" i="312"/>
  <c r="V4" i="312"/>
  <c r="T4" i="312"/>
  <c r="S4" i="312"/>
  <c r="U4" i="312" s="1"/>
  <c r="F4" i="312" s="1"/>
  <c r="R4" i="312"/>
  <c r="Q4" i="312"/>
  <c r="O4" i="312"/>
  <c r="N4" i="312"/>
  <c r="M4" i="312"/>
  <c r="P4" i="312" s="1"/>
  <c r="L4" i="312"/>
  <c r="K4" i="312"/>
  <c r="D57" i="311"/>
  <c r="C55" i="311"/>
  <c r="G55" i="311" s="1"/>
  <c r="E54" i="311"/>
  <c r="E55" i="311" s="1"/>
  <c r="D54" i="311"/>
  <c r="D56" i="311" s="1"/>
  <c r="C54" i="311"/>
  <c r="G54" i="311" s="1"/>
  <c r="D50" i="311"/>
  <c r="E47" i="311"/>
  <c r="E49" i="311" s="1"/>
  <c r="D47" i="311"/>
  <c r="D62" i="311" s="1"/>
  <c r="AJ43" i="311"/>
  <c r="AI43" i="311"/>
  <c r="AH43" i="311"/>
  <c r="AG43" i="311"/>
  <c r="AF43" i="311"/>
  <c r="AE43" i="311"/>
  <c r="AD43" i="311"/>
  <c r="AC43" i="311"/>
  <c r="AB43" i="311"/>
  <c r="AA43" i="311"/>
  <c r="Z43" i="311"/>
  <c r="Y43" i="311"/>
  <c r="X43" i="311"/>
  <c r="W43" i="311"/>
  <c r="V43" i="311"/>
  <c r="U43" i="311"/>
  <c r="T43" i="311"/>
  <c r="S43" i="311"/>
  <c r="R43" i="311"/>
  <c r="Q43" i="311"/>
  <c r="P43" i="311"/>
  <c r="O43" i="311"/>
  <c r="N43" i="311"/>
  <c r="M43" i="311"/>
  <c r="L43" i="311"/>
  <c r="K43" i="311"/>
  <c r="F43" i="311"/>
  <c r="AJ42" i="311"/>
  <c r="AI42" i="311"/>
  <c r="AH42" i="311"/>
  <c r="AG42" i="311"/>
  <c r="AF42" i="311"/>
  <c r="AE42" i="311"/>
  <c r="AD42" i="311"/>
  <c r="AC42" i="311"/>
  <c r="AB42" i="311"/>
  <c r="AA42" i="311"/>
  <c r="Z42" i="311"/>
  <c r="Y42" i="311"/>
  <c r="X42" i="311"/>
  <c r="W42" i="311"/>
  <c r="V42" i="311"/>
  <c r="U42" i="311"/>
  <c r="T42" i="311"/>
  <c r="S42" i="311"/>
  <c r="R42" i="311"/>
  <c r="Q42" i="311"/>
  <c r="P42" i="311"/>
  <c r="O42" i="311"/>
  <c r="N42" i="311"/>
  <c r="M42" i="311"/>
  <c r="L42" i="311"/>
  <c r="K42" i="311"/>
  <c r="F42" i="311"/>
  <c r="AJ41" i="311"/>
  <c r="AI41" i="311"/>
  <c r="AH41" i="311"/>
  <c r="AG41" i="311"/>
  <c r="AF41" i="311"/>
  <c r="AE41" i="311"/>
  <c r="AD41" i="311"/>
  <c r="AC41" i="311"/>
  <c r="AB41" i="311"/>
  <c r="AA41" i="311"/>
  <c r="Z41" i="311"/>
  <c r="Y41" i="311"/>
  <c r="X41" i="311"/>
  <c r="W41" i="311"/>
  <c r="V41" i="311"/>
  <c r="U41" i="311"/>
  <c r="T41" i="311"/>
  <c r="S41" i="311"/>
  <c r="R41" i="311"/>
  <c r="Q41" i="311"/>
  <c r="P41" i="311"/>
  <c r="O41" i="311"/>
  <c r="N41" i="311"/>
  <c r="M41" i="311"/>
  <c r="L41" i="311"/>
  <c r="K41" i="311"/>
  <c r="F41" i="311"/>
  <c r="AJ40" i="311"/>
  <c r="AI40" i="311"/>
  <c r="AH40" i="311"/>
  <c r="AG40" i="311"/>
  <c r="AF40" i="311"/>
  <c r="AE40" i="311"/>
  <c r="AD40" i="311"/>
  <c r="AC40" i="311"/>
  <c r="AB40" i="311"/>
  <c r="AA40" i="311"/>
  <c r="Z40" i="311"/>
  <c r="Y40" i="311"/>
  <c r="X40" i="311"/>
  <c r="W40" i="311"/>
  <c r="V40" i="311"/>
  <c r="U40" i="311"/>
  <c r="T40" i="311"/>
  <c r="S40" i="311"/>
  <c r="R40" i="311"/>
  <c r="Q40" i="311"/>
  <c r="P40" i="311"/>
  <c r="O40" i="311"/>
  <c r="N40" i="311"/>
  <c r="M40" i="311"/>
  <c r="L40" i="311"/>
  <c r="K40" i="311"/>
  <c r="F40" i="311"/>
  <c r="AJ39" i="311"/>
  <c r="AI39" i="311"/>
  <c r="AH39" i="311"/>
  <c r="AG39" i="311"/>
  <c r="AF39" i="311"/>
  <c r="AE39" i="311"/>
  <c r="AD39" i="311"/>
  <c r="AC39" i="311"/>
  <c r="AB39" i="311"/>
  <c r="AA39" i="311"/>
  <c r="Z39" i="311"/>
  <c r="Y39" i="311"/>
  <c r="X39" i="311"/>
  <c r="W39" i="311"/>
  <c r="V39" i="311"/>
  <c r="U39" i="311"/>
  <c r="T39" i="311"/>
  <c r="S39" i="311"/>
  <c r="R39" i="311"/>
  <c r="Q39" i="311"/>
  <c r="P39" i="311"/>
  <c r="O39" i="311"/>
  <c r="N39" i="311"/>
  <c r="M39" i="311"/>
  <c r="L39" i="311"/>
  <c r="K39" i="311"/>
  <c r="F39" i="311"/>
  <c r="AJ38" i="311"/>
  <c r="AI38" i="311"/>
  <c r="AH38" i="311"/>
  <c r="AG38" i="311"/>
  <c r="AF38" i="311"/>
  <c r="AE38" i="311"/>
  <c r="AD38" i="311"/>
  <c r="AC38" i="311"/>
  <c r="AB38" i="311"/>
  <c r="AA38" i="311"/>
  <c r="Z38" i="311"/>
  <c r="Y38" i="311"/>
  <c r="X38" i="311"/>
  <c r="W38" i="311"/>
  <c r="V38" i="311"/>
  <c r="U38" i="311"/>
  <c r="T38" i="311"/>
  <c r="S38" i="311"/>
  <c r="R38" i="311"/>
  <c r="Q38" i="311"/>
  <c r="P38" i="311"/>
  <c r="O38" i="311"/>
  <c r="N38" i="311"/>
  <c r="M38" i="311"/>
  <c r="L38" i="311"/>
  <c r="K38" i="311"/>
  <c r="F38" i="311"/>
  <c r="AJ37" i="311"/>
  <c r="AI37" i="311"/>
  <c r="AH37" i="311"/>
  <c r="AG37" i="311"/>
  <c r="AF37" i="311"/>
  <c r="AE37" i="311"/>
  <c r="AD37" i="311"/>
  <c r="AC37" i="311"/>
  <c r="AB37" i="311"/>
  <c r="AA37" i="311"/>
  <c r="Z37" i="311"/>
  <c r="Y37" i="311"/>
  <c r="X37" i="311"/>
  <c r="W37" i="311"/>
  <c r="V37" i="311"/>
  <c r="U37" i="311"/>
  <c r="T37" i="311"/>
  <c r="S37" i="311"/>
  <c r="R37" i="311"/>
  <c r="Q37" i="311"/>
  <c r="P37" i="311"/>
  <c r="O37" i="311"/>
  <c r="N37" i="311"/>
  <c r="M37" i="311"/>
  <c r="L37" i="311"/>
  <c r="K37" i="311"/>
  <c r="F37" i="311"/>
  <c r="AJ36" i="311"/>
  <c r="AI36" i="311"/>
  <c r="AH36" i="311"/>
  <c r="AG36" i="311"/>
  <c r="AF36" i="311"/>
  <c r="AE36" i="311"/>
  <c r="AD36" i="311"/>
  <c r="AC36" i="311"/>
  <c r="AB36" i="311"/>
  <c r="AA36" i="311"/>
  <c r="Z36" i="311"/>
  <c r="Y36" i="311"/>
  <c r="X36" i="311"/>
  <c r="W36" i="311"/>
  <c r="V36" i="311"/>
  <c r="U36" i="311"/>
  <c r="T36" i="311"/>
  <c r="S36" i="311"/>
  <c r="R36" i="311"/>
  <c r="Q36" i="311"/>
  <c r="P36" i="311"/>
  <c r="O36" i="311"/>
  <c r="N36" i="311"/>
  <c r="M36" i="311"/>
  <c r="L36" i="311"/>
  <c r="K36" i="311"/>
  <c r="F36" i="311"/>
  <c r="AJ35" i="311"/>
  <c r="AI35" i="311"/>
  <c r="AH35" i="311"/>
  <c r="AG35" i="311"/>
  <c r="AF35" i="311"/>
  <c r="AE35" i="311"/>
  <c r="AD35" i="311"/>
  <c r="AC35" i="311"/>
  <c r="AB35" i="311"/>
  <c r="AA35" i="311"/>
  <c r="Z35" i="311"/>
  <c r="Y35" i="311"/>
  <c r="X35" i="311"/>
  <c r="W35" i="311"/>
  <c r="V35" i="311"/>
  <c r="U35" i="311"/>
  <c r="T35" i="311"/>
  <c r="S35" i="311"/>
  <c r="R35" i="311"/>
  <c r="Q35" i="311"/>
  <c r="P35" i="311"/>
  <c r="O35" i="311"/>
  <c r="N35" i="311"/>
  <c r="M35" i="311"/>
  <c r="L35" i="311"/>
  <c r="K35" i="311"/>
  <c r="F35" i="311"/>
  <c r="AJ34" i="311"/>
  <c r="AI34" i="311"/>
  <c r="AH34" i="311"/>
  <c r="AG34" i="311"/>
  <c r="AF34" i="311"/>
  <c r="AE34" i="311"/>
  <c r="AD34" i="311"/>
  <c r="AC34" i="311"/>
  <c r="AB34" i="311"/>
  <c r="AA34" i="311"/>
  <c r="Z34" i="311"/>
  <c r="Y34" i="311"/>
  <c r="X34" i="311"/>
  <c r="W34" i="311"/>
  <c r="V34" i="311"/>
  <c r="U34" i="311"/>
  <c r="T34" i="311"/>
  <c r="S34" i="311"/>
  <c r="R34" i="311"/>
  <c r="Q34" i="311"/>
  <c r="P34" i="311"/>
  <c r="O34" i="311"/>
  <c r="N34" i="311"/>
  <c r="M34" i="311"/>
  <c r="L34" i="311"/>
  <c r="K34" i="311"/>
  <c r="F34" i="311"/>
  <c r="AJ33" i="311"/>
  <c r="AI33" i="311"/>
  <c r="AH33" i="311"/>
  <c r="AG33" i="311"/>
  <c r="AF33" i="311"/>
  <c r="AE33" i="311"/>
  <c r="AD33" i="311"/>
  <c r="AC33" i="311"/>
  <c r="AB33" i="311"/>
  <c r="AA33" i="311"/>
  <c r="Z33" i="311"/>
  <c r="Y33" i="311"/>
  <c r="X33" i="311"/>
  <c r="W33" i="311"/>
  <c r="V33" i="311"/>
  <c r="U33" i="311"/>
  <c r="T33" i="311"/>
  <c r="S33" i="311"/>
  <c r="R33" i="311"/>
  <c r="Q33" i="311"/>
  <c r="P33" i="311"/>
  <c r="O33" i="311"/>
  <c r="N33" i="311"/>
  <c r="M33" i="311"/>
  <c r="L33" i="311"/>
  <c r="K33" i="311"/>
  <c r="F33" i="311"/>
  <c r="AJ32" i="311"/>
  <c r="AI32" i="311"/>
  <c r="AH32" i="311"/>
  <c r="AG32" i="311"/>
  <c r="AF32" i="311"/>
  <c r="AE32" i="311"/>
  <c r="AD32" i="311"/>
  <c r="AC32" i="311"/>
  <c r="AB32" i="311"/>
  <c r="AA32" i="311"/>
  <c r="Z32" i="311"/>
  <c r="Y32" i="311"/>
  <c r="X32" i="311"/>
  <c r="W32" i="311"/>
  <c r="V32" i="311"/>
  <c r="U32" i="311"/>
  <c r="T32" i="311"/>
  <c r="S32" i="311"/>
  <c r="R32" i="311"/>
  <c r="Q32" i="311"/>
  <c r="P32" i="311"/>
  <c r="O32" i="311"/>
  <c r="N32" i="311"/>
  <c r="M32" i="311"/>
  <c r="L32" i="311"/>
  <c r="K32" i="311"/>
  <c r="F32" i="311"/>
  <c r="AJ31" i="311"/>
  <c r="AI31" i="311"/>
  <c r="AH31" i="311"/>
  <c r="AG31" i="311"/>
  <c r="AF31" i="311"/>
  <c r="AE31" i="311"/>
  <c r="AD31" i="311"/>
  <c r="AC31" i="311"/>
  <c r="AB31" i="311"/>
  <c r="AA31" i="311"/>
  <c r="Z31" i="311"/>
  <c r="Y31" i="311"/>
  <c r="X31" i="311"/>
  <c r="W31" i="311"/>
  <c r="V31" i="311"/>
  <c r="U31" i="311"/>
  <c r="T31" i="311"/>
  <c r="S31" i="311"/>
  <c r="R31" i="311"/>
  <c r="Q31" i="311"/>
  <c r="P31" i="311"/>
  <c r="O31" i="311"/>
  <c r="N31" i="311"/>
  <c r="M31" i="311"/>
  <c r="L31" i="311"/>
  <c r="K31" i="311"/>
  <c r="F31" i="311"/>
  <c r="AJ30" i="311"/>
  <c r="AI30" i="311"/>
  <c r="AH30" i="311"/>
  <c r="AG30" i="311"/>
  <c r="AF30" i="311"/>
  <c r="AE30" i="311"/>
  <c r="AD30" i="311"/>
  <c r="AC30" i="311"/>
  <c r="AB30" i="311"/>
  <c r="AA30" i="311"/>
  <c r="Z30" i="311"/>
  <c r="Y30" i="311"/>
  <c r="X30" i="311"/>
  <c r="W30" i="311"/>
  <c r="V30" i="311"/>
  <c r="U30" i="311"/>
  <c r="T30" i="311"/>
  <c r="S30" i="311"/>
  <c r="R30" i="311"/>
  <c r="Q30" i="311"/>
  <c r="P30" i="311"/>
  <c r="O30" i="311"/>
  <c r="N30" i="311"/>
  <c r="M30" i="311"/>
  <c r="L30" i="311"/>
  <c r="K30" i="311"/>
  <c r="F30" i="311"/>
  <c r="AJ29" i="311"/>
  <c r="AI29" i="311"/>
  <c r="AH29" i="311"/>
  <c r="AG29" i="311"/>
  <c r="AF29" i="311"/>
  <c r="AE29" i="311"/>
  <c r="AD29" i="311"/>
  <c r="AC29" i="311"/>
  <c r="AB29" i="311"/>
  <c r="AA29" i="311"/>
  <c r="Z29" i="311"/>
  <c r="Y29" i="311"/>
  <c r="X29" i="311"/>
  <c r="W29" i="311"/>
  <c r="V29" i="311"/>
  <c r="U29" i="311"/>
  <c r="T29" i="311"/>
  <c r="S29" i="311"/>
  <c r="R29" i="311"/>
  <c r="Q29" i="311"/>
  <c r="P29" i="311"/>
  <c r="O29" i="311"/>
  <c r="N29" i="311"/>
  <c r="M29" i="311"/>
  <c r="L29" i="311"/>
  <c r="K29" i="311"/>
  <c r="F29" i="311"/>
  <c r="AJ28" i="311"/>
  <c r="AI28" i="311"/>
  <c r="AH28" i="311"/>
  <c r="AG28" i="311"/>
  <c r="AF28" i="311"/>
  <c r="AE28" i="311"/>
  <c r="AD28" i="311"/>
  <c r="AC28" i="311"/>
  <c r="AB28" i="311"/>
  <c r="AA28" i="311"/>
  <c r="Z28" i="311"/>
  <c r="Y28" i="311"/>
  <c r="X28" i="311"/>
  <c r="W28" i="311"/>
  <c r="V28" i="311"/>
  <c r="U28" i="311"/>
  <c r="T28" i="311"/>
  <c r="S28" i="311"/>
  <c r="R28" i="311"/>
  <c r="Q28" i="311"/>
  <c r="P28" i="311"/>
  <c r="O28" i="311"/>
  <c r="N28" i="311"/>
  <c r="M28" i="311"/>
  <c r="L28" i="311"/>
  <c r="K28" i="311"/>
  <c r="F28" i="311"/>
  <c r="AJ27" i="311"/>
  <c r="AI27" i="311"/>
  <c r="AH27" i="311"/>
  <c r="AG27" i="311"/>
  <c r="AF27" i="311"/>
  <c r="AE27" i="311"/>
  <c r="AD27" i="311"/>
  <c r="AC27" i="311"/>
  <c r="AB27" i="311"/>
  <c r="AA27" i="311"/>
  <c r="Z27" i="311"/>
  <c r="Y27" i="311"/>
  <c r="X27" i="311"/>
  <c r="W27" i="311"/>
  <c r="V27" i="311"/>
  <c r="U27" i="311"/>
  <c r="T27" i="311"/>
  <c r="S27" i="311"/>
  <c r="R27" i="311"/>
  <c r="Q27" i="311"/>
  <c r="P27" i="311"/>
  <c r="O27" i="311"/>
  <c r="N27" i="311"/>
  <c r="M27" i="311"/>
  <c r="L27" i="311"/>
  <c r="K27" i="311"/>
  <c r="F27" i="311"/>
  <c r="AJ26" i="311"/>
  <c r="AI26" i="311"/>
  <c r="AH26" i="311"/>
  <c r="AG26" i="311"/>
  <c r="AF26" i="311"/>
  <c r="AE26" i="311"/>
  <c r="AD26" i="311"/>
  <c r="AC26" i="311"/>
  <c r="AB26" i="311"/>
  <c r="AA26" i="311"/>
  <c r="Z26" i="311"/>
  <c r="Y26" i="311"/>
  <c r="X26" i="311"/>
  <c r="W26" i="311"/>
  <c r="V26" i="311"/>
  <c r="U26" i="311"/>
  <c r="T26" i="311"/>
  <c r="S26" i="311"/>
  <c r="R26" i="311"/>
  <c r="Q26" i="311"/>
  <c r="P26" i="311"/>
  <c r="O26" i="311"/>
  <c r="N26" i="311"/>
  <c r="M26" i="311"/>
  <c r="L26" i="311"/>
  <c r="K26" i="311"/>
  <c r="F26" i="311"/>
  <c r="AJ25" i="311"/>
  <c r="AI25" i="311"/>
  <c r="AH25" i="311"/>
  <c r="AG25" i="311"/>
  <c r="AF25" i="311"/>
  <c r="AE25" i="311"/>
  <c r="AD25" i="311"/>
  <c r="AC25" i="311"/>
  <c r="AB25" i="311"/>
  <c r="AA25" i="311"/>
  <c r="Z25" i="311"/>
  <c r="Y25" i="311"/>
  <c r="X25" i="311"/>
  <c r="W25" i="311"/>
  <c r="V25" i="311"/>
  <c r="U25" i="311"/>
  <c r="T25" i="311"/>
  <c r="S25" i="311"/>
  <c r="R25" i="311"/>
  <c r="Q25" i="311"/>
  <c r="P25" i="311"/>
  <c r="O25" i="311"/>
  <c r="N25" i="311"/>
  <c r="M25" i="311"/>
  <c r="L25" i="311"/>
  <c r="K25" i="311"/>
  <c r="F25" i="311"/>
  <c r="AJ24" i="311"/>
  <c r="AI24" i="311"/>
  <c r="AH24" i="311"/>
  <c r="AG24" i="311"/>
  <c r="AF24" i="311"/>
  <c r="AE24" i="311"/>
  <c r="AD24" i="311"/>
  <c r="AC24" i="311"/>
  <c r="AB24" i="311"/>
  <c r="AA24" i="311"/>
  <c r="Z24" i="311"/>
  <c r="Y24" i="311"/>
  <c r="X24" i="311"/>
  <c r="W24" i="311"/>
  <c r="V24" i="311"/>
  <c r="U24" i="311"/>
  <c r="T24" i="311"/>
  <c r="S24" i="311"/>
  <c r="R24" i="311"/>
  <c r="Q24" i="311"/>
  <c r="P24" i="311"/>
  <c r="O24" i="311"/>
  <c r="N24" i="311"/>
  <c r="M24" i="311"/>
  <c r="L24" i="311"/>
  <c r="K24" i="311"/>
  <c r="F24" i="311"/>
  <c r="AJ23" i="311"/>
  <c r="AI23" i="311"/>
  <c r="AH23" i="311"/>
  <c r="AG23" i="311"/>
  <c r="AF23" i="311"/>
  <c r="AE23" i="311"/>
  <c r="AD23" i="311"/>
  <c r="AC23" i="311"/>
  <c r="AB23" i="311"/>
  <c r="AA23" i="311"/>
  <c r="Z23" i="311"/>
  <c r="Y23" i="311"/>
  <c r="X23" i="311"/>
  <c r="W23" i="311"/>
  <c r="V23" i="311"/>
  <c r="U23" i="311"/>
  <c r="T23" i="311"/>
  <c r="S23" i="311"/>
  <c r="R23" i="311"/>
  <c r="Q23" i="311"/>
  <c r="P23" i="311"/>
  <c r="O23" i="311"/>
  <c r="N23" i="311"/>
  <c r="M23" i="311"/>
  <c r="L23" i="311"/>
  <c r="K23" i="311"/>
  <c r="F23" i="311"/>
  <c r="AJ22" i="311"/>
  <c r="AI22" i="311"/>
  <c r="AH22" i="311"/>
  <c r="AG22" i="311"/>
  <c r="AF22" i="311"/>
  <c r="AE22" i="311"/>
  <c r="AD22" i="311"/>
  <c r="AC22" i="311"/>
  <c r="AB22" i="311"/>
  <c r="AA22" i="311"/>
  <c r="Z22" i="311"/>
  <c r="Y22" i="311"/>
  <c r="X22" i="311"/>
  <c r="W22" i="311"/>
  <c r="V22" i="311"/>
  <c r="U22" i="311"/>
  <c r="T22" i="311"/>
  <c r="S22" i="311"/>
  <c r="R22" i="311"/>
  <c r="Q22" i="311"/>
  <c r="P22" i="311"/>
  <c r="O22" i="311"/>
  <c r="N22" i="311"/>
  <c r="M22" i="311"/>
  <c r="L22" i="311"/>
  <c r="K22" i="311"/>
  <c r="F22" i="311"/>
  <c r="AJ21" i="311"/>
  <c r="AI21" i="311"/>
  <c r="AH21" i="311"/>
  <c r="AG21" i="311"/>
  <c r="AF21" i="311"/>
  <c r="AE21" i="311"/>
  <c r="AD21" i="311"/>
  <c r="AC21" i="311"/>
  <c r="AB21" i="311"/>
  <c r="AA21" i="311"/>
  <c r="Z21" i="311"/>
  <c r="Y21" i="311"/>
  <c r="X21" i="311"/>
  <c r="W21" i="311"/>
  <c r="V21" i="311"/>
  <c r="U21" i="311"/>
  <c r="T21" i="311"/>
  <c r="S21" i="311"/>
  <c r="R21" i="311"/>
  <c r="Q21" i="311"/>
  <c r="P21" i="311"/>
  <c r="O21" i="311"/>
  <c r="N21" i="311"/>
  <c r="M21" i="311"/>
  <c r="L21" i="311"/>
  <c r="K21" i="311"/>
  <c r="F21" i="311"/>
  <c r="AJ20" i="311"/>
  <c r="AI20" i="311"/>
  <c r="AH20" i="311"/>
  <c r="AG20" i="311"/>
  <c r="AF20" i="311"/>
  <c r="AE20" i="311"/>
  <c r="AD20" i="311"/>
  <c r="AC20" i="311"/>
  <c r="AB20" i="311"/>
  <c r="AA20" i="311"/>
  <c r="Z20" i="311"/>
  <c r="Y20" i="311"/>
  <c r="X20" i="311"/>
  <c r="W20" i="311"/>
  <c r="V20" i="311"/>
  <c r="U20" i="311"/>
  <c r="T20" i="311"/>
  <c r="S20" i="311"/>
  <c r="R20" i="311"/>
  <c r="Q20" i="311"/>
  <c r="P20" i="311"/>
  <c r="O20" i="311"/>
  <c r="N20" i="311"/>
  <c r="M20" i="311"/>
  <c r="L20" i="311"/>
  <c r="K20" i="311"/>
  <c r="F20" i="311"/>
  <c r="AJ19" i="311"/>
  <c r="AI19" i="311"/>
  <c r="AH19" i="311"/>
  <c r="AG19" i="311"/>
  <c r="AF19" i="311"/>
  <c r="AE19" i="311"/>
  <c r="AD19" i="311"/>
  <c r="AC19" i="311"/>
  <c r="AB19" i="311"/>
  <c r="AA19" i="311"/>
  <c r="Z19" i="311"/>
  <c r="Y19" i="311"/>
  <c r="X19" i="311"/>
  <c r="W19" i="311"/>
  <c r="V19" i="311"/>
  <c r="U19" i="311"/>
  <c r="T19" i="311"/>
  <c r="S19" i="311"/>
  <c r="R19" i="311"/>
  <c r="Q19" i="311"/>
  <c r="P19" i="311"/>
  <c r="O19" i="311"/>
  <c r="N19" i="311"/>
  <c r="M19" i="311"/>
  <c r="L19" i="311"/>
  <c r="K19" i="311"/>
  <c r="F19" i="311"/>
  <c r="AJ18" i="311"/>
  <c r="AI18" i="311"/>
  <c r="AH18" i="311"/>
  <c r="AG18" i="311"/>
  <c r="AF18" i="311"/>
  <c r="AE18" i="311"/>
  <c r="AD18" i="311"/>
  <c r="AC18" i="311"/>
  <c r="AB18" i="311"/>
  <c r="AA18" i="311"/>
  <c r="Z18" i="311"/>
  <c r="Y18" i="311"/>
  <c r="X18" i="311"/>
  <c r="W18" i="311"/>
  <c r="V18" i="311"/>
  <c r="U18" i="311"/>
  <c r="T18" i="311"/>
  <c r="S18" i="311"/>
  <c r="R18" i="311"/>
  <c r="Q18" i="311"/>
  <c r="P18" i="311"/>
  <c r="O18" i="311"/>
  <c r="N18" i="311"/>
  <c r="M18" i="311"/>
  <c r="L18" i="311"/>
  <c r="K18" i="311"/>
  <c r="F18" i="311"/>
  <c r="AJ17" i="311"/>
  <c r="AI17" i="311"/>
  <c r="AH17" i="311"/>
  <c r="AG17" i="311"/>
  <c r="AF17" i="311"/>
  <c r="AE17" i="311"/>
  <c r="AD17" i="311"/>
  <c r="AC17" i="311"/>
  <c r="AB17" i="311"/>
  <c r="AA17" i="311"/>
  <c r="Z17" i="311"/>
  <c r="Y17" i="311"/>
  <c r="X17" i="311"/>
  <c r="W17" i="311"/>
  <c r="V17" i="311"/>
  <c r="U17" i="311"/>
  <c r="T17" i="311"/>
  <c r="S17" i="311"/>
  <c r="R17" i="311"/>
  <c r="Q17" i="311"/>
  <c r="P17" i="311"/>
  <c r="O17" i="311"/>
  <c r="N17" i="311"/>
  <c r="M17" i="311"/>
  <c r="L17" i="311"/>
  <c r="K17" i="311"/>
  <c r="F17" i="311"/>
  <c r="AJ16" i="311"/>
  <c r="AI16" i="311"/>
  <c r="AH16" i="311"/>
  <c r="AG16" i="311"/>
  <c r="AE16" i="311"/>
  <c r="AD16" i="311"/>
  <c r="AF16" i="311" s="1"/>
  <c r="AC16" i="311"/>
  <c r="AB16" i="311"/>
  <c r="AA16" i="311"/>
  <c r="Y16" i="311"/>
  <c r="X16" i="311"/>
  <c r="Z16" i="311" s="1"/>
  <c r="W16" i="311"/>
  <c r="V16" i="311"/>
  <c r="T16" i="311"/>
  <c r="U16" i="311" s="1"/>
  <c r="S16" i="311"/>
  <c r="R16" i="311"/>
  <c r="Q16" i="311"/>
  <c r="O16" i="311"/>
  <c r="N16" i="311"/>
  <c r="P16" i="311" s="1"/>
  <c r="F16" i="311" s="1"/>
  <c r="M16" i="311"/>
  <c r="L16" i="311"/>
  <c r="K16" i="311"/>
  <c r="AI15" i="311"/>
  <c r="AH15" i="311"/>
  <c r="AJ15" i="311" s="1"/>
  <c r="AG15" i="311"/>
  <c r="AE15" i="311"/>
  <c r="AD15" i="311"/>
  <c r="AC15" i="311"/>
  <c r="AF15" i="311" s="1"/>
  <c r="AB15" i="311"/>
  <c r="AA15" i="311"/>
  <c r="Z15" i="311"/>
  <c r="Y15" i="311"/>
  <c r="X15" i="311"/>
  <c r="W15" i="311"/>
  <c r="V15" i="311"/>
  <c r="T15" i="311"/>
  <c r="S15" i="311"/>
  <c r="U15" i="311" s="1"/>
  <c r="R15" i="311"/>
  <c r="Q15" i="311"/>
  <c r="P15" i="311"/>
  <c r="F15" i="311" s="1"/>
  <c r="O15" i="311"/>
  <c r="N15" i="311"/>
  <c r="M15" i="311"/>
  <c r="L15" i="311"/>
  <c r="K15" i="311"/>
  <c r="AI14" i="311"/>
  <c r="AH14" i="311"/>
  <c r="AJ14" i="311" s="1"/>
  <c r="AG14" i="311"/>
  <c r="AE14" i="311"/>
  <c r="AD14" i="311"/>
  <c r="AC14" i="311"/>
  <c r="AB14" i="311"/>
  <c r="AA14" i="311"/>
  <c r="Y14" i="311"/>
  <c r="X14" i="311"/>
  <c r="Z14" i="311" s="1"/>
  <c r="W14" i="311"/>
  <c r="V14" i="311"/>
  <c r="T14" i="311"/>
  <c r="S14" i="311"/>
  <c r="U14" i="311" s="1"/>
  <c r="R14" i="311"/>
  <c r="Q14" i="311"/>
  <c r="O14" i="311"/>
  <c r="N14" i="311"/>
  <c r="M14" i="311"/>
  <c r="L14" i="311"/>
  <c r="K14" i="311"/>
  <c r="AI13" i="311"/>
  <c r="AH13" i="311"/>
  <c r="AJ13" i="311" s="1"/>
  <c r="AG13" i="311"/>
  <c r="AE13" i="311"/>
  <c r="AD13" i="311"/>
  <c r="AC13" i="311"/>
  <c r="AF13" i="311" s="1"/>
  <c r="AB13" i="311"/>
  <c r="AA13" i="311"/>
  <c r="Y13" i="311"/>
  <c r="Z13" i="311" s="1"/>
  <c r="X13" i="311"/>
  <c r="W13" i="311"/>
  <c r="V13" i="311"/>
  <c r="T13" i="311"/>
  <c r="S13" i="311"/>
  <c r="R13" i="311"/>
  <c r="Q13" i="311"/>
  <c r="O13" i="311"/>
  <c r="N13" i="311"/>
  <c r="M13" i="311"/>
  <c r="P13" i="311" s="1"/>
  <c r="F13" i="311" s="1"/>
  <c r="L13" i="311"/>
  <c r="K13" i="311"/>
  <c r="AI12" i="311"/>
  <c r="AH12" i="311"/>
  <c r="AJ12" i="311" s="1"/>
  <c r="AG12" i="311"/>
  <c r="AE12" i="311"/>
  <c r="AD12" i="311"/>
  <c r="AC12" i="311"/>
  <c r="AF12" i="311" s="1"/>
  <c r="AB12" i="311"/>
  <c r="AA12" i="311"/>
  <c r="Y12" i="311"/>
  <c r="X12" i="311"/>
  <c r="Z12" i="311" s="1"/>
  <c r="W12" i="311"/>
  <c r="V12" i="311"/>
  <c r="T12" i="311"/>
  <c r="U12" i="311" s="1"/>
  <c r="S12" i="311"/>
  <c r="R12" i="311"/>
  <c r="Q12" i="311"/>
  <c r="P12" i="311"/>
  <c r="F12" i="311" s="1"/>
  <c r="O12" i="311"/>
  <c r="N12" i="311"/>
  <c r="M12" i="311"/>
  <c r="L12" i="311"/>
  <c r="K12" i="311"/>
  <c r="AI11" i="311"/>
  <c r="AH11" i="311"/>
  <c r="AJ11" i="311" s="1"/>
  <c r="AG11" i="311"/>
  <c r="AE11" i="311"/>
  <c r="AD11" i="311"/>
  <c r="AF11" i="311" s="1"/>
  <c r="AC11" i="311"/>
  <c r="AB11" i="311"/>
  <c r="AA11" i="311"/>
  <c r="Y11" i="311"/>
  <c r="X11" i="311"/>
  <c r="Z11" i="311" s="1"/>
  <c r="W11" i="311"/>
  <c r="V11" i="311"/>
  <c r="T11" i="311"/>
  <c r="S11" i="311"/>
  <c r="R11" i="311"/>
  <c r="Q11" i="311"/>
  <c r="O11" i="311"/>
  <c r="N11" i="311"/>
  <c r="P11" i="311" s="1"/>
  <c r="F11" i="311" s="1"/>
  <c r="M11" i="311"/>
  <c r="L11" i="311"/>
  <c r="K11" i="311"/>
  <c r="AI10" i="311"/>
  <c r="AH10" i="311"/>
  <c r="AG10" i="311"/>
  <c r="AE10" i="311"/>
  <c r="AD10" i="311"/>
  <c r="AF10" i="311" s="1"/>
  <c r="AC10" i="311"/>
  <c r="AB10" i="311"/>
  <c r="AA10" i="311"/>
  <c r="Y10" i="311"/>
  <c r="X10" i="311"/>
  <c r="W10" i="311"/>
  <c r="V10" i="311"/>
  <c r="T10" i="311"/>
  <c r="U10" i="311" s="1"/>
  <c r="S10" i="311"/>
  <c r="R10" i="311"/>
  <c r="Q10" i="311"/>
  <c r="O10" i="311"/>
  <c r="N10" i="311"/>
  <c r="P10" i="311" s="1"/>
  <c r="F10" i="311" s="1"/>
  <c r="M10" i="311"/>
  <c r="L10" i="311"/>
  <c r="K10" i="311"/>
  <c r="AI9" i="311"/>
  <c r="AH9" i="311"/>
  <c r="AJ9" i="311" s="1"/>
  <c r="AG9" i="311"/>
  <c r="AE9" i="311"/>
  <c r="AD9" i="311"/>
  <c r="AF9" i="311" s="1"/>
  <c r="AC9" i="311"/>
  <c r="AB9" i="311"/>
  <c r="AA9" i="311"/>
  <c r="Y9" i="311"/>
  <c r="X9" i="311"/>
  <c r="W9" i="311"/>
  <c r="Z9" i="311" s="1"/>
  <c r="V9" i="311"/>
  <c r="T9" i="311"/>
  <c r="U9" i="311" s="1"/>
  <c r="S9" i="311"/>
  <c r="R9" i="311"/>
  <c r="Q9" i="311"/>
  <c r="O9" i="311"/>
  <c r="N9" i="311"/>
  <c r="P9" i="311" s="1"/>
  <c r="F9" i="311" s="1"/>
  <c r="M9" i="311"/>
  <c r="L9" i="311"/>
  <c r="K9" i="311"/>
  <c r="AI8" i="311"/>
  <c r="AH8" i="311"/>
  <c r="AG8" i="311"/>
  <c r="AE8" i="311"/>
  <c r="AF8" i="311" s="1"/>
  <c r="AD8" i="311"/>
  <c r="AC8" i="311"/>
  <c r="AB8" i="311"/>
  <c r="AA8" i="311"/>
  <c r="Y8" i="311"/>
  <c r="X8" i="311"/>
  <c r="W8" i="311"/>
  <c r="V8" i="311"/>
  <c r="T8" i="311"/>
  <c r="U8" i="311" s="1"/>
  <c r="S8" i="311"/>
  <c r="R8" i="311"/>
  <c r="Q8" i="311"/>
  <c r="O8" i="311"/>
  <c r="N8" i="311"/>
  <c r="M8" i="311"/>
  <c r="L8" i="311"/>
  <c r="K8" i="311"/>
  <c r="AI7" i="311"/>
  <c r="AH7" i="311"/>
  <c r="AJ7" i="311" s="1"/>
  <c r="AG7" i="311"/>
  <c r="AE7" i="311"/>
  <c r="AD7" i="311"/>
  <c r="AC7" i="311"/>
  <c r="AF7" i="311" s="1"/>
  <c r="AB7" i="311"/>
  <c r="AA7" i="311"/>
  <c r="Y7" i="311"/>
  <c r="X7" i="311"/>
  <c r="Z7" i="311" s="1"/>
  <c r="W7" i="311"/>
  <c r="V7" i="311"/>
  <c r="T7" i="311"/>
  <c r="S7" i="311"/>
  <c r="U7" i="311" s="1"/>
  <c r="R7" i="311"/>
  <c r="Q7" i="311"/>
  <c r="O7" i="311"/>
  <c r="N7" i="311"/>
  <c r="M7" i="311"/>
  <c r="P7" i="311" s="1"/>
  <c r="F7" i="311" s="1"/>
  <c r="L7" i="311"/>
  <c r="K7" i="311"/>
  <c r="AI6" i="311"/>
  <c r="AH6" i="311"/>
  <c r="AJ6" i="311" s="1"/>
  <c r="AG6" i="311"/>
  <c r="AE6" i="311"/>
  <c r="AD6" i="311"/>
  <c r="AC6" i="311"/>
  <c r="AF6" i="311" s="1"/>
  <c r="AB6" i="311"/>
  <c r="AA6" i="311"/>
  <c r="Y6" i="311"/>
  <c r="X6" i="311"/>
  <c r="Z6" i="311" s="1"/>
  <c r="W6" i="311"/>
  <c r="V6" i="311"/>
  <c r="U6" i="311"/>
  <c r="T6" i="311"/>
  <c r="S6" i="311"/>
  <c r="R6" i="311"/>
  <c r="Q6" i="311"/>
  <c r="O6" i="311"/>
  <c r="N6" i="311"/>
  <c r="M6" i="311"/>
  <c r="P6" i="311" s="1"/>
  <c r="F6" i="311" s="1"/>
  <c r="L6" i="311"/>
  <c r="K6" i="311"/>
  <c r="AI5" i="311"/>
  <c r="AH5" i="311"/>
  <c r="AJ5" i="311" s="1"/>
  <c r="AG5" i="311"/>
  <c r="AE5" i="311"/>
  <c r="AD5" i="311"/>
  <c r="AC5" i="311"/>
  <c r="AF5" i="311" s="1"/>
  <c r="AB5" i="311"/>
  <c r="AA5" i="311"/>
  <c r="Y5" i="311"/>
  <c r="X5" i="311"/>
  <c r="Z5" i="311" s="1"/>
  <c r="W5" i="311"/>
  <c r="V5" i="311"/>
  <c r="U5" i="311"/>
  <c r="T5" i="311"/>
  <c r="S5" i="311"/>
  <c r="R5" i="311"/>
  <c r="Q5" i="311"/>
  <c r="O5" i="311"/>
  <c r="N5" i="311"/>
  <c r="M5" i="311"/>
  <c r="P5" i="311" s="1"/>
  <c r="F5" i="311" s="1"/>
  <c r="L5" i="311"/>
  <c r="K5" i="311"/>
  <c r="AI4" i="311"/>
  <c r="AH4" i="311"/>
  <c r="AJ4" i="311" s="1"/>
  <c r="AG4" i="311"/>
  <c r="AE4" i="311"/>
  <c r="AD4" i="311"/>
  <c r="AF4" i="311" s="1"/>
  <c r="AC4" i="311"/>
  <c r="AB4" i="311"/>
  <c r="AA4" i="311"/>
  <c r="Y4" i="311"/>
  <c r="X4" i="311"/>
  <c r="Z4" i="311" s="1"/>
  <c r="W4" i="311"/>
  <c r="V4" i="311"/>
  <c r="T4" i="311"/>
  <c r="S4" i="311"/>
  <c r="R4" i="311"/>
  <c r="Q4" i="311"/>
  <c r="O4" i="311"/>
  <c r="N4" i="311"/>
  <c r="P4" i="311" s="1"/>
  <c r="F4" i="311" s="1"/>
  <c r="M4" i="311"/>
  <c r="L4" i="311"/>
  <c r="K4" i="311"/>
  <c r="J78" i="310"/>
  <c r="I78" i="310"/>
  <c r="H78" i="310"/>
  <c r="G78" i="310"/>
  <c r="J77" i="310"/>
  <c r="I77" i="310"/>
  <c r="H77" i="310"/>
  <c r="G77" i="310"/>
  <c r="J76" i="310"/>
  <c r="I76" i="310"/>
  <c r="H76" i="310"/>
  <c r="G76" i="310"/>
  <c r="J75" i="310"/>
  <c r="I75" i="310"/>
  <c r="H75" i="310"/>
  <c r="G75" i="310"/>
  <c r="J74" i="310"/>
  <c r="I74" i="310"/>
  <c r="H74" i="310"/>
  <c r="G74" i="310"/>
  <c r="F74" i="310"/>
  <c r="E74" i="310"/>
  <c r="D74" i="310"/>
  <c r="C74" i="310"/>
  <c r="J71" i="310"/>
  <c r="I71" i="310"/>
  <c r="H71" i="310"/>
  <c r="G71" i="310"/>
  <c r="J70" i="310"/>
  <c r="I70" i="310"/>
  <c r="H70" i="310"/>
  <c r="G70" i="310"/>
  <c r="J69" i="310"/>
  <c r="I69" i="310"/>
  <c r="H69" i="310"/>
  <c r="G69" i="310"/>
  <c r="J68" i="310"/>
  <c r="I68" i="310"/>
  <c r="H68" i="310"/>
  <c r="G68" i="310"/>
  <c r="J67" i="310"/>
  <c r="I67" i="310"/>
  <c r="H67" i="310"/>
  <c r="G67" i="310"/>
  <c r="F67" i="310"/>
  <c r="E67" i="310"/>
  <c r="D67" i="310"/>
  <c r="C67" i="310"/>
  <c r="J63" i="310"/>
  <c r="I63" i="310"/>
  <c r="H63" i="310"/>
  <c r="G63" i="310"/>
  <c r="J62" i="310"/>
  <c r="I62" i="310"/>
  <c r="H62" i="310"/>
  <c r="G62" i="310"/>
  <c r="J61" i="310"/>
  <c r="I61" i="310"/>
  <c r="H61" i="310"/>
  <c r="G61" i="310"/>
  <c r="J60" i="310"/>
  <c r="I60" i="310"/>
  <c r="H60" i="310"/>
  <c r="G60" i="310"/>
  <c r="J59" i="310"/>
  <c r="I59" i="310"/>
  <c r="H59" i="310"/>
  <c r="G59" i="310"/>
  <c r="F59" i="310"/>
  <c r="E59" i="310"/>
  <c r="D59" i="310"/>
  <c r="J50" i="310"/>
  <c r="I50" i="310"/>
  <c r="H50" i="310"/>
  <c r="G50" i="310"/>
  <c r="J49" i="310"/>
  <c r="I49" i="310"/>
  <c r="H49" i="310"/>
  <c r="G49" i="310"/>
  <c r="J48" i="310"/>
  <c r="I48" i="310"/>
  <c r="H48" i="310"/>
  <c r="G48" i="310"/>
  <c r="J47" i="310"/>
  <c r="I47" i="310"/>
  <c r="H47" i="310"/>
  <c r="G47" i="310"/>
  <c r="J46" i="310"/>
  <c r="I46" i="310"/>
  <c r="H46" i="310"/>
  <c r="G46" i="310"/>
  <c r="F46" i="310"/>
  <c r="E46" i="310"/>
  <c r="D46" i="310"/>
  <c r="C46" i="310"/>
  <c r="J43" i="310"/>
  <c r="I43" i="310"/>
  <c r="H43" i="310"/>
  <c r="G43" i="310"/>
  <c r="J42" i="310"/>
  <c r="I42" i="310"/>
  <c r="H42" i="310"/>
  <c r="G42" i="310"/>
  <c r="J41" i="310"/>
  <c r="I41" i="310"/>
  <c r="H41" i="310"/>
  <c r="G41" i="310"/>
  <c r="J40" i="310"/>
  <c r="I40" i="310"/>
  <c r="H40" i="310"/>
  <c r="G40" i="310"/>
  <c r="J39" i="310"/>
  <c r="I39" i="310"/>
  <c r="H39" i="310"/>
  <c r="G39" i="310"/>
  <c r="F39" i="310"/>
  <c r="E39" i="310"/>
  <c r="D39" i="310"/>
  <c r="C39" i="310"/>
  <c r="J36" i="310"/>
  <c r="I36" i="310"/>
  <c r="H36" i="310"/>
  <c r="G36" i="310"/>
  <c r="J35" i="310"/>
  <c r="I35" i="310"/>
  <c r="H35" i="310"/>
  <c r="G35" i="310"/>
  <c r="J34" i="310"/>
  <c r="I34" i="310"/>
  <c r="H34" i="310"/>
  <c r="G34" i="310"/>
  <c r="J33" i="310"/>
  <c r="I33" i="310"/>
  <c r="H33" i="310"/>
  <c r="G33" i="310"/>
  <c r="J32" i="310"/>
  <c r="I32" i="310"/>
  <c r="H32" i="310"/>
  <c r="G32" i="310"/>
  <c r="F32" i="310"/>
  <c r="E32" i="310"/>
  <c r="D32" i="310"/>
  <c r="J28" i="310"/>
  <c r="I28" i="310"/>
  <c r="H28" i="310"/>
  <c r="G28" i="310"/>
  <c r="J27" i="310"/>
  <c r="I27" i="310"/>
  <c r="H27" i="310"/>
  <c r="G27" i="310"/>
  <c r="J26" i="310"/>
  <c r="I26" i="310"/>
  <c r="H26" i="310"/>
  <c r="G26" i="310"/>
  <c r="J25" i="310"/>
  <c r="I25" i="310"/>
  <c r="H25" i="310"/>
  <c r="G25" i="310"/>
  <c r="J24" i="310"/>
  <c r="I24" i="310"/>
  <c r="H24" i="310"/>
  <c r="G24" i="310"/>
  <c r="F24" i="310"/>
  <c r="E24" i="310"/>
  <c r="D24" i="310"/>
  <c r="C24" i="310"/>
  <c r="J21" i="310"/>
  <c r="I21" i="310"/>
  <c r="H21" i="310"/>
  <c r="G21" i="310"/>
  <c r="J20" i="310"/>
  <c r="I20" i="310"/>
  <c r="H20" i="310"/>
  <c r="G20" i="310"/>
  <c r="J19" i="310"/>
  <c r="I19" i="310"/>
  <c r="H19" i="310"/>
  <c r="G19" i="310"/>
  <c r="J18" i="310"/>
  <c r="I18" i="310"/>
  <c r="H18" i="310"/>
  <c r="G18" i="310"/>
  <c r="J17" i="310"/>
  <c r="I17" i="310"/>
  <c r="H17" i="310"/>
  <c r="G17" i="310"/>
  <c r="F17" i="310"/>
  <c r="E17" i="310"/>
  <c r="D17" i="310"/>
  <c r="C17" i="310"/>
  <c r="J13" i="310"/>
  <c r="I13" i="310"/>
  <c r="H13" i="310"/>
  <c r="G13" i="310"/>
  <c r="J12" i="310"/>
  <c r="I12" i="310"/>
  <c r="H12" i="310"/>
  <c r="G12" i="310"/>
  <c r="J11" i="310"/>
  <c r="I11" i="310"/>
  <c r="H11" i="310"/>
  <c r="G11" i="310"/>
  <c r="J10" i="310"/>
  <c r="I10" i="310"/>
  <c r="H10" i="310"/>
  <c r="G10" i="310"/>
  <c r="J9" i="310"/>
  <c r="I9" i="310"/>
  <c r="H9" i="310"/>
  <c r="G9" i="310"/>
  <c r="F9" i="310"/>
  <c r="E9" i="310"/>
  <c r="D9" i="310"/>
  <c r="A5" i="310"/>
  <c r="D57" i="309"/>
  <c r="E54" i="309"/>
  <c r="E55" i="309" s="1"/>
  <c r="D54" i="309"/>
  <c r="D55" i="309" s="1"/>
  <c r="C54" i="309"/>
  <c r="D50" i="309"/>
  <c r="E47" i="309"/>
  <c r="D47" i="309"/>
  <c r="D49" i="309" s="1"/>
  <c r="AJ43" i="309"/>
  <c r="AI43" i="309"/>
  <c r="AH43" i="309"/>
  <c r="AG43" i="309"/>
  <c r="AF43" i="309"/>
  <c r="AE43" i="309"/>
  <c r="AD43" i="309"/>
  <c r="AC43" i="309"/>
  <c r="AB43" i="309"/>
  <c r="AA43" i="309"/>
  <c r="Z43" i="309"/>
  <c r="Y43" i="309"/>
  <c r="X43" i="309"/>
  <c r="W43" i="309"/>
  <c r="V43" i="309"/>
  <c r="U43" i="309"/>
  <c r="T43" i="309"/>
  <c r="S43" i="309"/>
  <c r="R43" i="309"/>
  <c r="Q43" i="309"/>
  <c r="P43" i="309"/>
  <c r="O43" i="309"/>
  <c r="N43" i="309"/>
  <c r="M43" i="309"/>
  <c r="L43" i="309"/>
  <c r="K43" i="309"/>
  <c r="F43" i="309"/>
  <c r="AJ42" i="309"/>
  <c r="AI42" i="309"/>
  <c r="AH42" i="309"/>
  <c r="AG42" i="309"/>
  <c r="AF42" i="309"/>
  <c r="AE42" i="309"/>
  <c r="AD42" i="309"/>
  <c r="AC42" i="309"/>
  <c r="AB42" i="309"/>
  <c r="AA42" i="309"/>
  <c r="Z42" i="309"/>
  <c r="Y42" i="309"/>
  <c r="X42" i="309"/>
  <c r="W42" i="309"/>
  <c r="V42" i="309"/>
  <c r="U42" i="309"/>
  <c r="T42" i="309"/>
  <c r="S42" i="309"/>
  <c r="R42" i="309"/>
  <c r="Q42" i="309"/>
  <c r="P42" i="309"/>
  <c r="O42" i="309"/>
  <c r="N42" i="309"/>
  <c r="M42" i="309"/>
  <c r="L42" i="309"/>
  <c r="K42" i="309"/>
  <c r="F42" i="309"/>
  <c r="AJ41" i="309"/>
  <c r="AI41" i="309"/>
  <c r="AH41" i="309"/>
  <c r="AG41" i="309"/>
  <c r="AF41" i="309"/>
  <c r="AE41" i="309"/>
  <c r="AD41" i="309"/>
  <c r="AC41" i="309"/>
  <c r="AB41" i="309"/>
  <c r="AA41" i="309"/>
  <c r="Z41" i="309"/>
  <c r="Y41" i="309"/>
  <c r="X41" i="309"/>
  <c r="W41" i="309"/>
  <c r="V41" i="309"/>
  <c r="U41" i="309"/>
  <c r="T41" i="309"/>
  <c r="S41" i="309"/>
  <c r="R41" i="309"/>
  <c r="Q41" i="309"/>
  <c r="P41" i="309"/>
  <c r="O41" i="309"/>
  <c r="N41" i="309"/>
  <c r="M41" i="309"/>
  <c r="L41" i="309"/>
  <c r="K41" i="309"/>
  <c r="F41" i="309"/>
  <c r="AJ40" i="309"/>
  <c r="AI40" i="309"/>
  <c r="AH40" i="309"/>
  <c r="AG40" i="309"/>
  <c r="AF40" i="309"/>
  <c r="AE40" i="309"/>
  <c r="AD40" i="309"/>
  <c r="AC40" i="309"/>
  <c r="AB40" i="309"/>
  <c r="AA40" i="309"/>
  <c r="Z40" i="309"/>
  <c r="Y40" i="309"/>
  <c r="X40" i="309"/>
  <c r="W40" i="309"/>
  <c r="V40" i="309"/>
  <c r="U40" i="309"/>
  <c r="T40" i="309"/>
  <c r="S40" i="309"/>
  <c r="R40" i="309"/>
  <c r="Q40" i="309"/>
  <c r="P40" i="309"/>
  <c r="O40" i="309"/>
  <c r="N40" i="309"/>
  <c r="M40" i="309"/>
  <c r="L40" i="309"/>
  <c r="K40" i="309"/>
  <c r="F40" i="309"/>
  <c r="AJ39" i="309"/>
  <c r="AI39" i="309"/>
  <c r="AH39" i="309"/>
  <c r="AG39" i="309"/>
  <c r="AF39" i="309"/>
  <c r="AE39" i="309"/>
  <c r="AD39" i="309"/>
  <c r="AC39" i="309"/>
  <c r="AB39" i="309"/>
  <c r="AA39" i="309"/>
  <c r="Z39" i="309"/>
  <c r="Y39" i="309"/>
  <c r="X39" i="309"/>
  <c r="W39" i="309"/>
  <c r="V39" i="309"/>
  <c r="U39" i="309"/>
  <c r="T39" i="309"/>
  <c r="S39" i="309"/>
  <c r="R39" i="309"/>
  <c r="Q39" i="309"/>
  <c r="P39" i="309"/>
  <c r="O39" i="309"/>
  <c r="N39" i="309"/>
  <c r="M39" i="309"/>
  <c r="L39" i="309"/>
  <c r="K39" i="309"/>
  <c r="F39" i="309"/>
  <c r="AJ38" i="309"/>
  <c r="AI38" i="309"/>
  <c r="AH38" i="309"/>
  <c r="AG38" i="309"/>
  <c r="AF38" i="309"/>
  <c r="AE38" i="309"/>
  <c r="AD38" i="309"/>
  <c r="AC38" i="309"/>
  <c r="AB38" i="309"/>
  <c r="AA38" i="309"/>
  <c r="Z38" i="309"/>
  <c r="Y38" i="309"/>
  <c r="X38" i="309"/>
  <c r="W38" i="309"/>
  <c r="V38" i="309"/>
  <c r="U38" i="309"/>
  <c r="T38" i="309"/>
  <c r="S38" i="309"/>
  <c r="R38" i="309"/>
  <c r="Q38" i="309"/>
  <c r="P38" i="309"/>
  <c r="O38" i="309"/>
  <c r="N38" i="309"/>
  <c r="M38" i="309"/>
  <c r="L38" i="309"/>
  <c r="K38" i="309"/>
  <c r="F38" i="309"/>
  <c r="AJ37" i="309"/>
  <c r="AI37" i="309"/>
  <c r="AH37" i="309"/>
  <c r="AG37" i="309"/>
  <c r="AF37" i="309"/>
  <c r="AE37" i="309"/>
  <c r="AD37" i="309"/>
  <c r="AC37" i="309"/>
  <c r="AB37" i="309"/>
  <c r="AA37" i="309"/>
  <c r="Z37" i="309"/>
  <c r="Y37" i="309"/>
  <c r="X37" i="309"/>
  <c r="W37" i="309"/>
  <c r="V37" i="309"/>
  <c r="U37" i="309"/>
  <c r="T37" i="309"/>
  <c r="S37" i="309"/>
  <c r="R37" i="309"/>
  <c r="Q37" i="309"/>
  <c r="P37" i="309"/>
  <c r="O37" i="309"/>
  <c r="N37" i="309"/>
  <c r="M37" i="309"/>
  <c r="L37" i="309"/>
  <c r="K37" i="309"/>
  <c r="F37" i="309"/>
  <c r="AJ36" i="309"/>
  <c r="AI36" i="309"/>
  <c r="AH36" i="309"/>
  <c r="AG36" i="309"/>
  <c r="AF36" i="309"/>
  <c r="AE36" i="309"/>
  <c r="AD36" i="309"/>
  <c r="AC36" i="309"/>
  <c r="AB36" i="309"/>
  <c r="AA36" i="309"/>
  <c r="Z36" i="309"/>
  <c r="Y36" i="309"/>
  <c r="X36" i="309"/>
  <c r="W36" i="309"/>
  <c r="V36" i="309"/>
  <c r="U36" i="309"/>
  <c r="T36" i="309"/>
  <c r="S36" i="309"/>
  <c r="R36" i="309"/>
  <c r="Q36" i="309"/>
  <c r="P36" i="309"/>
  <c r="O36" i="309"/>
  <c r="N36" i="309"/>
  <c r="M36" i="309"/>
  <c r="L36" i="309"/>
  <c r="K36" i="309"/>
  <c r="F36" i="309"/>
  <c r="AJ35" i="309"/>
  <c r="AI35" i="309"/>
  <c r="AH35" i="309"/>
  <c r="AG35" i="309"/>
  <c r="AF35" i="309"/>
  <c r="AE35" i="309"/>
  <c r="AD35" i="309"/>
  <c r="AC35" i="309"/>
  <c r="AB35" i="309"/>
  <c r="AA35" i="309"/>
  <c r="Z35" i="309"/>
  <c r="Y35" i="309"/>
  <c r="X35" i="309"/>
  <c r="W35" i="309"/>
  <c r="V35" i="309"/>
  <c r="U35" i="309"/>
  <c r="T35" i="309"/>
  <c r="S35" i="309"/>
  <c r="R35" i="309"/>
  <c r="Q35" i="309"/>
  <c r="P35" i="309"/>
  <c r="O35" i="309"/>
  <c r="N35" i="309"/>
  <c r="M35" i="309"/>
  <c r="L35" i="309"/>
  <c r="K35" i="309"/>
  <c r="F35" i="309"/>
  <c r="AJ34" i="309"/>
  <c r="AI34" i="309"/>
  <c r="AH34" i="309"/>
  <c r="AG34" i="309"/>
  <c r="AF34" i="309"/>
  <c r="AE34" i="309"/>
  <c r="AD34" i="309"/>
  <c r="AC34" i="309"/>
  <c r="AB34" i="309"/>
  <c r="AA34" i="309"/>
  <c r="Z34" i="309"/>
  <c r="Y34" i="309"/>
  <c r="X34" i="309"/>
  <c r="W34" i="309"/>
  <c r="V34" i="309"/>
  <c r="U34" i="309"/>
  <c r="T34" i="309"/>
  <c r="S34" i="309"/>
  <c r="R34" i="309"/>
  <c r="Q34" i="309"/>
  <c r="P34" i="309"/>
  <c r="O34" i="309"/>
  <c r="N34" i="309"/>
  <c r="M34" i="309"/>
  <c r="L34" i="309"/>
  <c r="K34" i="309"/>
  <c r="F34" i="309"/>
  <c r="AJ33" i="309"/>
  <c r="AI33" i="309"/>
  <c r="AH33" i="309"/>
  <c r="AG33" i="309"/>
  <c r="AF33" i="309"/>
  <c r="AE33" i="309"/>
  <c r="AD33" i="309"/>
  <c r="AC33" i="309"/>
  <c r="AB33" i="309"/>
  <c r="AA33" i="309"/>
  <c r="Z33" i="309"/>
  <c r="Y33" i="309"/>
  <c r="X33" i="309"/>
  <c r="W33" i="309"/>
  <c r="V33" i="309"/>
  <c r="U33" i="309"/>
  <c r="T33" i="309"/>
  <c r="S33" i="309"/>
  <c r="R33" i="309"/>
  <c r="Q33" i="309"/>
  <c r="P33" i="309"/>
  <c r="O33" i="309"/>
  <c r="N33" i="309"/>
  <c r="M33" i="309"/>
  <c r="L33" i="309"/>
  <c r="K33" i="309"/>
  <c r="F33" i="309"/>
  <c r="AJ32" i="309"/>
  <c r="AI32" i="309"/>
  <c r="AH32" i="309"/>
  <c r="AG32" i="309"/>
  <c r="AF32" i="309"/>
  <c r="AE32" i="309"/>
  <c r="AD32" i="309"/>
  <c r="AC32" i="309"/>
  <c r="AB32" i="309"/>
  <c r="AA32" i="309"/>
  <c r="Z32" i="309"/>
  <c r="Y32" i="309"/>
  <c r="X32" i="309"/>
  <c r="W32" i="309"/>
  <c r="V32" i="309"/>
  <c r="U32" i="309"/>
  <c r="T32" i="309"/>
  <c r="S32" i="309"/>
  <c r="R32" i="309"/>
  <c r="Q32" i="309"/>
  <c r="P32" i="309"/>
  <c r="O32" i="309"/>
  <c r="N32" i="309"/>
  <c r="M32" i="309"/>
  <c r="L32" i="309"/>
  <c r="K32" i="309"/>
  <c r="F32" i="309"/>
  <c r="AJ31" i="309"/>
  <c r="AI31" i="309"/>
  <c r="AH31" i="309"/>
  <c r="AG31" i="309"/>
  <c r="AF31" i="309"/>
  <c r="AE31" i="309"/>
  <c r="AD31" i="309"/>
  <c r="AC31" i="309"/>
  <c r="AB31" i="309"/>
  <c r="AA31" i="309"/>
  <c r="Z31" i="309"/>
  <c r="Y31" i="309"/>
  <c r="X31" i="309"/>
  <c r="W31" i="309"/>
  <c r="V31" i="309"/>
  <c r="U31" i="309"/>
  <c r="T31" i="309"/>
  <c r="S31" i="309"/>
  <c r="R31" i="309"/>
  <c r="Q31" i="309"/>
  <c r="P31" i="309"/>
  <c r="O31" i="309"/>
  <c r="N31" i="309"/>
  <c r="M31" i="309"/>
  <c r="L31" i="309"/>
  <c r="K31" i="309"/>
  <c r="F31" i="309"/>
  <c r="AJ30" i="309"/>
  <c r="AI30" i="309"/>
  <c r="AH30" i="309"/>
  <c r="AG30" i="309"/>
  <c r="AF30" i="309"/>
  <c r="AE30" i="309"/>
  <c r="AD30" i="309"/>
  <c r="AC30" i="309"/>
  <c r="AB30" i="309"/>
  <c r="AA30" i="309"/>
  <c r="Z30" i="309"/>
  <c r="Y30" i="309"/>
  <c r="X30" i="309"/>
  <c r="W30" i="309"/>
  <c r="V30" i="309"/>
  <c r="U30" i="309"/>
  <c r="T30" i="309"/>
  <c r="S30" i="309"/>
  <c r="R30" i="309"/>
  <c r="Q30" i="309"/>
  <c r="P30" i="309"/>
  <c r="O30" i="309"/>
  <c r="N30" i="309"/>
  <c r="M30" i="309"/>
  <c r="L30" i="309"/>
  <c r="K30" i="309"/>
  <c r="F30" i="309"/>
  <c r="AJ29" i="309"/>
  <c r="AI29" i="309"/>
  <c r="AH29" i="309"/>
  <c r="AG29" i="309"/>
  <c r="AF29" i="309"/>
  <c r="AE29" i="309"/>
  <c r="AD29" i="309"/>
  <c r="AC29" i="309"/>
  <c r="AB29" i="309"/>
  <c r="AA29" i="309"/>
  <c r="Z29" i="309"/>
  <c r="Y29" i="309"/>
  <c r="X29" i="309"/>
  <c r="W29" i="309"/>
  <c r="V29" i="309"/>
  <c r="U29" i="309"/>
  <c r="T29" i="309"/>
  <c r="S29" i="309"/>
  <c r="R29" i="309"/>
  <c r="Q29" i="309"/>
  <c r="P29" i="309"/>
  <c r="O29" i="309"/>
  <c r="N29" i="309"/>
  <c r="M29" i="309"/>
  <c r="L29" i="309"/>
  <c r="K29" i="309"/>
  <c r="F29" i="309"/>
  <c r="AJ28" i="309"/>
  <c r="AI28" i="309"/>
  <c r="AH28" i="309"/>
  <c r="AG28" i="309"/>
  <c r="AF28" i="309"/>
  <c r="AE28" i="309"/>
  <c r="AD28" i="309"/>
  <c r="AC28" i="309"/>
  <c r="AB28" i="309"/>
  <c r="AA28" i="309"/>
  <c r="Z28" i="309"/>
  <c r="Y28" i="309"/>
  <c r="X28" i="309"/>
  <c r="W28" i="309"/>
  <c r="V28" i="309"/>
  <c r="U28" i="309"/>
  <c r="T28" i="309"/>
  <c r="S28" i="309"/>
  <c r="R28" i="309"/>
  <c r="Q28" i="309"/>
  <c r="P28" i="309"/>
  <c r="O28" i="309"/>
  <c r="N28" i="309"/>
  <c r="M28" i="309"/>
  <c r="L28" i="309"/>
  <c r="K28" i="309"/>
  <c r="F28" i="309"/>
  <c r="AJ27" i="309"/>
  <c r="AI27" i="309"/>
  <c r="AH27" i="309"/>
  <c r="AG27" i="309"/>
  <c r="AF27" i="309"/>
  <c r="AE27" i="309"/>
  <c r="AD27" i="309"/>
  <c r="AC27" i="309"/>
  <c r="AB27" i="309"/>
  <c r="AA27" i="309"/>
  <c r="Z27" i="309"/>
  <c r="Y27" i="309"/>
  <c r="X27" i="309"/>
  <c r="W27" i="309"/>
  <c r="V27" i="309"/>
  <c r="U27" i="309"/>
  <c r="T27" i="309"/>
  <c r="S27" i="309"/>
  <c r="R27" i="309"/>
  <c r="Q27" i="309"/>
  <c r="P27" i="309"/>
  <c r="O27" i="309"/>
  <c r="N27" i="309"/>
  <c r="M27" i="309"/>
  <c r="L27" i="309"/>
  <c r="K27" i="309"/>
  <c r="F27" i="309"/>
  <c r="AJ26" i="309"/>
  <c r="AI26" i="309"/>
  <c r="AH26" i="309"/>
  <c r="AG26" i="309"/>
  <c r="AF26" i="309"/>
  <c r="AE26" i="309"/>
  <c r="AD26" i="309"/>
  <c r="AC26" i="309"/>
  <c r="AB26" i="309"/>
  <c r="AA26" i="309"/>
  <c r="Z26" i="309"/>
  <c r="Y26" i="309"/>
  <c r="X26" i="309"/>
  <c r="W26" i="309"/>
  <c r="V26" i="309"/>
  <c r="U26" i="309"/>
  <c r="T26" i="309"/>
  <c r="S26" i="309"/>
  <c r="R26" i="309"/>
  <c r="Q26" i="309"/>
  <c r="P26" i="309"/>
  <c r="O26" i="309"/>
  <c r="N26" i="309"/>
  <c r="M26" i="309"/>
  <c r="L26" i="309"/>
  <c r="K26" i="309"/>
  <c r="F26" i="309"/>
  <c r="AJ25" i="309"/>
  <c r="AI25" i="309"/>
  <c r="AH25" i="309"/>
  <c r="AG25" i="309"/>
  <c r="AF25" i="309"/>
  <c r="AE25" i="309"/>
  <c r="AD25" i="309"/>
  <c r="AC25" i="309"/>
  <c r="AB25" i="309"/>
  <c r="AA25" i="309"/>
  <c r="Z25" i="309"/>
  <c r="Y25" i="309"/>
  <c r="X25" i="309"/>
  <c r="W25" i="309"/>
  <c r="V25" i="309"/>
  <c r="U25" i="309"/>
  <c r="T25" i="309"/>
  <c r="S25" i="309"/>
  <c r="R25" i="309"/>
  <c r="Q25" i="309"/>
  <c r="P25" i="309"/>
  <c r="O25" i="309"/>
  <c r="N25" i="309"/>
  <c r="M25" i="309"/>
  <c r="L25" i="309"/>
  <c r="K25" i="309"/>
  <c r="F25" i="309"/>
  <c r="AJ24" i="309"/>
  <c r="AI24" i="309"/>
  <c r="AH24" i="309"/>
  <c r="AG24" i="309"/>
  <c r="AF24" i="309"/>
  <c r="AE24" i="309"/>
  <c r="AD24" i="309"/>
  <c r="AC24" i="309"/>
  <c r="AB24" i="309"/>
  <c r="AA24" i="309"/>
  <c r="Z24" i="309"/>
  <c r="Y24" i="309"/>
  <c r="X24" i="309"/>
  <c r="W24" i="309"/>
  <c r="V24" i="309"/>
  <c r="U24" i="309"/>
  <c r="T24" i="309"/>
  <c r="S24" i="309"/>
  <c r="R24" i="309"/>
  <c r="Q24" i="309"/>
  <c r="P24" i="309"/>
  <c r="O24" i="309"/>
  <c r="N24" i="309"/>
  <c r="M24" i="309"/>
  <c r="L24" i="309"/>
  <c r="K24" i="309"/>
  <c r="F24" i="309"/>
  <c r="AJ23" i="309"/>
  <c r="AI23" i="309"/>
  <c r="AH23" i="309"/>
  <c r="AG23" i="309"/>
  <c r="AF23" i="309"/>
  <c r="AE23" i="309"/>
  <c r="AD23" i="309"/>
  <c r="AC23" i="309"/>
  <c r="AB23" i="309"/>
  <c r="AA23" i="309"/>
  <c r="Z23" i="309"/>
  <c r="Y23" i="309"/>
  <c r="X23" i="309"/>
  <c r="W23" i="309"/>
  <c r="V23" i="309"/>
  <c r="U23" i="309"/>
  <c r="T23" i="309"/>
  <c r="S23" i="309"/>
  <c r="R23" i="309"/>
  <c r="Q23" i="309"/>
  <c r="P23" i="309"/>
  <c r="O23" i="309"/>
  <c r="N23" i="309"/>
  <c r="M23" i="309"/>
  <c r="L23" i="309"/>
  <c r="K23" i="309"/>
  <c r="F23" i="309"/>
  <c r="AJ22" i="309"/>
  <c r="AI22" i="309"/>
  <c r="AH22" i="309"/>
  <c r="AG22" i="309"/>
  <c r="AF22" i="309"/>
  <c r="AE22" i="309"/>
  <c r="AD22" i="309"/>
  <c r="AC22" i="309"/>
  <c r="AB22" i="309"/>
  <c r="AA22" i="309"/>
  <c r="Z22" i="309"/>
  <c r="Y22" i="309"/>
  <c r="X22" i="309"/>
  <c r="W22" i="309"/>
  <c r="V22" i="309"/>
  <c r="U22" i="309"/>
  <c r="T22" i="309"/>
  <c r="S22" i="309"/>
  <c r="R22" i="309"/>
  <c r="Q22" i="309"/>
  <c r="P22" i="309"/>
  <c r="O22" i="309"/>
  <c r="N22" i="309"/>
  <c r="M22" i="309"/>
  <c r="L22" i="309"/>
  <c r="K22" i="309"/>
  <c r="F22" i="309"/>
  <c r="AJ21" i="309"/>
  <c r="AI21" i="309"/>
  <c r="AH21" i="309"/>
  <c r="AG21" i="309"/>
  <c r="AF21" i="309"/>
  <c r="AE21" i="309"/>
  <c r="AD21" i="309"/>
  <c r="AC21" i="309"/>
  <c r="AB21" i="309"/>
  <c r="AA21" i="309"/>
  <c r="Z21" i="309"/>
  <c r="Y21" i="309"/>
  <c r="X21" i="309"/>
  <c r="W21" i="309"/>
  <c r="V21" i="309"/>
  <c r="U21" i="309"/>
  <c r="T21" i="309"/>
  <c r="S21" i="309"/>
  <c r="R21" i="309"/>
  <c r="Q21" i="309"/>
  <c r="P21" i="309"/>
  <c r="O21" i="309"/>
  <c r="N21" i="309"/>
  <c r="M21" i="309"/>
  <c r="L21" i="309"/>
  <c r="K21" i="309"/>
  <c r="F21" i="309"/>
  <c r="AJ20" i="309"/>
  <c r="F20" i="309" s="1"/>
  <c r="AI20" i="309"/>
  <c r="AH20" i="309"/>
  <c r="AG20" i="309"/>
  <c r="AE20" i="309"/>
  <c r="AD20" i="309"/>
  <c r="AC20" i="309"/>
  <c r="AB20" i="309"/>
  <c r="AF20" i="309" s="1"/>
  <c r="AA20" i="309"/>
  <c r="Y20" i="309"/>
  <c r="X20" i="309"/>
  <c r="W20" i="309"/>
  <c r="Z20" i="309" s="1"/>
  <c r="V20" i="309"/>
  <c r="U20" i="309"/>
  <c r="T20" i="309"/>
  <c r="S20" i="309"/>
  <c r="R20" i="309"/>
  <c r="Q20" i="309"/>
  <c r="O20" i="309"/>
  <c r="N20" i="309"/>
  <c r="M20" i="309"/>
  <c r="L20" i="309"/>
  <c r="P20" i="309" s="1"/>
  <c r="K20" i="309"/>
  <c r="AI19" i="309"/>
  <c r="AH19" i="309"/>
  <c r="AJ19" i="309" s="1"/>
  <c r="F19" i="309" s="1"/>
  <c r="AG19" i="309"/>
  <c r="AF19" i="309"/>
  <c r="AE19" i="309"/>
  <c r="AD19" i="309"/>
  <c r="AC19" i="309"/>
  <c r="AB19" i="309"/>
  <c r="AA19" i="309"/>
  <c r="Y19" i="309"/>
  <c r="X19" i="309"/>
  <c r="W19" i="309"/>
  <c r="Z19" i="309" s="1"/>
  <c r="V19" i="309"/>
  <c r="T19" i="309"/>
  <c r="S19" i="309"/>
  <c r="R19" i="309"/>
  <c r="U19" i="309" s="1"/>
  <c r="Q19" i="309"/>
  <c r="P19" i="309"/>
  <c r="O19" i="309"/>
  <c r="N19" i="309"/>
  <c r="M19" i="309"/>
  <c r="L19" i="309"/>
  <c r="K19" i="309"/>
  <c r="AI18" i="309"/>
  <c r="AH18" i="309"/>
  <c r="AJ18" i="309" s="1"/>
  <c r="F18" i="309" s="1"/>
  <c r="AG18" i="309"/>
  <c r="AE18" i="309"/>
  <c r="AD18" i="309"/>
  <c r="AC18" i="309"/>
  <c r="AB18" i="309"/>
  <c r="AF18" i="309" s="1"/>
  <c r="AA18" i="309"/>
  <c r="Y18" i="309"/>
  <c r="X18" i="309"/>
  <c r="W18" i="309"/>
  <c r="Z18" i="309" s="1"/>
  <c r="V18" i="309"/>
  <c r="T18" i="309"/>
  <c r="S18" i="309"/>
  <c r="R18" i="309"/>
  <c r="U18" i="309" s="1"/>
  <c r="Q18" i="309"/>
  <c r="P18" i="309"/>
  <c r="O18" i="309"/>
  <c r="N18" i="309"/>
  <c r="M18" i="309"/>
  <c r="L18" i="309"/>
  <c r="K18" i="309"/>
  <c r="AI17" i="309"/>
  <c r="AH17" i="309"/>
  <c r="AJ17" i="309" s="1"/>
  <c r="F17" i="309" s="1"/>
  <c r="AG17" i="309"/>
  <c r="AE17" i="309"/>
  <c r="AD17" i="309"/>
  <c r="AC17" i="309"/>
  <c r="AB17" i="309"/>
  <c r="AA17" i="309"/>
  <c r="Y17" i="309"/>
  <c r="X17" i="309"/>
  <c r="W17" i="309"/>
  <c r="V17" i="309"/>
  <c r="T17" i="309"/>
  <c r="S17" i="309"/>
  <c r="R17" i="309"/>
  <c r="U17" i="309" s="1"/>
  <c r="Q17" i="309"/>
  <c r="O17" i="309"/>
  <c r="N17" i="309"/>
  <c r="M17" i="309"/>
  <c r="L17" i="309"/>
  <c r="K17" i="309"/>
  <c r="AI16" i="309"/>
  <c r="AH16" i="309"/>
  <c r="AJ16" i="309" s="1"/>
  <c r="F16" i="309" s="1"/>
  <c r="AG16" i="309"/>
  <c r="AF16" i="309"/>
  <c r="AE16" i="309"/>
  <c r="AD16" i="309"/>
  <c r="AC16" i="309"/>
  <c r="AB16" i="309"/>
  <c r="AA16" i="309"/>
  <c r="Y16" i="309"/>
  <c r="X16" i="309"/>
  <c r="W16" i="309"/>
  <c r="V16" i="309"/>
  <c r="T16" i="309"/>
  <c r="S16" i="309"/>
  <c r="R16" i="309"/>
  <c r="Q16" i="309"/>
  <c r="U16" i="309" s="1"/>
  <c r="P16" i="309"/>
  <c r="O16" i="309"/>
  <c r="N16" i="309"/>
  <c r="M16" i="309"/>
  <c r="L16" i="309"/>
  <c r="K16" i="309"/>
  <c r="AI15" i="309"/>
  <c r="AH15" i="309"/>
  <c r="AJ15" i="309" s="1"/>
  <c r="F15" i="309" s="1"/>
  <c r="AG15" i="309"/>
  <c r="AE15" i="309"/>
  <c r="AD15" i="309"/>
  <c r="AC15" i="309"/>
  <c r="AB15" i="309"/>
  <c r="AA15" i="309"/>
  <c r="Y15" i="309"/>
  <c r="X15" i="309"/>
  <c r="Z15" i="309" s="1"/>
  <c r="W15" i="309"/>
  <c r="V15" i="309"/>
  <c r="T15" i="309"/>
  <c r="S15" i="309"/>
  <c r="R15" i="309"/>
  <c r="Q15" i="309"/>
  <c r="O15" i="309"/>
  <c r="N15" i="309"/>
  <c r="M15" i="309"/>
  <c r="L15" i="309"/>
  <c r="K15" i="309"/>
  <c r="AI14" i="309"/>
  <c r="AH14" i="309"/>
  <c r="AG14" i="309"/>
  <c r="AJ14" i="309" s="1"/>
  <c r="F14" i="309" s="1"/>
  <c r="AE14" i="309"/>
  <c r="AD14" i="309"/>
  <c r="AC14" i="309"/>
  <c r="AB14" i="309"/>
  <c r="AA14" i="309"/>
  <c r="Y14" i="309"/>
  <c r="X14" i="309"/>
  <c r="W14" i="309"/>
  <c r="V14" i="309"/>
  <c r="Z14" i="309" s="1"/>
  <c r="T14" i="309"/>
  <c r="S14" i="309"/>
  <c r="R14" i="309"/>
  <c r="Q14" i="309"/>
  <c r="O14" i="309"/>
  <c r="N14" i="309"/>
  <c r="M14" i="309"/>
  <c r="L14" i="309"/>
  <c r="K14" i="309"/>
  <c r="P14" i="309" s="1"/>
  <c r="AI13" i="309"/>
  <c r="AH13" i="309"/>
  <c r="AJ13" i="309" s="1"/>
  <c r="F13" i="309" s="1"/>
  <c r="AG13" i="309"/>
  <c r="AE13" i="309"/>
  <c r="AD13" i="309"/>
  <c r="AC13" i="309"/>
  <c r="AB13" i="309"/>
  <c r="AF13" i="309" s="1"/>
  <c r="AA13" i="309"/>
  <c r="Y13" i="309"/>
  <c r="X13" i="309"/>
  <c r="W13" i="309"/>
  <c r="Z13" i="309" s="1"/>
  <c r="V13" i="309"/>
  <c r="U13" i="309"/>
  <c r="T13" i="309"/>
  <c r="S13" i="309"/>
  <c r="R13" i="309"/>
  <c r="Q13" i="309"/>
  <c r="O13" i="309"/>
  <c r="N13" i="309"/>
  <c r="M13" i="309"/>
  <c r="L13" i="309"/>
  <c r="P13" i="309" s="1"/>
  <c r="K13" i="309"/>
  <c r="AI12" i="309"/>
  <c r="AH12" i="309"/>
  <c r="AG12" i="309"/>
  <c r="AJ12" i="309" s="1"/>
  <c r="F12" i="309" s="1"/>
  <c r="AE12" i="309"/>
  <c r="AD12" i="309"/>
  <c r="AC12" i="309"/>
  <c r="AB12" i="309"/>
  <c r="AA12" i="309"/>
  <c r="AF12" i="309" s="1"/>
  <c r="Y12" i="309"/>
  <c r="X12" i="309"/>
  <c r="W12" i="309"/>
  <c r="V12" i="309"/>
  <c r="Z12" i="309" s="1"/>
  <c r="U12" i="309"/>
  <c r="T12" i="309"/>
  <c r="S12" i="309"/>
  <c r="R12" i="309"/>
  <c r="Q12" i="309"/>
  <c r="O12" i="309"/>
  <c r="N12" i="309"/>
  <c r="M12" i="309"/>
  <c r="L12" i="309"/>
  <c r="K12" i="309"/>
  <c r="P12" i="309" s="1"/>
  <c r="AI11" i="309"/>
  <c r="AH11" i="309"/>
  <c r="AJ11" i="309" s="1"/>
  <c r="F11" i="309" s="1"/>
  <c r="AG11" i="309"/>
  <c r="AF11" i="309"/>
  <c r="AE11" i="309"/>
  <c r="AD11" i="309"/>
  <c r="AC11" i="309"/>
  <c r="AB11" i="309"/>
  <c r="AA11" i="309"/>
  <c r="Y11" i="309"/>
  <c r="X11" i="309"/>
  <c r="W11" i="309"/>
  <c r="Z11" i="309" s="1"/>
  <c r="V11" i="309"/>
  <c r="T11" i="309"/>
  <c r="S11" i="309"/>
  <c r="R11" i="309"/>
  <c r="U11" i="309" s="1"/>
  <c r="Q11" i="309"/>
  <c r="O11" i="309"/>
  <c r="N11" i="309"/>
  <c r="M11" i="309"/>
  <c r="L11" i="309"/>
  <c r="K11" i="309"/>
  <c r="P11" i="309" s="1"/>
  <c r="AI10" i="309"/>
  <c r="AH10" i="309"/>
  <c r="AJ10" i="309" s="1"/>
  <c r="F10" i="309" s="1"/>
  <c r="AG10" i="309"/>
  <c r="AE10" i="309"/>
  <c r="AD10" i="309"/>
  <c r="AC10" i="309"/>
  <c r="AB10" i="309"/>
  <c r="AA10" i="309"/>
  <c r="AF10" i="309" s="1"/>
  <c r="Z10" i="309"/>
  <c r="Y10" i="309"/>
  <c r="X10" i="309"/>
  <c r="W10" i="309"/>
  <c r="V10" i="309"/>
  <c r="T10" i="309"/>
  <c r="S10" i="309"/>
  <c r="R10" i="309"/>
  <c r="Q10" i="309"/>
  <c r="O10" i="309"/>
  <c r="N10" i="309"/>
  <c r="M10" i="309"/>
  <c r="L10" i="309"/>
  <c r="K10" i="309"/>
  <c r="P10" i="309" s="1"/>
  <c r="AI9" i="309"/>
  <c r="AH9" i="309"/>
  <c r="AG9" i="309"/>
  <c r="AJ9" i="309" s="1"/>
  <c r="F9" i="309" s="1"/>
  <c r="AE9" i="309"/>
  <c r="AD9" i="309"/>
  <c r="AC9" i="309"/>
  <c r="AB9" i="309"/>
  <c r="AA9" i="309"/>
  <c r="Y9" i="309"/>
  <c r="X9" i="309"/>
  <c r="W9" i="309"/>
  <c r="V9" i="309"/>
  <c r="Z9" i="309" s="1"/>
  <c r="T9" i="309"/>
  <c r="S9" i="309"/>
  <c r="R9" i="309"/>
  <c r="Q9" i="309"/>
  <c r="U9" i="309" s="1"/>
  <c r="O9" i="309"/>
  <c r="N9" i="309"/>
  <c r="M9" i="309"/>
  <c r="L9" i="309"/>
  <c r="K9" i="309"/>
  <c r="AJ8" i="309"/>
  <c r="F8" i="309" s="1"/>
  <c r="AI8" i="309"/>
  <c r="AH8" i="309"/>
  <c r="AG8" i="309"/>
  <c r="AE8" i="309"/>
  <c r="AD8" i="309"/>
  <c r="AC8" i="309"/>
  <c r="AB8" i="309"/>
  <c r="AF8" i="309" s="1"/>
  <c r="AA8" i="309"/>
  <c r="Y8" i="309"/>
  <c r="X8" i="309"/>
  <c r="W8" i="309"/>
  <c r="Z8" i="309" s="1"/>
  <c r="V8" i="309"/>
  <c r="T8" i="309"/>
  <c r="S8" i="309"/>
  <c r="R8" i="309"/>
  <c r="U8" i="309" s="1"/>
  <c r="Q8" i="309"/>
  <c r="O8" i="309"/>
  <c r="N8" i="309"/>
  <c r="M8" i="309"/>
  <c r="L8" i="309"/>
  <c r="P8" i="309" s="1"/>
  <c r="K8" i="309"/>
  <c r="AI7" i="309"/>
  <c r="AH7" i="309"/>
  <c r="AJ7" i="309" s="1"/>
  <c r="F7" i="309" s="1"/>
  <c r="AG7" i="309"/>
  <c r="AE7" i="309"/>
  <c r="AD7" i="309"/>
  <c r="AC7" i="309"/>
  <c r="AB7" i="309"/>
  <c r="AF7" i="309" s="1"/>
  <c r="AA7" i="309"/>
  <c r="Y7" i="309"/>
  <c r="X7" i="309"/>
  <c r="Z7" i="309" s="1"/>
  <c r="W7" i="309"/>
  <c r="V7" i="309"/>
  <c r="T7" i="309"/>
  <c r="S7" i="309"/>
  <c r="R7" i="309"/>
  <c r="Q7" i="309"/>
  <c r="O7" i="309"/>
  <c r="N7" i="309"/>
  <c r="M7" i="309"/>
  <c r="L7" i="309"/>
  <c r="K7" i="309"/>
  <c r="AI6" i="309"/>
  <c r="AH6" i="309"/>
  <c r="AG6" i="309"/>
  <c r="AE6" i="309"/>
  <c r="AD6" i="309"/>
  <c r="AC6" i="309"/>
  <c r="AB6" i="309"/>
  <c r="AA6" i="309"/>
  <c r="Y6" i="309"/>
  <c r="X6" i="309"/>
  <c r="W6" i="309"/>
  <c r="V6" i="309"/>
  <c r="T6" i="309"/>
  <c r="S6" i="309"/>
  <c r="R6" i="309"/>
  <c r="Q6" i="309"/>
  <c r="O6" i="309"/>
  <c r="N6" i="309"/>
  <c r="M6" i="309"/>
  <c r="L6" i="309"/>
  <c r="K6" i="309"/>
  <c r="AJ5" i="309"/>
  <c r="F5" i="309" s="1"/>
  <c r="AI5" i="309"/>
  <c r="AH5" i="309"/>
  <c r="AG5" i="309"/>
  <c r="AE5" i="309"/>
  <c r="AD5" i="309"/>
  <c r="AC5" i="309"/>
  <c r="AB5" i="309"/>
  <c r="AF5" i="309" s="1"/>
  <c r="AA5" i="309"/>
  <c r="Y5" i="309"/>
  <c r="X5" i="309"/>
  <c r="W5" i="309"/>
  <c r="Z5" i="309" s="1"/>
  <c r="V5" i="309"/>
  <c r="U5" i="309"/>
  <c r="T5" i="309"/>
  <c r="S5" i="309"/>
  <c r="R5" i="309"/>
  <c r="Q5" i="309"/>
  <c r="O5" i="309"/>
  <c r="N5" i="309"/>
  <c r="M5" i="309"/>
  <c r="L5" i="309"/>
  <c r="P5" i="309" s="1"/>
  <c r="K5" i="309"/>
  <c r="AJ4" i="309"/>
  <c r="F4" i="309" s="1"/>
  <c r="AI4" i="309"/>
  <c r="AH4" i="309"/>
  <c r="AG4" i="309"/>
  <c r="AE4" i="309"/>
  <c r="AD4" i="309"/>
  <c r="AC4" i="309"/>
  <c r="AB4" i="309"/>
  <c r="AF4" i="309" s="1"/>
  <c r="AA4" i="309"/>
  <c r="Y4" i="309"/>
  <c r="X4" i="309"/>
  <c r="W4" i="309"/>
  <c r="Z4" i="309" s="1"/>
  <c r="V4" i="309"/>
  <c r="T4" i="309"/>
  <c r="S4" i="309"/>
  <c r="R4" i="309"/>
  <c r="U4" i="309" s="1"/>
  <c r="Q4" i="309"/>
  <c r="O4" i="309"/>
  <c r="N4" i="309"/>
  <c r="M4" i="309"/>
  <c r="L4" i="309"/>
  <c r="P4" i="309" s="1"/>
  <c r="K4" i="309"/>
  <c r="D57" i="308"/>
  <c r="E54" i="308"/>
  <c r="E55" i="308" s="1"/>
  <c r="D54" i="308"/>
  <c r="D56" i="308" s="1"/>
  <c r="C54" i="308"/>
  <c r="D50" i="308"/>
  <c r="E47" i="308"/>
  <c r="D47" i="308"/>
  <c r="D49" i="308" s="1"/>
  <c r="AJ43" i="308"/>
  <c r="AI43" i="308"/>
  <c r="AH43" i="308"/>
  <c r="AG43" i="308"/>
  <c r="AF43" i="308"/>
  <c r="AE43" i="308"/>
  <c r="AD43" i="308"/>
  <c r="AC43" i="308"/>
  <c r="AB43" i="308"/>
  <c r="AA43" i="308"/>
  <c r="Z43" i="308"/>
  <c r="Y43" i="308"/>
  <c r="X43" i="308"/>
  <c r="W43" i="308"/>
  <c r="V43" i="308"/>
  <c r="U43" i="308"/>
  <c r="T43" i="308"/>
  <c r="S43" i="308"/>
  <c r="R43" i="308"/>
  <c r="Q43" i="308"/>
  <c r="P43" i="308"/>
  <c r="O43" i="308"/>
  <c r="N43" i="308"/>
  <c r="M43" i="308"/>
  <c r="L43" i="308"/>
  <c r="K43" i="308"/>
  <c r="F43" i="308"/>
  <c r="AJ42" i="308"/>
  <c r="AI42" i="308"/>
  <c r="AH42" i="308"/>
  <c r="AG42" i="308"/>
  <c r="AF42" i="308"/>
  <c r="AE42" i="308"/>
  <c r="AD42" i="308"/>
  <c r="AC42" i="308"/>
  <c r="AB42" i="308"/>
  <c r="AA42" i="308"/>
  <c r="Z42" i="308"/>
  <c r="Y42" i="308"/>
  <c r="X42" i="308"/>
  <c r="W42" i="308"/>
  <c r="V42" i="308"/>
  <c r="U42" i="308"/>
  <c r="T42" i="308"/>
  <c r="S42" i="308"/>
  <c r="R42" i="308"/>
  <c r="Q42" i="308"/>
  <c r="P42" i="308"/>
  <c r="O42" i="308"/>
  <c r="N42" i="308"/>
  <c r="M42" i="308"/>
  <c r="L42" i="308"/>
  <c r="K42" i="308"/>
  <c r="F42" i="308"/>
  <c r="AJ41" i="308"/>
  <c r="AI41" i="308"/>
  <c r="AH41" i="308"/>
  <c r="AG41" i="308"/>
  <c r="AF41" i="308"/>
  <c r="AE41" i="308"/>
  <c r="AD41" i="308"/>
  <c r="AC41" i="308"/>
  <c r="AB41" i="308"/>
  <c r="AA41" i="308"/>
  <c r="Z41" i="308"/>
  <c r="Y41" i="308"/>
  <c r="X41" i="308"/>
  <c r="W41" i="308"/>
  <c r="V41" i="308"/>
  <c r="U41" i="308"/>
  <c r="T41" i="308"/>
  <c r="S41" i="308"/>
  <c r="R41" i="308"/>
  <c r="Q41" i="308"/>
  <c r="P41" i="308"/>
  <c r="O41" i="308"/>
  <c r="N41" i="308"/>
  <c r="M41" i="308"/>
  <c r="L41" i="308"/>
  <c r="K41" i="308"/>
  <c r="F41" i="308"/>
  <c r="AJ40" i="308"/>
  <c r="AI40" i="308"/>
  <c r="AH40" i="308"/>
  <c r="AG40" i="308"/>
  <c r="AF40" i="308"/>
  <c r="AE40" i="308"/>
  <c r="AD40" i="308"/>
  <c r="AC40" i="308"/>
  <c r="AB40" i="308"/>
  <c r="AA40" i="308"/>
  <c r="Z40" i="308"/>
  <c r="Y40" i="308"/>
  <c r="X40" i="308"/>
  <c r="W40" i="308"/>
  <c r="V40" i="308"/>
  <c r="U40" i="308"/>
  <c r="T40" i="308"/>
  <c r="S40" i="308"/>
  <c r="R40" i="308"/>
  <c r="Q40" i="308"/>
  <c r="P40" i="308"/>
  <c r="O40" i="308"/>
  <c r="N40" i="308"/>
  <c r="M40" i="308"/>
  <c r="L40" i="308"/>
  <c r="K40" i="308"/>
  <c r="F40" i="308"/>
  <c r="AJ39" i="308"/>
  <c r="AI39" i="308"/>
  <c r="AH39" i="308"/>
  <c r="AG39" i="308"/>
  <c r="AF39" i="308"/>
  <c r="AE39" i="308"/>
  <c r="AD39" i="308"/>
  <c r="AC39" i="308"/>
  <c r="AB39" i="308"/>
  <c r="AA39" i="308"/>
  <c r="Z39" i="308"/>
  <c r="Y39" i="308"/>
  <c r="X39" i="308"/>
  <c r="W39" i="308"/>
  <c r="V39" i="308"/>
  <c r="U39" i="308"/>
  <c r="T39" i="308"/>
  <c r="S39" i="308"/>
  <c r="R39" i="308"/>
  <c r="Q39" i="308"/>
  <c r="P39" i="308"/>
  <c r="O39" i="308"/>
  <c r="N39" i="308"/>
  <c r="M39" i="308"/>
  <c r="L39" i="308"/>
  <c r="K39" i="308"/>
  <c r="F39" i="308"/>
  <c r="AJ38" i="308"/>
  <c r="AI38" i="308"/>
  <c r="AH38" i="308"/>
  <c r="AG38" i="308"/>
  <c r="AF38" i="308"/>
  <c r="AE38" i="308"/>
  <c r="AD38" i="308"/>
  <c r="AC38" i="308"/>
  <c r="AB38" i="308"/>
  <c r="AA38" i="308"/>
  <c r="Z38" i="308"/>
  <c r="Y38" i="308"/>
  <c r="X38" i="308"/>
  <c r="W38" i="308"/>
  <c r="V38" i="308"/>
  <c r="U38" i="308"/>
  <c r="T38" i="308"/>
  <c r="S38" i="308"/>
  <c r="R38" i="308"/>
  <c r="Q38" i="308"/>
  <c r="P38" i="308"/>
  <c r="O38" i="308"/>
  <c r="N38" i="308"/>
  <c r="M38" i="308"/>
  <c r="L38" i="308"/>
  <c r="K38" i="308"/>
  <c r="F38" i="308"/>
  <c r="AJ37" i="308"/>
  <c r="AI37" i="308"/>
  <c r="AH37" i="308"/>
  <c r="AG37" i="308"/>
  <c r="AF37" i="308"/>
  <c r="AE37" i="308"/>
  <c r="AD37" i="308"/>
  <c r="AC37" i="308"/>
  <c r="AB37" i="308"/>
  <c r="AA37" i="308"/>
  <c r="Z37" i="308"/>
  <c r="Y37" i="308"/>
  <c r="X37" i="308"/>
  <c r="W37" i="308"/>
  <c r="V37" i="308"/>
  <c r="U37" i="308"/>
  <c r="T37" i="308"/>
  <c r="S37" i="308"/>
  <c r="R37" i="308"/>
  <c r="Q37" i="308"/>
  <c r="P37" i="308"/>
  <c r="O37" i="308"/>
  <c r="N37" i="308"/>
  <c r="M37" i="308"/>
  <c r="L37" i="308"/>
  <c r="K37" i="308"/>
  <c r="F37" i="308"/>
  <c r="AJ36" i="308"/>
  <c r="AI36" i="308"/>
  <c r="AH36" i="308"/>
  <c r="AG36" i="308"/>
  <c r="AF36" i="308"/>
  <c r="AE36" i="308"/>
  <c r="AD36" i="308"/>
  <c r="AC36" i="308"/>
  <c r="AB36" i="308"/>
  <c r="AA36" i="308"/>
  <c r="Z36" i="308"/>
  <c r="Y36" i="308"/>
  <c r="X36" i="308"/>
  <c r="W36" i="308"/>
  <c r="V36" i="308"/>
  <c r="U36" i="308"/>
  <c r="T36" i="308"/>
  <c r="S36" i="308"/>
  <c r="R36" i="308"/>
  <c r="Q36" i="308"/>
  <c r="P36" i="308"/>
  <c r="O36" i="308"/>
  <c r="N36" i="308"/>
  <c r="M36" i="308"/>
  <c r="L36" i="308"/>
  <c r="K36" i="308"/>
  <c r="F36" i="308"/>
  <c r="AJ35" i="308"/>
  <c r="AI35" i="308"/>
  <c r="AH35" i="308"/>
  <c r="AG35" i="308"/>
  <c r="AF35" i="308"/>
  <c r="AE35" i="308"/>
  <c r="AD35" i="308"/>
  <c r="AC35" i="308"/>
  <c r="AB35" i="308"/>
  <c r="AA35" i="308"/>
  <c r="Z35" i="308"/>
  <c r="Y35" i="308"/>
  <c r="X35" i="308"/>
  <c r="W35" i="308"/>
  <c r="V35" i="308"/>
  <c r="U35" i="308"/>
  <c r="T35" i="308"/>
  <c r="S35" i="308"/>
  <c r="R35" i="308"/>
  <c r="Q35" i="308"/>
  <c r="P35" i="308"/>
  <c r="O35" i="308"/>
  <c r="N35" i="308"/>
  <c r="M35" i="308"/>
  <c r="L35" i="308"/>
  <c r="K35" i="308"/>
  <c r="F35" i="308"/>
  <c r="AJ34" i="308"/>
  <c r="AI34" i="308"/>
  <c r="AH34" i="308"/>
  <c r="AG34" i="308"/>
  <c r="AF34" i="308"/>
  <c r="AE34" i="308"/>
  <c r="AD34" i="308"/>
  <c r="AC34" i="308"/>
  <c r="AB34" i="308"/>
  <c r="AA34" i="308"/>
  <c r="Z34" i="308"/>
  <c r="Y34" i="308"/>
  <c r="X34" i="308"/>
  <c r="W34" i="308"/>
  <c r="V34" i="308"/>
  <c r="U34" i="308"/>
  <c r="T34" i="308"/>
  <c r="S34" i="308"/>
  <c r="R34" i="308"/>
  <c r="Q34" i="308"/>
  <c r="P34" i="308"/>
  <c r="O34" i="308"/>
  <c r="N34" i="308"/>
  <c r="M34" i="308"/>
  <c r="L34" i="308"/>
  <c r="K34" i="308"/>
  <c r="F34" i="308"/>
  <c r="AJ33" i="308"/>
  <c r="AI33" i="308"/>
  <c r="AH33" i="308"/>
  <c r="AG33" i="308"/>
  <c r="AF33" i="308"/>
  <c r="AE33" i="308"/>
  <c r="AD33" i="308"/>
  <c r="AC33" i="308"/>
  <c r="AB33" i="308"/>
  <c r="AA33" i="308"/>
  <c r="Z33" i="308"/>
  <c r="Y33" i="308"/>
  <c r="X33" i="308"/>
  <c r="W33" i="308"/>
  <c r="V33" i="308"/>
  <c r="U33" i="308"/>
  <c r="T33" i="308"/>
  <c r="S33" i="308"/>
  <c r="R33" i="308"/>
  <c r="Q33" i="308"/>
  <c r="P33" i="308"/>
  <c r="O33" i="308"/>
  <c r="N33" i="308"/>
  <c r="M33" i="308"/>
  <c r="L33" i="308"/>
  <c r="K33" i="308"/>
  <c r="F33" i="308"/>
  <c r="AJ32" i="308"/>
  <c r="AI32" i="308"/>
  <c r="AH32" i="308"/>
  <c r="AG32" i="308"/>
  <c r="AF32" i="308"/>
  <c r="AE32" i="308"/>
  <c r="AD32" i="308"/>
  <c r="AC32" i="308"/>
  <c r="AB32" i="308"/>
  <c r="AA32" i="308"/>
  <c r="Z32" i="308"/>
  <c r="Y32" i="308"/>
  <c r="X32" i="308"/>
  <c r="W32" i="308"/>
  <c r="V32" i="308"/>
  <c r="U32" i="308"/>
  <c r="T32" i="308"/>
  <c r="S32" i="308"/>
  <c r="R32" i="308"/>
  <c r="Q32" i="308"/>
  <c r="P32" i="308"/>
  <c r="O32" i="308"/>
  <c r="N32" i="308"/>
  <c r="M32" i="308"/>
  <c r="L32" i="308"/>
  <c r="K32" i="308"/>
  <c r="F32" i="308"/>
  <c r="AJ31" i="308"/>
  <c r="AI31" i="308"/>
  <c r="AH31" i="308"/>
  <c r="AG31" i="308"/>
  <c r="AF31" i="308"/>
  <c r="AE31" i="308"/>
  <c r="AD31" i="308"/>
  <c r="AC31" i="308"/>
  <c r="AB31" i="308"/>
  <c r="AA31" i="308"/>
  <c r="Z31" i="308"/>
  <c r="Y31" i="308"/>
  <c r="X31" i="308"/>
  <c r="W31" i="308"/>
  <c r="V31" i="308"/>
  <c r="U31" i="308"/>
  <c r="T31" i="308"/>
  <c r="S31" i="308"/>
  <c r="R31" i="308"/>
  <c r="Q31" i="308"/>
  <c r="P31" i="308"/>
  <c r="O31" i="308"/>
  <c r="N31" i="308"/>
  <c r="M31" i="308"/>
  <c r="L31" i="308"/>
  <c r="K31" i="308"/>
  <c r="F31" i="308"/>
  <c r="AJ30" i="308"/>
  <c r="AI30" i="308"/>
  <c r="AH30" i="308"/>
  <c r="AG30" i="308"/>
  <c r="AF30" i="308"/>
  <c r="AE30" i="308"/>
  <c r="AD30" i="308"/>
  <c r="AC30" i="308"/>
  <c r="AB30" i="308"/>
  <c r="AA30" i="308"/>
  <c r="Z30" i="308"/>
  <c r="Y30" i="308"/>
  <c r="X30" i="308"/>
  <c r="W30" i="308"/>
  <c r="V30" i="308"/>
  <c r="U30" i="308"/>
  <c r="T30" i="308"/>
  <c r="S30" i="308"/>
  <c r="R30" i="308"/>
  <c r="Q30" i="308"/>
  <c r="P30" i="308"/>
  <c r="O30" i="308"/>
  <c r="N30" i="308"/>
  <c r="M30" i="308"/>
  <c r="L30" i="308"/>
  <c r="K30" i="308"/>
  <c r="F30" i="308"/>
  <c r="AJ29" i="308"/>
  <c r="AI29" i="308"/>
  <c r="AH29" i="308"/>
  <c r="AG29" i="308"/>
  <c r="AF29" i="308"/>
  <c r="AE29" i="308"/>
  <c r="AD29" i="308"/>
  <c r="AC29" i="308"/>
  <c r="AB29" i="308"/>
  <c r="AA29" i="308"/>
  <c r="Z29" i="308"/>
  <c r="Y29" i="308"/>
  <c r="X29" i="308"/>
  <c r="W29" i="308"/>
  <c r="V29" i="308"/>
  <c r="U29" i="308"/>
  <c r="T29" i="308"/>
  <c r="S29" i="308"/>
  <c r="R29" i="308"/>
  <c r="Q29" i="308"/>
  <c r="P29" i="308"/>
  <c r="O29" i="308"/>
  <c r="N29" i="308"/>
  <c r="M29" i="308"/>
  <c r="L29" i="308"/>
  <c r="K29" i="308"/>
  <c r="F29" i="308"/>
  <c r="AJ28" i="308"/>
  <c r="AI28" i="308"/>
  <c r="AH28" i="308"/>
  <c r="AG28" i="308"/>
  <c r="AF28" i="308"/>
  <c r="AE28" i="308"/>
  <c r="AD28" i="308"/>
  <c r="AC28" i="308"/>
  <c r="AB28" i="308"/>
  <c r="AA28" i="308"/>
  <c r="Z28" i="308"/>
  <c r="Y28" i="308"/>
  <c r="X28" i="308"/>
  <c r="W28" i="308"/>
  <c r="V28" i="308"/>
  <c r="U28" i="308"/>
  <c r="T28" i="308"/>
  <c r="S28" i="308"/>
  <c r="R28" i="308"/>
  <c r="Q28" i="308"/>
  <c r="P28" i="308"/>
  <c r="O28" i="308"/>
  <c r="N28" i="308"/>
  <c r="M28" i="308"/>
  <c r="L28" i="308"/>
  <c r="K28" i="308"/>
  <c r="F28" i="308"/>
  <c r="AJ27" i="308"/>
  <c r="AI27" i="308"/>
  <c r="AH27" i="308"/>
  <c r="AG27" i="308"/>
  <c r="AF27" i="308"/>
  <c r="AE27" i="308"/>
  <c r="AD27" i="308"/>
  <c r="AC27" i="308"/>
  <c r="AB27" i="308"/>
  <c r="AA27" i="308"/>
  <c r="Z27" i="308"/>
  <c r="Y27" i="308"/>
  <c r="X27" i="308"/>
  <c r="W27" i="308"/>
  <c r="V27" i="308"/>
  <c r="U27" i="308"/>
  <c r="T27" i="308"/>
  <c r="S27" i="308"/>
  <c r="R27" i="308"/>
  <c r="Q27" i="308"/>
  <c r="P27" i="308"/>
  <c r="O27" i="308"/>
  <c r="N27" i="308"/>
  <c r="M27" i="308"/>
  <c r="L27" i="308"/>
  <c r="K27" i="308"/>
  <c r="F27" i="308"/>
  <c r="AJ26" i="308"/>
  <c r="AI26" i="308"/>
  <c r="AH26" i="308"/>
  <c r="AG26" i="308"/>
  <c r="AF26" i="308"/>
  <c r="AE26" i="308"/>
  <c r="AD26" i="308"/>
  <c r="AC26" i="308"/>
  <c r="AB26" i="308"/>
  <c r="AA26" i="308"/>
  <c r="Z26" i="308"/>
  <c r="Y26" i="308"/>
  <c r="X26" i="308"/>
  <c r="W26" i="308"/>
  <c r="V26" i="308"/>
  <c r="U26" i="308"/>
  <c r="T26" i="308"/>
  <c r="S26" i="308"/>
  <c r="R26" i="308"/>
  <c r="Q26" i="308"/>
  <c r="P26" i="308"/>
  <c r="O26" i="308"/>
  <c r="N26" i="308"/>
  <c r="M26" i="308"/>
  <c r="L26" i="308"/>
  <c r="K26" i="308"/>
  <c r="F26" i="308"/>
  <c r="AI25" i="308"/>
  <c r="AH25" i="308"/>
  <c r="AG25" i="308"/>
  <c r="AJ25" i="308" s="1"/>
  <c r="F25" i="308" s="1"/>
  <c r="AE25" i="308"/>
  <c r="AD25" i="308"/>
  <c r="AC25" i="308"/>
  <c r="AB25" i="308"/>
  <c r="AA25" i="308"/>
  <c r="AF25" i="308" s="1"/>
  <c r="Y25" i="308"/>
  <c r="X25" i="308"/>
  <c r="W25" i="308"/>
  <c r="V25" i="308"/>
  <c r="Z25" i="308" s="1"/>
  <c r="T25" i="308"/>
  <c r="S25" i="308"/>
  <c r="R25" i="308"/>
  <c r="Q25" i="308"/>
  <c r="U25" i="308" s="1"/>
  <c r="P25" i="308"/>
  <c r="O25" i="308"/>
  <c r="N25" i="308"/>
  <c r="M25" i="308"/>
  <c r="L25" i="308"/>
  <c r="K25" i="308"/>
  <c r="AI24" i="308"/>
  <c r="AH24" i="308"/>
  <c r="AJ24" i="308" s="1"/>
  <c r="F24" i="308" s="1"/>
  <c r="AG24" i="308"/>
  <c r="AF24" i="308"/>
  <c r="AE24" i="308"/>
  <c r="AD24" i="308"/>
  <c r="AC24" i="308"/>
  <c r="AB24" i="308"/>
  <c r="AA24" i="308"/>
  <c r="Y24" i="308"/>
  <c r="X24" i="308"/>
  <c r="Z24" i="308" s="1"/>
  <c r="W24" i="308"/>
  <c r="V24" i="308"/>
  <c r="T24" i="308"/>
  <c r="S24" i="308"/>
  <c r="U24" i="308" s="1"/>
  <c r="R24" i="308"/>
  <c r="Q24" i="308"/>
  <c r="P24" i="308"/>
  <c r="O24" i="308"/>
  <c r="N24" i="308"/>
  <c r="M24" i="308"/>
  <c r="L24" i="308"/>
  <c r="K24" i="308"/>
  <c r="AI23" i="308"/>
  <c r="AH23" i="308"/>
  <c r="AJ23" i="308" s="1"/>
  <c r="F23" i="308" s="1"/>
  <c r="AG23" i="308"/>
  <c r="AE23" i="308"/>
  <c r="AD23" i="308"/>
  <c r="AC23" i="308"/>
  <c r="AB23" i="308"/>
  <c r="AF23" i="308" s="1"/>
  <c r="AA23" i="308"/>
  <c r="Y23" i="308"/>
  <c r="X23" i="308"/>
  <c r="W23" i="308"/>
  <c r="Z23" i="308" s="1"/>
  <c r="V23" i="308"/>
  <c r="T23" i="308"/>
  <c r="S23" i="308"/>
  <c r="R23" i="308"/>
  <c r="U23" i="308" s="1"/>
  <c r="Q23" i="308"/>
  <c r="P23" i="308"/>
  <c r="O23" i="308"/>
  <c r="N23" i="308"/>
  <c r="M23" i="308"/>
  <c r="L23" i="308"/>
  <c r="K23" i="308"/>
  <c r="AI22" i="308"/>
  <c r="AH22" i="308"/>
  <c r="AJ22" i="308" s="1"/>
  <c r="F22" i="308" s="1"/>
  <c r="AG22" i="308"/>
  <c r="AE22" i="308"/>
  <c r="AD22" i="308"/>
  <c r="AC22" i="308"/>
  <c r="AF22" i="308" s="1"/>
  <c r="AB22" i="308"/>
  <c r="AA22" i="308"/>
  <c r="Y22" i="308"/>
  <c r="X22" i="308"/>
  <c r="Z22" i="308" s="1"/>
  <c r="W22" i="308"/>
  <c r="V22" i="308"/>
  <c r="T22" i="308"/>
  <c r="S22" i="308"/>
  <c r="U22" i="308" s="1"/>
  <c r="R22" i="308"/>
  <c r="Q22" i="308"/>
  <c r="O22" i="308"/>
  <c r="N22" i="308"/>
  <c r="M22" i="308"/>
  <c r="P22" i="308" s="1"/>
  <c r="L22" i="308"/>
  <c r="K22" i="308"/>
  <c r="AJ21" i="308"/>
  <c r="F21" i="308" s="1"/>
  <c r="AI21" i="308"/>
  <c r="AH21" i="308"/>
  <c r="AG21" i="308"/>
  <c r="AE21" i="308"/>
  <c r="AD21" i="308"/>
  <c r="AC21" i="308"/>
  <c r="AB21" i="308"/>
  <c r="AF21" i="308" s="1"/>
  <c r="AA21" i="308"/>
  <c r="Y21" i="308"/>
  <c r="X21" i="308"/>
  <c r="W21" i="308"/>
  <c r="Z21" i="308" s="1"/>
  <c r="V21" i="308"/>
  <c r="T21" i="308"/>
  <c r="S21" i="308"/>
  <c r="R21" i="308"/>
  <c r="U21" i="308" s="1"/>
  <c r="Q21" i="308"/>
  <c r="O21" i="308"/>
  <c r="N21" i="308"/>
  <c r="M21" i="308"/>
  <c r="L21" i="308"/>
  <c r="P21" i="308" s="1"/>
  <c r="K21" i="308"/>
  <c r="AI20" i="308"/>
  <c r="AH20" i="308"/>
  <c r="AJ20" i="308" s="1"/>
  <c r="F20" i="308" s="1"/>
  <c r="AG20" i="308"/>
  <c r="AF20" i="308"/>
  <c r="AE20" i="308"/>
  <c r="AD20" i="308"/>
  <c r="AC20" i="308"/>
  <c r="AB20" i="308"/>
  <c r="AA20" i="308"/>
  <c r="Y20" i="308"/>
  <c r="X20" i="308"/>
  <c r="Z20" i="308" s="1"/>
  <c r="W20" i="308"/>
  <c r="V20" i="308"/>
  <c r="T20" i="308"/>
  <c r="S20" i="308"/>
  <c r="U20" i="308" s="1"/>
  <c r="R20" i="308"/>
  <c r="Q20" i="308"/>
  <c r="O20" i="308"/>
  <c r="N20" i="308"/>
  <c r="M20" i="308"/>
  <c r="P20" i="308" s="1"/>
  <c r="L20" i="308"/>
  <c r="K20" i="308"/>
  <c r="AI19" i="308"/>
  <c r="AH19" i="308"/>
  <c r="AG19" i="308"/>
  <c r="AJ19" i="308" s="1"/>
  <c r="F19" i="308" s="1"/>
  <c r="AE19" i="308"/>
  <c r="AD19" i="308"/>
  <c r="AC19" i="308"/>
  <c r="AB19" i="308"/>
  <c r="AA19" i="308"/>
  <c r="AF19" i="308" s="1"/>
  <c r="Z19" i="308"/>
  <c r="Y19" i="308"/>
  <c r="X19" i="308"/>
  <c r="W19" i="308"/>
  <c r="V19" i="308"/>
  <c r="T19" i="308"/>
  <c r="S19" i="308"/>
  <c r="R19" i="308"/>
  <c r="Q19" i="308"/>
  <c r="U19" i="308" s="1"/>
  <c r="O19" i="308"/>
  <c r="N19" i="308"/>
  <c r="M19" i="308"/>
  <c r="L19" i="308"/>
  <c r="K19" i="308"/>
  <c r="P19" i="308" s="1"/>
  <c r="AI18" i="308"/>
  <c r="AH18" i="308"/>
  <c r="AJ18" i="308" s="1"/>
  <c r="F18" i="308" s="1"/>
  <c r="AG18" i="308"/>
  <c r="AE18" i="308"/>
  <c r="AD18" i="308"/>
  <c r="AC18" i="308"/>
  <c r="AB18" i="308"/>
  <c r="AF18" i="308" s="1"/>
  <c r="AA18" i="308"/>
  <c r="Y18" i="308"/>
  <c r="X18" i="308"/>
  <c r="W18" i="308"/>
  <c r="Z18" i="308" s="1"/>
  <c r="V18" i="308"/>
  <c r="T18" i="308"/>
  <c r="S18" i="308"/>
  <c r="R18" i="308"/>
  <c r="U18" i="308" s="1"/>
  <c r="Q18" i="308"/>
  <c r="P18" i="308"/>
  <c r="O18" i="308"/>
  <c r="N18" i="308"/>
  <c r="M18" i="308"/>
  <c r="L18" i="308"/>
  <c r="K18" i="308"/>
  <c r="AI17" i="308"/>
  <c r="AH17" i="308"/>
  <c r="AJ17" i="308" s="1"/>
  <c r="F17" i="308" s="1"/>
  <c r="AG17" i="308"/>
  <c r="AE17" i="308"/>
  <c r="AD17" i="308"/>
  <c r="AC17" i="308"/>
  <c r="AB17" i="308"/>
  <c r="AF17" i="308" s="1"/>
  <c r="AA17" i="308"/>
  <c r="Y17" i="308"/>
  <c r="X17" i="308"/>
  <c r="W17" i="308"/>
  <c r="Z17" i="308" s="1"/>
  <c r="V17" i="308"/>
  <c r="U17" i="308"/>
  <c r="T17" i="308"/>
  <c r="S17" i="308"/>
  <c r="R17" i="308"/>
  <c r="Q17" i="308"/>
  <c r="O17" i="308"/>
  <c r="N17" i="308"/>
  <c r="M17" i="308"/>
  <c r="L17" i="308"/>
  <c r="P17" i="308" s="1"/>
  <c r="K17" i="308"/>
  <c r="AI16" i="308"/>
  <c r="AH16" i="308"/>
  <c r="AG16" i="308"/>
  <c r="AJ16" i="308" s="1"/>
  <c r="F16" i="308" s="1"/>
  <c r="AE16" i="308"/>
  <c r="AD16" i="308"/>
  <c r="AC16" i="308"/>
  <c r="AB16" i="308"/>
  <c r="AA16" i="308"/>
  <c r="AF16" i="308" s="1"/>
  <c r="Y16" i="308"/>
  <c r="X16" i="308"/>
  <c r="Z16" i="308" s="1"/>
  <c r="W16" i="308"/>
  <c r="V16" i="308"/>
  <c r="T16" i="308"/>
  <c r="S16" i="308"/>
  <c r="R16" i="308"/>
  <c r="Q16" i="308"/>
  <c r="O16" i="308"/>
  <c r="N16" i="308"/>
  <c r="M16" i="308"/>
  <c r="L16" i="308"/>
  <c r="K16" i="308"/>
  <c r="P16" i="308" s="1"/>
  <c r="AI15" i="308"/>
  <c r="AH15" i="308"/>
  <c r="AJ15" i="308" s="1"/>
  <c r="F15" i="308" s="1"/>
  <c r="AG15" i="308"/>
  <c r="AE15" i="308"/>
  <c r="AD15" i="308"/>
  <c r="AC15" i="308"/>
  <c r="AB15" i="308"/>
  <c r="AF15" i="308" s="1"/>
  <c r="AA15" i="308"/>
  <c r="Y15" i="308"/>
  <c r="X15" i="308"/>
  <c r="W15" i="308"/>
  <c r="Z15" i="308" s="1"/>
  <c r="V15" i="308"/>
  <c r="T15" i="308"/>
  <c r="S15" i="308"/>
  <c r="R15" i="308"/>
  <c r="Q15" i="308"/>
  <c r="O15" i="308"/>
  <c r="N15" i="308"/>
  <c r="M15" i="308"/>
  <c r="L15" i="308"/>
  <c r="P15" i="308" s="1"/>
  <c r="K15" i="308"/>
  <c r="AI14" i="308"/>
  <c r="AH14" i="308"/>
  <c r="AG14" i="308"/>
  <c r="AJ14" i="308" s="1"/>
  <c r="F14" i="308" s="1"/>
  <c r="AE14" i="308"/>
  <c r="AD14" i="308"/>
  <c r="AC14" i="308"/>
  <c r="AB14" i="308"/>
  <c r="AA14" i="308"/>
  <c r="Y14" i="308"/>
  <c r="X14" i="308"/>
  <c r="W14" i="308"/>
  <c r="V14" i="308"/>
  <c r="T14" i="308"/>
  <c r="S14" i="308"/>
  <c r="R14" i="308"/>
  <c r="U14" i="308" s="1"/>
  <c r="Q14" i="308"/>
  <c r="O14" i="308"/>
  <c r="N14" i="308"/>
  <c r="M14" i="308"/>
  <c r="L14" i="308"/>
  <c r="K14" i="308"/>
  <c r="AI13" i="308"/>
  <c r="AH13" i="308"/>
  <c r="AG13" i="308"/>
  <c r="AJ13" i="308" s="1"/>
  <c r="F13" i="308" s="1"/>
  <c r="AF13" i="308"/>
  <c r="AE13" i="308"/>
  <c r="AD13" i="308"/>
  <c r="AC13" i="308"/>
  <c r="AB13" i="308"/>
  <c r="AA13" i="308"/>
  <c r="Z13" i="308"/>
  <c r="Y13" i="308"/>
  <c r="X13" i="308"/>
  <c r="W13" i="308"/>
  <c r="V13" i="308"/>
  <c r="T13" i="308"/>
  <c r="S13" i="308"/>
  <c r="R13" i="308"/>
  <c r="Q13" i="308"/>
  <c r="U13" i="308" s="1"/>
  <c r="P13" i="308"/>
  <c r="O13" i="308"/>
  <c r="N13" i="308"/>
  <c r="M13" i="308"/>
  <c r="L13" i="308"/>
  <c r="K13" i="308"/>
  <c r="AI12" i="308"/>
  <c r="AH12" i="308"/>
  <c r="AJ12" i="308" s="1"/>
  <c r="F12" i="308" s="1"/>
  <c r="AG12" i="308"/>
  <c r="AE12" i="308"/>
  <c r="AD12" i="308"/>
  <c r="AC12" i="308"/>
  <c r="AB12" i="308"/>
  <c r="AA12" i="308"/>
  <c r="Y12" i="308"/>
  <c r="X12" i="308"/>
  <c r="W12" i="308"/>
  <c r="Z12" i="308" s="1"/>
  <c r="V12" i="308"/>
  <c r="T12" i="308"/>
  <c r="S12" i="308"/>
  <c r="R12" i="308"/>
  <c r="U12" i="308" s="1"/>
  <c r="Q12" i="308"/>
  <c r="O12" i="308"/>
  <c r="N12" i="308"/>
  <c r="M12" i="308"/>
  <c r="L12" i="308"/>
  <c r="K12" i="308"/>
  <c r="AI11" i="308"/>
  <c r="AH11" i="308"/>
  <c r="AG11" i="308"/>
  <c r="AJ11" i="308" s="1"/>
  <c r="F11" i="308" s="1"/>
  <c r="AE11" i="308"/>
  <c r="AD11" i="308"/>
  <c r="AC11" i="308"/>
  <c r="AB11" i="308"/>
  <c r="AA11" i="308"/>
  <c r="AF11" i="308" s="1"/>
  <c r="Y11" i="308"/>
  <c r="X11" i="308"/>
  <c r="W11" i="308"/>
  <c r="V11" i="308"/>
  <c r="Z11" i="308" s="1"/>
  <c r="T11" i="308"/>
  <c r="S11" i="308"/>
  <c r="R11" i="308"/>
  <c r="Q11" i="308"/>
  <c r="U11" i="308" s="1"/>
  <c r="O11" i="308"/>
  <c r="N11" i="308"/>
  <c r="M11" i="308"/>
  <c r="L11" i="308"/>
  <c r="K11" i="308"/>
  <c r="P11" i="308" s="1"/>
  <c r="AI10" i="308"/>
  <c r="AH10" i="308"/>
  <c r="AJ10" i="308" s="1"/>
  <c r="F10" i="308" s="1"/>
  <c r="AG10" i="308"/>
  <c r="AE10" i="308"/>
  <c r="AD10" i="308"/>
  <c r="AC10" i="308"/>
  <c r="AF10" i="308" s="1"/>
  <c r="AB10" i="308"/>
  <c r="AA10" i="308"/>
  <c r="Z10" i="308"/>
  <c r="Y10" i="308"/>
  <c r="X10" i="308"/>
  <c r="W10" i="308"/>
  <c r="V10" i="308"/>
  <c r="T10" i="308"/>
  <c r="S10" i="308"/>
  <c r="R10" i="308"/>
  <c r="Q10" i="308"/>
  <c r="O10" i="308"/>
  <c r="N10" i="308"/>
  <c r="M10" i="308"/>
  <c r="P10" i="308" s="1"/>
  <c r="L10" i="308"/>
  <c r="K10" i="308"/>
  <c r="AI9" i="308"/>
  <c r="AH9" i="308"/>
  <c r="AJ9" i="308" s="1"/>
  <c r="F9" i="308" s="1"/>
  <c r="AG9" i="308"/>
  <c r="AE9" i="308"/>
  <c r="AD9" i="308"/>
  <c r="AC9" i="308"/>
  <c r="AB9" i="308"/>
  <c r="AA9" i="308"/>
  <c r="Y9" i="308"/>
  <c r="X9" i="308"/>
  <c r="W9" i="308"/>
  <c r="V9" i="308"/>
  <c r="T9" i="308"/>
  <c r="S9" i="308"/>
  <c r="R9" i="308"/>
  <c r="U9" i="308" s="1"/>
  <c r="Q9" i="308"/>
  <c r="O9" i="308"/>
  <c r="N9" i="308"/>
  <c r="M9" i="308"/>
  <c r="L9" i="308"/>
  <c r="K9" i="308"/>
  <c r="AI8" i="308"/>
  <c r="AH8" i="308"/>
  <c r="AJ8" i="308" s="1"/>
  <c r="F8" i="308" s="1"/>
  <c r="AG8" i="308"/>
  <c r="AE8" i="308"/>
  <c r="AD8" i="308"/>
  <c r="AC8" i="308"/>
  <c r="AB8" i="308"/>
  <c r="AF8" i="308" s="1"/>
  <c r="AA8" i="308"/>
  <c r="Y8" i="308"/>
  <c r="X8" i="308"/>
  <c r="W8" i="308"/>
  <c r="V8" i="308"/>
  <c r="Z8" i="308" s="1"/>
  <c r="T8" i="308"/>
  <c r="S8" i="308"/>
  <c r="R8" i="308"/>
  <c r="Q8" i="308"/>
  <c r="U8" i="308" s="1"/>
  <c r="P8" i="308"/>
  <c r="O8" i="308"/>
  <c r="N8" i="308"/>
  <c r="M8" i="308"/>
  <c r="L8" i="308"/>
  <c r="K8" i="308"/>
  <c r="AI7" i="308"/>
  <c r="AH7" i="308"/>
  <c r="AJ7" i="308" s="1"/>
  <c r="F7" i="308" s="1"/>
  <c r="AG7" i="308"/>
  <c r="AE7" i="308"/>
  <c r="AD7" i="308"/>
  <c r="AC7" i="308"/>
  <c r="AB7" i="308"/>
  <c r="AF7" i="308" s="1"/>
  <c r="AA7" i="308"/>
  <c r="Y7" i="308"/>
  <c r="X7" i="308"/>
  <c r="W7" i="308"/>
  <c r="Z7" i="308" s="1"/>
  <c r="V7" i="308"/>
  <c r="T7" i="308"/>
  <c r="S7" i="308"/>
  <c r="R7" i="308"/>
  <c r="U7" i="308" s="1"/>
  <c r="Q7" i="308"/>
  <c r="O7" i="308"/>
  <c r="N7" i="308"/>
  <c r="M7" i="308"/>
  <c r="L7" i="308"/>
  <c r="P7" i="308" s="1"/>
  <c r="K7" i="308"/>
  <c r="AI6" i="308"/>
  <c r="AH6" i="308"/>
  <c r="AG6" i="308"/>
  <c r="AE6" i="308"/>
  <c r="AD6" i="308"/>
  <c r="AC6" i="308"/>
  <c r="AB6" i="308"/>
  <c r="AA6" i="308"/>
  <c r="Y6" i="308"/>
  <c r="X6" i="308"/>
  <c r="W6" i="308"/>
  <c r="V6" i="308"/>
  <c r="Z6" i="308" s="1"/>
  <c r="T6" i="308"/>
  <c r="S6" i="308"/>
  <c r="R6" i="308"/>
  <c r="Q6" i="308"/>
  <c r="U6" i="308" s="1"/>
  <c r="O6" i="308"/>
  <c r="N6" i="308"/>
  <c r="M6" i="308"/>
  <c r="L6" i="308"/>
  <c r="K6" i="308"/>
  <c r="AI5" i="308"/>
  <c r="AH5" i="308"/>
  <c r="AJ5" i="308" s="1"/>
  <c r="F5" i="308" s="1"/>
  <c r="AG5" i="308"/>
  <c r="AE5" i="308"/>
  <c r="AD5" i="308"/>
  <c r="AC5" i="308"/>
  <c r="AB5" i="308"/>
  <c r="AF5" i="308" s="1"/>
  <c r="AA5" i="308"/>
  <c r="Y5" i="308"/>
  <c r="X5" i="308"/>
  <c r="W5" i="308"/>
  <c r="V5" i="308"/>
  <c r="T5" i="308"/>
  <c r="S5" i="308"/>
  <c r="R5" i="308"/>
  <c r="U5" i="308" s="1"/>
  <c r="Q5" i="308"/>
  <c r="P5" i="308"/>
  <c r="O5" i="308"/>
  <c r="N5" i="308"/>
  <c r="M5" i="308"/>
  <c r="L5" i="308"/>
  <c r="K5" i="308"/>
  <c r="AI4" i="308"/>
  <c r="AH4" i="308"/>
  <c r="AJ4" i="308" s="1"/>
  <c r="F4" i="308" s="1"/>
  <c r="AG4" i="308"/>
  <c r="AF4" i="308"/>
  <c r="AE4" i="308"/>
  <c r="AD4" i="308"/>
  <c r="AC4" i="308"/>
  <c r="AB4" i="308"/>
  <c r="AA4" i="308"/>
  <c r="Y4" i="308"/>
  <c r="X4" i="308"/>
  <c r="Z4" i="308" s="1"/>
  <c r="W4" i="308"/>
  <c r="V4" i="308"/>
  <c r="T4" i="308"/>
  <c r="S4" i="308"/>
  <c r="U4" i="308" s="1"/>
  <c r="R4" i="308"/>
  <c r="Q4" i="308"/>
  <c r="O4" i="308"/>
  <c r="N4" i="308"/>
  <c r="M4" i="308"/>
  <c r="P4" i="308" s="1"/>
  <c r="L4" i="308"/>
  <c r="K4" i="308"/>
  <c r="D57" i="307"/>
  <c r="E54" i="307"/>
  <c r="E55" i="307" s="1"/>
  <c r="D54" i="307"/>
  <c r="D56" i="307" s="1"/>
  <c r="C54" i="307"/>
  <c r="C55" i="307" s="1"/>
  <c r="G55" i="307" s="1"/>
  <c r="D50" i="307"/>
  <c r="E47" i="307"/>
  <c r="E49" i="307" s="1"/>
  <c r="D47" i="307"/>
  <c r="D49" i="307" s="1"/>
  <c r="AJ43" i="307"/>
  <c r="AI43" i="307"/>
  <c r="AH43" i="307"/>
  <c r="AG43" i="307"/>
  <c r="AF43" i="307"/>
  <c r="AE43" i="307"/>
  <c r="AD43" i="307"/>
  <c r="AC43" i="307"/>
  <c r="AB43" i="307"/>
  <c r="AA43" i="307"/>
  <c r="Z43" i="307"/>
  <c r="Y43" i="307"/>
  <c r="X43" i="307"/>
  <c r="W43" i="307"/>
  <c r="V43" i="307"/>
  <c r="U43" i="307"/>
  <c r="T43" i="307"/>
  <c r="S43" i="307"/>
  <c r="R43" i="307"/>
  <c r="Q43" i="307"/>
  <c r="P43" i="307"/>
  <c r="O43" i="307"/>
  <c r="N43" i="307"/>
  <c r="M43" i="307"/>
  <c r="L43" i="307"/>
  <c r="K43" i="307"/>
  <c r="F43" i="307"/>
  <c r="AJ42" i="307"/>
  <c r="AI42" i="307"/>
  <c r="AH42" i="307"/>
  <c r="AG42" i="307"/>
  <c r="AF42" i="307"/>
  <c r="AE42" i="307"/>
  <c r="AD42" i="307"/>
  <c r="AC42" i="307"/>
  <c r="AB42" i="307"/>
  <c r="AA42" i="307"/>
  <c r="Z42" i="307"/>
  <c r="Y42" i="307"/>
  <c r="X42" i="307"/>
  <c r="W42" i="307"/>
  <c r="V42" i="307"/>
  <c r="U42" i="307"/>
  <c r="T42" i="307"/>
  <c r="S42" i="307"/>
  <c r="R42" i="307"/>
  <c r="Q42" i="307"/>
  <c r="P42" i="307"/>
  <c r="O42" i="307"/>
  <c r="N42" i="307"/>
  <c r="M42" i="307"/>
  <c r="L42" i="307"/>
  <c r="K42" i="307"/>
  <c r="F42" i="307"/>
  <c r="AJ41" i="307"/>
  <c r="AI41" i="307"/>
  <c r="AH41" i="307"/>
  <c r="AG41" i="307"/>
  <c r="AF41" i="307"/>
  <c r="AE41" i="307"/>
  <c r="AD41" i="307"/>
  <c r="AC41" i="307"/>
  <c r="AB41" i="307"/>
  <c r="AA41" i="307"/>
  <c r="Z41" i="307"/>
  <c r="Y41" i="307"/>
  <c r="X41" i="307"/>
  <c r="W41" i="307"/>
  <c r="V41" i="307"/>
  <c r="U41" i="307"/>
  <c r="T41" i="307"/>
  <c r="S41" i="307"/>
  <c r="R41" i="307"/>
  <c r="Q41" i="307"/>
  <c r="P41" i="307"/>
  <c r="O41" i="307"/>
  <c r="N41" i="307"/>
  <c r="M41" i="307"/>
  <c r="L41" i="307"/>
  <c r="K41" i="307"/>
  <c r="F41" i="307"/>
  <c r="AJ40" i="307"/>
  <c r="AI40" i="307"/>
  <c r="AH40" i="307"/>
  <c r="AG40" i="307"/>
  <c r="AF40" i="307"/>
  <c r="AE40" i="307"/>
  <c r="AD40" i="307"/>
  <c r="AC40" i="307"/>
  <c r="AB40" i="307"/>
  <c r="AA40" i="307"/>
  <c r="Z40" i="307"/>
  <c r="Y40" i="307"/>
  <c r="X40" i="307"/>
  <c r="W40" i="307"/>
  <c r="V40" i="307"/>
  <c r="U40" i="307"/>
  <c r="T40" i="307"/>
  <c r="S40" i="307"/>
  <c r="R40" i="307"/>
  <c r="Q40" i="307"/>
  <c r="P40" i="307"/>
  <c r="O40" i="307"/>
  <c r="N40" i="307"/>
  <c r="M40" i="307"/>
  <c r="L40" i="307"/>
  <c r="K40" i="307"/>
  <c r="F40" i="307"/>
  <c r="AJ39" i="307"/>
  <c r="AI39" i="307"/>
  <c r="AH39" i="307"/>
  <c r="AG39" i="307"/>
  <c r="AF39" i="307"/>
  <c r="AE39" i="307"/>
  <c r="AD39" i="307"/>
  <c r="AC39" i="307"/>
  <c r="AB39" i="307"/>
  <c r="AA39" i="307"/>
  <c r="Z39" i="307"/>
  <c r="Y39" i="307"/>
  <c r="X39" i="307"/>
  <c r="W39" i="307"/>
  <c r="V39" i="307"/>
  <c r="U39" i="307"/>
  <c r="T39" i="307"/>
  <c r="S39" i="307"/>
  <c r="R39" i="307"/>
  <c r="Q39" i="307"/>
  <c r="P39" i="307"/>
  <c r="O39" i="307"/>
  <c r="N39" i="307"/>
  <c r="M39" i="307"/>
  <c r="L39" i="307"/>
  <c r="K39" i="307"/>
  <c r="F39" i="307"/>
  <c r="AJ38" i="307"/>
  <c r="AI38" i="307"/>
  <c r="AH38" i="307"/>
  <c r="AG38" i="307"/>
  <c r="AF38" i="307"/>
  <c r="AE38" i="307"/>
  <c r="AD38" i="307"/>
  <c r="AC38" i="307"/>
  <c r="AB38" i="307"/>
  <c r="AA38" i="307"/>
  <c r="Z38" i="307"/>
  <c r="Y38" i="307"/>
  <c r="X38" i="307"/>
  <c r="W38" i="307"/>
  <c r="V38" i="307"/>
  <c r="U38" i="307"/>
  <c r="T38" i="307"/>
  <c r="S38" i="307"/>
  <c r="R38" i="307"/>
  <c r="Q38" i="307"/>
  <c r="P38" i="307"/>
  <c r="O38" i="307"/>
  <c r="N38" i="307"/>
  <c r="M38" i="307"/>
  <c r="L38" i="307"/>
  <c r="K38" i="307"/>
  <c r="F38" i="307"/>
  <c r="AJ37" i="307"/>
  <c r="AI37" i="307"/>
  <c r="AH37" i="307"/>
  <c r="AG37" i="307"/>
  <c r="AF37" i="307"/>
  <c r="AE37" i="307"/>
  <c r="AD37" i="307"/>
  <c r="AC37" i="307"/>
  <c r="AB37" i="307"/>
  <c r="AA37" i="307"/>
  <c r="Z37" i="307"/>
  <c r="Y37" i="307"/>
  <c r="X37" i="307"/>
  <c r="W37" i="307"/>
  <c r="V37" i="307"/>
  <c r="U37" i="307"/>
  <c r="T37" i="307"/>
  <c r="S37" i="307"/>
  <c r="R37" i="307"/>
  <c r="Q37" i="307"/>
  <c r="P37" i="307"/>
  <c r="O37" i="307"/>
  <c r="N37" i="307"/>
  <c r="M37" i="307"/>
  <c r="L37" i="307"/>
  <c r="K37" i="307"/>
  <c r="F37" i="307"/>
  <c r="AJ36" i="307"/>
  <c r="AI36" i="307"/>
  <c r="AH36" i="307"/>
  <c r="AG36" i="307"/>
  <c r="AF36" i="307"/>
  <c r="AE36" i="307"/>
  <c r="AD36" i="307"/>
  <c r="AC36" i="307"/>
  <c r="AB36" i="307"/>
  <c r="AA36" i="307"/>
  <c r="Z36" i="307"/>
  <c r="Y36" i="307"/>
  <c r="X36" i="307"/>
  <c r="W36" i="307"/>
  <c r="V36" i="307"/>
  <c r="U36" i="307"/>
  <c r="T36" i="307"/>
  <c r="S36" i="307"/>
  <c r="R36" i="307"/>
  <c r="Q36" i="307"/>
  <c r="P36" i="307"/>
  <c r="O36" i="307"/>
  <c r="N36" i="307"/>
  <c r="M36" i="307"/>
  <c r="L36" i="307"/>
  <c r="K36" i="307"/>
  <c r="F36" i="307"/>
  <c r="AJ35" i="307"/>
  <c r="AI35" i="307"/>
  <c r="AH35" i="307"/>
  <c r="AG35" i="307"/>
  <c r="AF35" i="307"/>
  <c r="AE35" i="307"/>
  <c r="AD35" i="307"/>
  <c r="AC35" i="307"/>
  <c r="AB35" i="307"/>
  <c r="AA35" i="307"/>
  <c r="Z35" i="307"/>
  <c r="Y35" i="307"/>
  <c r="X35" i="307"/>
  <c r="W35" i="307"/>
  <c r="V35" i="307"/>
  <c r="U35" i="307"/>
  <c r="T35" i="307"/>
  <c r="S35" i="307"/>
  <c r="R35" i="307"/>
  <c r="Q35" i="307"/>
  <c r="P35" i="307"/>
  <c r="O35" i="307"/>
  <c r="N35" i="307"/>
  <c r="M35" i="307"/>
  <c r="L35" i="307"/>
  <c r="K35" i="307"/>
  <c r="F35" i="307"/>
  <c r="AJ34" i="307"/>
  <c r="AI34" i="307"/>
  <c r="AH34" i="307"/>
  <c r="AG34" i="307"/>
  <c r="AF34" i="307"/>
  <c r="AE34" i="307"/>
  <c r="AD34" i="307"/>
  <c r="AC34" i="307"/>
  <c r="AB34" i="307"/>
  <c r="AA34" i="307"/>
  <c r="Z34" i="307"/>
  <c r="Y34" i="307"/>
  <c r="X34" i="307"/>
  <c r="W34" i="307"/>
  <c r="V34" i="307"/>
  <c r="U34" i="307"/>
  <c r="T34" i="307"/>
  <c r="S34" i="307"/>
  <c r="R34" i="307"/>
  <c r="Q34" i="307"/>
  <c r="P34" i="307"/>
  <c r="O34" i="307"/>
  <c r="N34" i="307"/>
  <c r="M34" i="307"/>
  <c r="L34" i="307"/>
  <c r="K34" i="307"/>
  <c r="F34" i="307"/>
  <c r="AJ33" i="307"/>
  <c r="AI33" i="307"/>
  <c r="AH33" i="307"/>
  <c r="AG33" i="307"/>
  <c r="AF33" i="307"/>
  <c r="AE33" i="307"/>
  <c r="AD33" i="307"/>
  <c r="AC33" i="307"/>
  <c r="AB33" i="307"/>
  <c r="AA33" i="307"/>
  <c r="Z33" i="307"/>
  <c r="Y33" i="307"/>
  <c r="X33" i="307"/>
  <c r="W33" i="307"/>
  <c r="V33" i="307"/>
  <c r="U33" i="307"/>
  <c r="T33" i="307"/>
  <c r="S33" i="307"/>
  <c r="R33" i="307"/>
  <c r="Q33" i="307"/>
  <c r="P33" i="307"/>
  <c r="O33" i="307"/>
  <c r="N33" i="307"/>
  <c r="M33" i="307"/>
  <c r="L33" i="307"/>
  <c r="K33" i="307"/>
  <c r="F33" i="307"/>
  <c r="AJ32" i="307"/>
  <c r="AI32" i="307"/>
  <c r="AH32" i="307"/>
  <c r="AG32" i="307"/>
  <c r="AF32" i="307"/>
  <c r="AE32" i="307"/>
  <c r="AD32" i="307"/>
  <c r="AC32" i="307"/>
  <c r="AB32" i="307"/>
  <c r="AA32" i="307"/>
  <c r="Z32" i="307"/>
  <c r="Y32" i="307"/>
  <c r="X32" i="307"/>
  <c r="W32" i="307"/>
  <c r="V32" i="307"/>
  <c r="U32" i="307"/>
  <c r="T32" i="307"/>
  <c r="S32" i="307"/>
  <c r="R32" i="307"/>
  <c r="Q32" i="307"/>
  <c r="P32" i="307"/>
  <c r="O32" i="307"/>
  <c r="N32" i="307"/>
  <c r="M32" i="307"/>
  <c r="L32" i="307"/>
  <c r="K32" i="307"/>
  <c r="F32" i="307"/>
  <c r="AJ31" i="307"/>
  <c r="AI31" i="307"/>
  <c r="AH31" i="307"/>
  <c r="AG31" i="307"/>
  <c r="AF31" i="307"/>
  <c r="AE31" i="307"/>
  <c r="AD31" i="307"/>
  <c r="AC31" i="307"/>
  <c r="AB31" i="307"/>
  <c r="AA31" i="307"/>
  <c r="Z31" i="307"/>
  <c r="Y31" i="307"/>
  <c r="X31" i="307"/>
  <c r="W31" i="307"/>
  <c r="V31" i="307"/>
  <c r="U31" i="307"/>
  <c r="T31" i="307"/>
  <c r="S31" i="307"/>
  <c r="R31" i="307"/>
  <c r="Q31" i="307"/>
  <c r="P31" i="307"/>
  <c r="O31" i="307"/>
  <c r="N31" i="307"/>
  <c r="M31" i="307"/>
  <c r="L31" i="307"/>
  <c r="K31" i="307"/>
  <c r="F31" i="307"/>
  <c r="AJ30" i="307"/>
  <c r="AI30" i="307"/>
  <c r="AH30" i="307"/>
  <c r="AG30" i="307"/>
  <c r="AF30" i="307"/>
  <c r="AE30" i="307"/>
  <c r="AD30" i="307"/>
  <c r="AC30" i="307"/>
  <c r="AB30" i="307"/>
  <c r="AA30" i="307"/>
  <c r="Z30" i="307"/>
  <c r="Y30" i="307"/>
  <c r="X30" i="307"/>
  <c r="W30" i="307"/>
  <c r="V30" i="307"/>
  <c r="U30" i="307"/>
  <c r="T30" i="307"/>
  <c r="S30" i="307"/>
  <c r="R30" i="307"/>
  <c r="Q30" i="307"/>
  <c r="P30" i="307"/>
  <c r="O30" i="307"/>
  <c r="N30" i="307"/>
  <c r="M30" i="307"/>
  <c r="L30" i="307"/>
  <c r="K30" i="307"/>
  <c r="F30" i="307"/>
  <c r="AJ29" i="307"/>
  <c r="AI29" i="307"/>
  <c r="AH29" i="307"/>
  <c r="AG29" i="307"/>
  <c r="AF29" i="307"/>
  <c r="AE29" i="307"/>
  <c r="AD29" i="307"/>
  <c r="AC29" i="307"/>
  <c r="AB29" i="307"/>
  <c r="AA29" i="307"/>
  <c r="Z29" i="307"/>
  <c r="Y29" i="307"/>
  <c r="X29" i="307"/>
  <c r="W29" i="307"/>
  <c r="V29" i="307"/>
  <c r="U29" i="307"/>
  <c r="T29" i="307"/>
  <c r="S29" i="307"/>
  <c r="R29" i="307"/>
  <c r="Q29" i="307"/>
  <c r="P29" i="307"/>
  <c r="O29" i="307"/>
  <c r="N29" i="307"/>
  <c r="M29" i="307"/>
  <c r="L29" i="307"/>
  <c r="K29" i="307"/>
  <c r="F29" i="307"/>
  <c r="AJ28" i="307"/>
  <c r="AI28" i="307"/>
  <c r="AH28" i="307"/>
  <c r="AG28" i="307"/>
  <c r="AF28" i="307"/>
  <c r="AE28" i="307"/>
  <c r="AD28" i="307"/>
  <c r="AC28" i="307"/>
  <c r="AB28" i="307"/>
  <c r="AA28" i="307"/>
  <c r="Z28" i="307"/>
  <c r="Y28" i="307"/>
  <c r="X28" i="307"/>
  <c r="W28" i="307"/>
  <c r="V28" i="307"/>
  <c r="U28" i="307"/>
  <c r="T28" i="307"/>
  <c r="S28" i="307"/>
  <c r="R28" i="307"/>
  <c r="Q28" i="307"/>
  <c r="P28" i="307"/>
  <c r="O28" i="307"/>
  <c r="N28" i="307"/>
  <c r="M28" i="307"/>
  <c r="L28" i="307"/>
  <c r="K28" i="307"/>
  <c r="F28" i="307"/>
  <c r="AJ27" i="307"/>
  <c r="AI27" i="307"/>
  <c r="AH27" i="307"/>
  <c r="AG27" i="307"/>
  <c r="AF27" i="307"/>
  <c r="AE27" i="307"/>
  <c r="AD27" i="307"/>
  <c r="AC27" i="307"/>
  <c r="AB27" i="307"/>
  <c r="AA27" i="307"/>
  <c r="Z27" i="307"/>
  <c r="Y27" i="307"/>
  <c r="X27" i="307"/>
  <c r="W27" i="307"/>
  <c r="V27" i="307"/>
  <c r="U27" i="307"/>
  <c r="T27" i="307"/>
  <c r="S27" i="307"/>
  <c r="R27" i="307"/>
  <c r="Q27" i="307"/>
  <c r="P27" i="307"/>
  <c r="O27" i="307"/>
  <c r="N27" i="307"/>
  <c r="M27" i="307"/>
  <c r="L27" i="307"/>
  <c r="K27" i="307"/>
  <c r="F27" i="307"/>
  <c r="AJ26" i="307"/>
  <c r="AI26" i="307"/>
  <c r="AH26" i="307"/>
  <c r="AG26" i="307"/>
  <c r="AF26" i="307"/>
  <c r="AE26" i="307"/>
  <c r="AD26" i="307"/>
  <c r="AC26" i="307"/>
  <c r="AB26" i="307"/>
  <c r="AA26" i="307"/>
  <c r="Z26" i="307"/>
  <c r="Y26" i="307"/>
  <c r="X26" i="307"/>
  <c r="W26" i="307"/>
  <c r="V26" i="307"/>
  <c r="U26" i="307"/>
  <c r="T26" i="307"/>
  <c r="S26" i="307"/>
  <c r="R26" i="307"/>
  <c r="Q26" i="307"/>
  <c r="P26" i="307"/>
  <c r="O26" i="307"/>
  <c r="N26" i="307"/>
  <c r="M26" i="307"/>
  <c r="L26" i="307"/>
  <c r="K26" i="307"/>
  <c r="F26" i="307"/>
  <c r="AJ25" i="307"/>
  <c r="AI25" i="307"/>
  <c r="AH25" i="307"/>
  <c r="AG25" i="307"/>
  <c r="AF25" i="307"/>
  <c r="AE25" i="307"/>
  <c r="AD25" i="307"/>
  <c r="AC25" i="307"/>
  <c r="AB25" i="307"/>
  <c r="AA25" i="307"/>
  <c r="Z25" i="307"/>
  <c r="Y25" i="307"/>
  <c r="X25" i="307"/>
  <c r="W25" i="307"/>
  <c r="V25" i="307"/>
  <c r="U25" i="307"/>
  <c r="T25" i="307"/>
  <c r="S25" i="307"/>
  <c r="R25" i="307"/>
  <c r="Q25" i="307"/>
  <c r="P25" i="307"/>
  <c r="O25" i="307"/>
  <c r="N25" i="307"/>
  <c r="M25" i="307"/>
  <c r="L25" i="307"/>
  <c r="K25" i="307"/>
  <c r="F25" i="307"/>
  <c r="AJ24" i="307"/>
  <c r="AI24" i="307"/>
  <c r="AH24" i="307"/>
  <c r="AG24" i="307"/>
  <c r="AF24" i="307"/>
  <c r="AE24" i="307"/>
  <c r="AD24" i="307"/>
  <c r="AC24" i="307"/>
  <c r="AB24" i="307"/>
  <c r="AA24" i="307"/>
  <c r="Z24" i="307"/>
  <c r="Y24" i="307"/>
  <c r="X24" i="307"/>
  <c r="W24" i="307"/>
  <c r="V24" i="307"/>
  <c r="U24" i="307"/>
  <c r="T24" i="307"/>
  <c r="S24" i="307"/>
  <c r="R24" i="307"/>
  <c r="Q24" i="307"/>
  <c r="P24" i="307"/>
  <c r="O24" i="307"/>
  <c r="N24" i="307"/>
  <c r="M24" i="307"/>
  <c r="L24" i="307"/>
  <c r="K24" i="307"/>
  <c r="F24" i="307"/>
  <c r="AI23" i="307"/>
  <c r="AH23" i="307"/>
  <c r="AG23" i="307"/>
  <c r="AJ23" i="307" s="1"/>
  <c r="AE23" i="307"/>
  <c r="AD23" i="307"/>
  <c r="AC23" i="307"/>
  <c r="AB23" i="307"/>
  <c r="AA23" i="307"/>
  <c r="AF23" i="307" s="1"/>
  <c r="Y23" i="307"/>
  <c r="X23" i="307"/>
  <c r="W23" i="307"/>
  <c r="V23" i="307"/>
  <c r="Z23" i="307" s="1"/>
  <c r="T23" i="307"/>
  <c r="S23" i="307"/>
  <c r="R23" i="307"/>
  <c r="Q23" i="307"/>
  <c r="U23" i="307" s="1"/>
  <c r="P23" i="307"/>
  <c r="F23" i="307" s="1"/>
  <c r="O23" i="307"/>
  <c r="N23" i="307"/>
  <c r="M23" i="307"/>
  <c r="L23" i="307"/>
  <c r="K23" i="307"/>
  <c r="AI22" i="307"/>
  <c r="AH22" i="307"/>
  <c r="AG22" i="307"/>
  <c r="AJ22" i="307" s="1"/>
  <c r="AE22" i="307"/>
  <c r="AD22" i="307"/>
  <c r="AC22" i="307"/>
  <c r="AB22" i="307"/>
  <c r="AA22" i="307"/>
  <c r="AF22" i="307" s="1"/>
  <c r="Y22" i="307"/>
  <c r="X22" i="307"/>
  <c r="W22" i="307"/>
  <c r="V22" i="307"/>
  <c r="Z22" i="307" s="1"/>
  <c r="T22" i="307"/>
  <c r="S22" i="307"/>
  <c r="R22" i="307"/>
  <c r="Q22" i="307"/>
  <c r="U22" i="307" s="1"/>
  <c r="O22" i="307"/>
  <c r="N22" i="307"/>
  <c r="M22" i="307"/>
  <c r="L22" i="307"/>
  <c r="K22" i="307"/>
  <c r="P22" i="307" s="1"/>
  <c r="F22" i="307" s="1"/>
  <c r="AI21" i="307"/>
  <c r="AH21" i="307"/>
  <c r="AG21" i="307"/>
  <c r="AJ21" i="307" s="1"/>
  <c r="AE21" i="307"/>
  <c r="AD21" i="307"/>
  <c r="AC21" i="307"/>
  <c r="AB21" i="307"/>
  <c r="AA21" i="307"/>
  <c r="AF21" i="307" s="1"/>
  <c r="Y21" i="307"/>
  <c r="X21" i="307"/>
  <c r="W21" i="307"/>
  <c r="V21" i="307"/>
  <c r="Z21" i="307" s="1"/>
  <c r="T21" i="307"/>
  <c r="S21" i="307"/>
  <c r="R21" i="307"/>
  <c r="Q21" i="307"/>
  <c r="U21" i="307" s="1"/>
  <c r="O21" i="307"/>
  <c r="N21" i="307"/>
  <c r="M21" i="307"/>
  <c r="L21" i="307"/>
  <c r="K21" i="307"/>
  <c r="P21" i="307" s="1"/>
  <c r="F21" i="307" s="1"/>
  <c r="AI20" i="307"/>
  <c r="AH20" i="307"/>
  <c r="AG20" i="307"/>
  <c r="AJ20" i="307" s="1"/>
  <c r="AE20" i="307"/>
  <c r="AD20" i="307"/>
  <c r="AC20" i="307"/>
  <c r="AB20" i="307"/>
  <c r="AA20" i="307"/>
  <c r="AF20" i="307" s="1"/>
  <c r="Y20" i="307"/>
  <c r="X20" i="307"/>
  <c r="W20" i="307"/>
  <c r="V20" i="307"/>
  <c r="Z20" i="307" s="1"/>
  <c r="U20" i="307"/>
  <c r="T20" i="307"/>
  <c r="S20" i="307"/>
  <c r="R20" i="307"/>
  <c r="Q20" i="307"/>
  <c r="O20" i="307"/>
  <c r="N20" i="307"/>
  <c r="M20" i="307"/>
  <c r="L20" i="307"/>
  <c r="K20" i="307"/>
  <c r="P20" i="307" s="1"/>
  <c r="F20" i="307" s="1"/>
  <c r="AI19" i="307"/>
  <c r="AH19" i="307"/>
  <c r="AJ19" i="307" s="1"/>
  <c r="AG19" i="307"/>
  <c r="AF19" i="307"/>
  <c r="AE19" i="307"/>
  <c r="AD19" i="307"/>
  <c r="AC19" i="307"/>
  <c r="AB19" i="307"/>
  <c r="AA19" i="307"/>
  <c r="Y19" i="307"/>
  <c r="X19" i="307"/>
  <c r="W19" i="307"/>
  <c r="Z19" i="307" s="1"/>
  <c r="V19" i="307"/>
  <c r="T19" i="307"/>
  <c r="S19" i="307"/>
  <c r="R19" i="307"/>
  <c r="U19" i="307" s="1"/>
  <c r="Q19" i="307"/>
  <c r="P19" i="307"/>
  <c r="F19" i="307" s="1"/>
  <c r="O19" i="307"/>
  <c r="N19" i="307"/>
  <c r="M19" i="307"/>
  <c r="L19" i="307"/>
  <c r="K19" i="307"/>
  <c r="AI18" i="307"/>
  <c r="AH18" i="307"/>
  <c r="AG18" i="307"/>
  <c r="AJ18" i="307" s="1"/>
  <c r="AE18" i="307"/>
  <c r="AD18" i="307"/>
  <c r="AC18" i="307"/>
  <c r="AB18" i="307"/>
  <c r="AA18" i="307"/>
  <c r="AF18" i="307" s="1"/>
  <c r="Y18" i="307"/>
  <c r="X18" i="307"/>
  <c r="W18" i="307"/>
  <c r="V18" i="307"/>
  <c r="Z18" i="307" s="1"/>
  <c r="U18" i="307"/>
  <c r="T18" i="307"/>
  <c r="S18" i="307"/>
  <c r="R18" i="307"/>
  <c r="Q18" i="307"/>
  <c r="O18" i="307"/>
  <c r="N18" i="307"/>
  <c r="M18" i="307"/>
  <c r="L18" i="307"/>
  <c r="K18" i="307"/>
  <c r="P18" i="307" s="1"/>
  <c r="F18" i="307" s="1"/>
  <c r="AI17" i="307"/>
  <c r="AH17" i="307"/>
  <c r="AJ17" i="307" s="1"/>
  <c r="AG17" i="307"/>
  <c r="AE17" i="307"/>
  <c r="AD17" i="307"/>
  <c r="AF17" i="307" s="1"/>
  <c r="AC17" i="307"/>
  <c r="AB17" i="307"/>
  <c r="AA17" i="307"/>
  <c r="Y17" i="307"/>
  <c r="X17" i="307"/>
  <c r="Z17" i="307" s="1"/>
  <c r="W17" i="307"/>
  <c r="V17" i="307"/>
  <c r="T17" i="307"/>
  <c r="U17" i="307" s="1"/>
  <c r="S17" i="307"/>
  <c r="R17" i="307"/>
  <c r="Q17" i="307"/>
  <c r="O17" i="307"/>
  <c r="N17" i="307"/>
  <c r="P17" i="307" s="1"/>
  <c r="F17" i="307" s="1"/>
  <c r="M17" i="307"/>
  <c r="L17" i="307"/>
  <c r="K17" i="307"/>
  <c r="AI16" i="307"/>
  <c r="AH16" i="307"/>
  <c r="AJ16" i="307" s="1"/>
  <c r="AG16" i="307"/>
  <c r="AE16" i="307"/>
  <c r="AD16" i="307"/>
  <c r="AC16" i="307"/>
  <c r="AB16" i="307"/>
  <c r="AF16" i="307" s="1"/>
  <c r="AA16" i="307"/>
  <c r="Y16" i="307"/>
  <c r="X16" i="307"/>
  <c r="W16" i="307"/>
  <c r="Z16" i="307" s="1"/>
  <c r="V16" i="307"/>
  <c r="T16" i="307"/>
  <c r="S16" i="307"/>
  <c r="R16" i="307"/>
  <c r="U16" i="307" s="1"/>
  <c r="Q16" i="307"/>
  <c r="O16" i="307"/>
  <c r="N16" i="307"/>
  <c r="M16" i="307"/>
  <c r="L16" i="307"/>
  <c r="P16" i="307" s="1"/>
  <c r="F16" i="307" s="1"/>
  <c r="K16" i="307"/>
  <c r="AI15" i="307"/>
  <c r="AH15" i="307"/>
  <c r="AJ15" i="307" s="1"/>
  <c r="AG15" i="307"/>
  <c r="AE15" i="307"/>
  <c r="AD15" i="307"/>
  <c r="AC15" i="307"/>
  <c r="AB15" i="307"/>
  <c r="AF15" i="307" s="1"/>
  <c r="AA15" i="307"/>
  <c r="Y15" i="307"/>
  <c r="X15" i="307"/>
  <c r="W15" i="307"/>
  <c r="Z15" i="307" s="1"/>
  <c r="V15" i="307"/>
  <c r="T15" i="307"/>
  <c r="S15" i="307"/>
  <c r="R15" i="307"/>
  <c r="U15" i="307" s="1"/>
  <c r="Q15" i="307"/>
  <c r="O15" i="307"/>
  <c r="N15" i="307"/>
  <c r="M15" i="307"/>
  <c r="L15" i="307"/>
  <c r="P15" i="307" s="1"/>
  <c r="F15" i="307" s="1"/>
  <c r="K15" i="307"/>
  <c r="AI14" i="307"/>
  <c r="AH14" i="307"/>
  <c r="AJ14" i="307" s="1"/>
  <c r="AG14" i="307"/>
  <c r="AE14" i="307"/>
  <c r="AD14" i="307"/>
  <c r="AF14" i="307" s="1"/>
  <c r="AC14" i="307"/>
  <c r="AB14" i="307"/>
  <c r="AA14" i="307"/>
  <c r="Z14" i="307"/>
  <c r="Y14" i="307"/>
  <c r="X14" i="307"/>
  <c r="W14" i="307"/>
  <c r="V14" i="307"/>
  <c r="T14" i="307"/>
  <c r="S14" i="307"/>
  <c r="R14" i="307"/>
  <c r="Q14" i="307"/>
  <c r="O14" i="307"/>
  <c r="N14" i="307"/>
  <c r="M14" i="307"/>
  <c r="L14" i="307"/>
  <c r="K14" i="307"/>
  <c r="AI13" i="307"/>
  <c r="AH13" i="307"/>
  <c r="AG13" i="307"/>
  <c r="AJ13" i="307" s="1"/>
  <c r="AE13" i="307"/>
  <c r="AF13" i="307" s="1"/>
  <c r="AD13" i="307"/>
  <c r="AC13" i="307"/>
  <c r="AB13" i="307"/>
  <c r="AA13" i="307"/>
  <c r="Y13" i="307"/>
  <c r="X13" i="307"/>
  <c r="W13" i="307"/>
  <c r="V13" i="307"/>
  <c r="T13" i="307"/>
  <c r="S13" i="307"/>
  <c r="R13" i="307"/>
  <c r="Q13" i="307"/>
  <c r="O13" i="307"/>
  <c r="N13" i="307"/>
  <c r="M13" i="307"/>
  <c r="L13" i="307"/>
  <c r="K13" i="307"/>
  <c r="AI12" i="307"/>
  <c r="AH12" i="307"/>
  <c r="AJ12" i="307" s="1"/>
  <c r="AG12" i="307"/>
  <c r="AE12" i="307"/>
  <c r="AD12" i="307"/>
  <c r="AC12" i="307"/>
  <c r="AB12" i="307"/>
  <c r="AF12" i="307" s="1"/>
  <c r="AA12" i="307"/>
  <c r="Y12" i="307"/>
  <c r="X12" i="307"/>
  <c r="W12" i="307"/>
  <c r="Z12" i="307" s="1"/>
  <c r="V12" i="307"/>
  <c r="T12" i="307"/>
  <c r="S12" i="307"/>
  <c r="R12" i="307"/>
  <c r="Q12" i="307"/>
  <c r="O12" i="307"/>
  <c r="N12" i="307"/>
  <c r="M12" i="307"/>
  <c r="L12" i="307"/>
  <c r="P12" i="307" s="1"/>
  <c r="F12" i="307" s="1"/>
  <c r="K12" i="307"/>
  <c r="AI11" i="307"/>
  <c r="AH11" i="307"/>
  <c r="AJ11" i="307" s="1"/>
  <c r="AG11" i="307"/>
  <c r="AF11" i="307"/>
  <c r="AE11" i="307"/>
  <c r="AD11" i="307"/>
  <c r="AC11" i="307"/>
  <c r="AB11" i="307"/>
  <c r="AA11" i="307"/>
  <c r="Z11" i="307"/>
  <c r="Y11" i="307"/>
  <c r="X11" i="307"/>
  <c r="W11" i="307"/>
  <c r="V11" i="307"/>
  <c r="T11" i="307"/>
  <c r="S11" i="307"/>
  <c r="R11" i="307"/>
  <c r="U11" i="307" s="1"/>
  <c r="Q11" i="307"/>
  <c r="P11" i="307"/>
  <c r="F11" i="307" s="1"/>
  <c r="O11" i="307"/>
  <c r="N11" i="307"/>
  <c r="M11" i="307"/>
  <c r="L11" i="307"/>
  <c r="K11" i="307"/>
  <c r="AI10" i="307"/>
  <c r="AH10" i="307"/>
  <c r="AJ10" i="307" s="1"/>
  <c r="AG10" i="307"/>
  <c r="AE10" i="307"/>
  <c r="AD10" i="307"/>
  <c r="AF10" i="307" s="1"/>
  <c r="AC10" i="307"/>
  <c r="AB10" i="307"/>
  <c r="AA10" i="307"/>
  <c r="Z10" i="307"/>
  <c r="Y10" i="307"/>
  <c r="X10" i="307"/>
  <c r="W10" i="307"/>
  <c r="V10" i="307"/>
  <c r="U10" i="307"/>
  <c r="T10" i="307"/>
  <c r="S10" i="307"/>
  <c r="R10" i="307"/>
  <c r="Q10" i="307"/>
  <c r="O10" i="307"/>
  <c r="N10" i="307"/>
  <c r="P10" i="307" s="1"/>
  <c r="F10" i="307" s="1"/>
  <c r="M10" i="307"/>
  <c r="L10" i="307"/>
  <c r="K10" i="307"/>
  <c r="AJ9" i="307"/>
  <c r="AI9" i="307"/>
  <c r="AH9" i="307"/>
  <c r="AG9" i="307"/>
  <c r="AE9" i="307"/>
  <c r="AD9" i="307"/>
  <c r="AC9" i="307"/>
  <c r="AB9" i="307"/>
  <c r="AF9" i="307" s="1"/>
  <c r="AA9" i="307"/>
  <c r="Y9" i="307"/>
  <c r="X9" i="307"/>
  <c r="W9" i="307"/>
  <c r="Z9" i="307" s="1"/>
  <c r="V9" i="307"/>
  <c r="U9" i="307"/>
  <c r="T9" i="307"/>
  <c r="S9" i="307"/>
  <c r="R9" i="307"/>
  <c r="Q9" i="307"/>
  <c r="P9" i="307"/>
  <c r="F9" i="307" s="1"/>
  <c r="O9" i="307"/>
  <c r="N9" i="307"/>
  <c r="M9" i="307"/>
  <c r="L9" i="307"/>
  <c r="K9" i="307"/>
  <c r="AI8" i="307"/>
  <c r="AH8" i="307"/>
  <c r="AG8" i="307"/>
  <c r="AE8" i="307"/>
  <c r="AD8" i="307"/>
  <c r="AF8" i="307" s="1"/>
  <c r="AC8" i="307"/>
  <c r="AB8" i="307"/>
  <c r="AA8" i="307"/>
  <c r="Y8" i="307"/>
  <c r="X8" i="307"/>
  <c r="Z8" i="307" s="1"/>
  <c r="W8" i="307"/>
  <c r="V8" i="307"/>
  <c r="T8" i="307"/>
  <c r="U8" i="307" s="1"/>
  <c r="S8" i="307"/>
  <c r="R8" i="307"/>
  <c r="Q8" i="307"/>
  <c r="O8" i="307"/>
  <c r="N8" i="307"/>
  <c r="P8" i="307" s="1"/>
  <c r="F8" i="307" s="1"/>
  <c r="M8" i="307"/>
  <c r="L8" i="307"/>
  <c r="K8" i="307"/>
  <c r="AI7" i="307"/>
  <c r="AH7" i="307"/>
  <c r="AJ7" i="307" s="1"/>
  <c r="AG7" i="307"/>
  <c r="AE7" i="307"/>
  <c r="AD7" i="307"/>
  <c r="AC7" i="307"/>
  <c r="AB7" i="307"/>
  <c r="AA7" i="307"/>
  <c r="Y7" i="307"/>
  <c r="X7" i="307"/>
  <c r="Z7" i="307" s="1"/>
  <c r="W7" i="307"/>
  <c r="V7" i="307"/>
  <c r="T7" i="307"/>
  <c r="S7" i="307"/>
  <c r="R7" i="307"/>
  <c r="Q7" i="307"/>
  <c r="O7" i="307"/>
  <c r="N7" i="307"/>
  <c r="M7" i="307"/>
  <c r="L7" i="307"/>
  <c r="K7" i="307"/>
  <c r="AI6" i="307"/>
  <c r="AH6" i="307"/>
  <c r="AJ6" i="307" s="1"/>
  <c r="AG6" i="307"/>
  <c r="AE6" i="307"/>
  <c r="AD6" i="307"/>
  <c r="AC6" i="307"/>
  <c r="AB6" i="307"/>
  <c r="AF6" i="307" s="1"/>
  <c r="AA6" i="307"/>
  <c r="Y6" i="307"/>
  <c r="X6" i="307"/>
  <c r="W6" i="307"/>
  <c r="Z6" i="307" s="1"/>
  <c r="V6" i="307"/>
  <c r="T6" i="307"/>
  <c r="S6" i="307"/>
  <c r="R6" i="307"/>
  <c r="Q6" i="307"/>
  <c r="O6" i="307"/>
  <c r="N6" i="307"/>
  <c r="M6" i="307"/>
  <c r="L6" i="307"/>
  <c r="P6" i="307" s="1"/>
  <c r="F6" i="307" s="1"/>
  <c r="K6" i="307"/>
  <c r="AJ5" i="307"/>
  <c r="AI5" i="307"/>
  <c r="AH5" i="307"/>
  <c r="AG5" i="307"/>
  <c r="AE5" i="307"/>
  <c r="AD5" i="307"/>
  <c r="AC5" i="307"/>
  <c r="AF5" i="307" s="1"/>
  <c r="AB5" i="307"/>
  <c r="AA5" i="307"/>
  <c r="Y5" i="307"/>
  <c r="X5" i="307"/>
  <c r="Z5" i="307" s="1"/>
  <c r="W5" i="307"/>
  <c r="V5" i="307"/>
  <c r="T5" i="307"/>
  <c r="S5" i="307"/>
  <c r="U5" i="307" s="1"/>
  <c r="R5" i="307"/>
  <c r="Q5" i="307"/>
  <c r="O5" i="307"/>
  <c r="N5" i="307"/>
  <c r="M5" i="307"/>
  <c r="P5" i="307" s="1"/>
  <c r="F5" i="307" s="1"/>
  <c r="L5" i="307"/>
  <c r="K5" i="307"/>
  <c r="AI4" i="307"/>
  <c r="AH4" i="307"/>
  <c r="AJ4" i="307" s="1"/>
  <c r="AG4" i="307"/>
  <c r="AE4" i="307"/>
  <c r="AD4" i="307"/>
  <c r="AC4" i="307"/>
  <c r="AF4" i="307" s="1"/>
  <c r="AB4" i="307"/>
  <c r="AA4" i="307"/>
  <c r="Y4" i="307"/>
  <c r="X4" i="307"/>
  <c r="Z4" i="307" s="1"/>
  <c r="W4" i="307"/>
  <c r="V4" i="307"/>
  <c r="T4" i="307"/>
  <c r="S4" i="307"/>
  <c r="U4" i="307" s="1"/>
  <c r="R4" i="307"/>
  <c r="Q4" i="307"/>
  <c r="P4" i="307"/>
  <c r="F4" i="307" s="1"/>
  <c r="O4" i="307"/>
  <c r="N4" i="307"/>
  <c r="M4" i="307"/>
  <c r="L4" i="307"/>
  <c r="K4" i="307"/>
  <c r="E54" i="306"/>
  <c r="E55" i="306" s="1"/>
  <c r="D54" i="306"/>
  <c r="D55" i="306" s="1"/>
  <c r="C54" i="306"/>
  <c r="C55" i="306" s="1"/>
  <c r="G55" i="306" s="1"/>
  <c r="E47" i="306"/>
  <c r="E48" i="306" s="1"/>
  <c r="D47" i="306"/>
  <c r="AJ43" i="306"/>
  <c r="AI43" i="306"/>
  <c r="AH43" i="306"/>
  <c r="AG43" i="306"/>
  <c r="AF43" i="306"/>
  <c r="AE43" i="306"/>
  <c r="AD43" i="306"/>
  <c r="AC43" i="306"/>
  <c r="AB43" i="306"/>
  <c r="AA43" i="306"/>
  <c r="Z43" i="306"/>
  <c r="Y43" i="306"/>
  <c r="X43" i="306"/>
  <c r="W43" i="306"/>
  <c r="V43" i="306"/>
  <c r="U43" i="306"/>
  <c r="T43" i="306"/>
  <c r="S43" i="306"/>
  <c r="R43" i="306"/>
  <c r="Q43" i="306"/>
  <c r="P43" i="306"/>
  <c r="O43" i="306"/>
  <c r="N43" i="306"/>
  <c r="M43" i="306"/>
  <c r="L43" i="306"/>
  <c r="K43" i="306"/>
  <c r="F43" i="306"/>
  <c r="AJ42" i="306"/>
  <c r="AI42" i="306"/>
  <c r="AH42" i="306"/>
  <c r="AG42" i="306"/>
  <c r="AF42" i="306"/>
  <c r="AE42" i="306"/>
  <c r="AD42" i="306"/>
  <c r="AC42" i="306"/>
  <c r="AB42" i="306"/>
  <c r="AA42" i="306"/>
  <c r="Z42" i="306"/>
  <c r="Y42" i="306"/>
  <c r="X42" i="306"/>
  <c r="W42" i="306"/>
  <c r="V42" i="306"/>
  <c r="U42" i="306"/>
  <c r="T42" i="306"/>
  <c r="S42" i="306"/>
  <c r="R42" i="306"/>
  <c r="Q42" i="306"/>
  <c r="P42" i="306"/>
  <c r="O42" i="306"/>
  <c r="N42" i="306"/>
  <c r="M42" i="306"/>
  <c r="L42" i="306"/>
  <c r="K42" i="306"/>
  <c r="F42" i="306"/>
  <c r="AJ41" i="306"/>
  <c r="AI41" i="306"/>
  <c r="AH41" i="306"/>
  <c r="AG41" i="306"/>
  <c r="AF41" i="306"/>
  <c r="AE41" i="306"/>
  <c r="AD41" i="306"/>
  <c r="AC41" i="306"/>
  <c r="AB41" i="306"/>
  <c r="AA41" i="306"/>
  <c r="Z41" i="306"/>
  <c r="Y41" i="306"/>
  <c r="X41" i="306"/>
  <c r="W41" i="306"/>
  <c r="V41" i="306"/>
  <c r="U41" i="306"/>
  <c r="T41" i="306"/>
  <c r="S41" i="306"/>
  <c r="R41" i="306"/>
  <c r="Q41" i="306"/>
  <c r="P41" i="306"/>
  <c r="O41" i="306"/>
  <c r="N41" i="306"/>
  <c r="M41" i="306"/>
  <c r="L41" i="306"/>
  <c r="K41" i="306"/>
  <c r="F41" i="306"/>
  <c r="AJ40" i="306"/>
  <c r="AI40" i="306"/>
  <c r="AH40" i="306"/>
  <c r="AG40" i="306"/>
  <c r="AF40" i="306"/>
  <c r="AE40" i="306"/>
  <c r="AD40" i="306"/>
  <c r="AC40" i="306"/>
  <c r="AB40" i="306"/>
  <c r="AA40" i="306"/>
  <c r="Z40" i="306"/>
  <c r="Y40" i="306"/>
  <c r="X40" i="306"/>
  <c r="W40" i="306"/>
  <c r="V40" i="306"/>
  <c r="U40" i="306"/>
  <c r="T40" i="306"/>
  <c r="S40" i="306"/>
  <c r="R40" i="306"/>
  <c r="Q40" i="306"/>
  <c r="P40" i="306"/>
  <c r="O40" i="306"/>
  <c r="N40" i="306"/>
  <c r="M40" i="306"/>
  <c r="L40" i="306"/>
  <c r="K40" i="306"/>
  <c r="F40" i="306"/>
  <c r="AJ39" i="306"/>
  <c r="AI39" i="306"/>
  <c r="AH39" i="306"/>
  <c r="AG39" i="306"/>
  <c r="AF39" i="306"/>
  <c r="AE39" i="306"/>
  <c r="AD39" i="306"/>
  <c r="AC39" i="306"/>
  <c r="AB39" i="306"/>
  <c r="AA39" i="306"/>
  <c r="Z39" i="306"/>
  <c r="Y39" i="306"/>
  <c r="X39" i="306"/>
  <c r="W39" i="306"/>
  <c r="V39" i="306"/>
  <c r="U39" i="306"/>
  <c r="T39" i="306"/>
  <c r="S39" i="306"/>
  <c r="R39" i="306"/>
  <c r="Q39" i="306"/>
  <c r="P39" i="306"/>
  <c r="O39" i="306"/>
  <c r="N39" i="306"/>
  <c r="M39" i="306"/>
  <c r="L39" i="306"/>
  <c r="K39" i="306"/>
  <c r="F39" i="306"/>
  <c r="AJ38" i="306"/>
  <c r="AI38" i="306"/>
  <c r="AH38" i="306"/>
  <c r="AG38" i="306"/>
  <c r="AF38" i="306"/>
  <c r="AE38" i="306"/>
  <c r="AD38" i="306"/>
  <c r="AC38" i="306"/>
  <c r="AB38" i="306"/>
  <c r="AA38" i="306"/>
  <c r="Z38" i="306"/>
  <c r="Y38" i="306"/>
  <c r="X38" i="306"/>
  <c r="W38" i="306"/>
  <c r="V38" i="306"/>
  <c r="U38" i="306"/>
  <c r="T38" i="306"/>
  <c r="S38" i="306"/>
  <c r="R38" i="306"/>
  <c r="Q38" i="306"/>
  <c r="P38" i="306"/>
  <c r="O38" i="306"/>
  <c r="N38" i="306"/>
  <c r="M38" i="306"/>
  <c r="L38" i="306"/>
  <c r="K38" i="306"/>
  <c r="F38" i="306"/>
  <c r="AJ37" i="306"/>
  <c r="AI37" i="306"/>
  <c r="AH37" i="306"/>
  <c r="AG37" i="306"/>
  <c r="AF37" i="306"/>
  <c r="AE37" i="306"/>
  <c r="AD37" i="306"/>
  <c r="AC37" i="306"/>
  <c r="AB37" i="306"/>
  <c r="AA37" i="306"/>
  <c r="Z37" i="306"/>
  <c r="Y37" i="306"/>
  <c r="X37" i="306"/>
  <c r="W37" i="306"/>
  <c r="V37" i="306"/>
  <c r="U37" i="306"/>
  <c r="T37" i="306"/>
  <c r="S37" i="306"/>
  <c r="R37" i="306"/>
  <c r="Q37" i="306"/>
  <c r="P37" i="306"/>
  <c r="O37" i="306"/>
  <c r="N37" i="306"/>
  <c r="M37" i="306"/>
  <c r="L37" i="306"/>
  <c r="K37" i="306"/>
  <c r="F37" i="306"/>
  <c r="AJ36" i="306"/>
  <c r="AI36" i="306"/>
  <c r="AH36" i="306"/>
  <c r="AG36" i="306"/>
  <c r="AF36" i="306"/>
  <c r="AE36" i="306"/>
  <c r="AD36" i="306"/>
  <c r="AC36" i="306"/>
  <c r="AB36" i="306"/>
  <c r="AA36" i="306"/>
  <c r="Z36" i="306"/>
  <c r="Y36" i="306"/>
  <c r="X36" i="306"/>
  <c r="W36" i="306"/>
  <c r="V36" i="306"/>
  <c r="U36" i="306"/>
  <c r="T36" i="306"/>
  <c r="S36" i="306"/>
  <c r="R36" i="306"/>
  <c r="Q36" i="306"/>
  <c r="P36" i="306"/>
  <c r="O36" i="306"/>
  <c r="N36" i="306"/>
  <c r="M36" i="306"/>
  <c r="L36" i="306"/>
  <c r="K36" i="306"/>
  <c r="F36" i="306"/>
  <c r="AJ35" i="306"/>
  <c r="AI35" i="306"/>
  <c r="AH35" i="306"/>
  <c r="AG35" i="306"/>
  <c r="AF35" i="306"/>
  <c r="AE35" i="306"/>
  <c r="AD35" i="306"/>
  <c r="AC35" i="306"/>
  <c r="AB35" i="306"/>
  <c r="AA35" i="306"/>
  <c r="Z35" i="306"/>
  <c r="Y35" i="306"/>
  <c r="X35" i="306"/>
  <c r="W35" i="306"/>
  <c r="V35" i="306"/>
  <c r="U35" i="306"/>
  <c r="T35" i="306"/>
  <c r="S35" i="306"/>
  <c r="R35" i="306"/>
  <c r="Q35" i="306"/>
  <c r="P35" i="306"/>
  <c r="O35" i="306"/>
  <c r="N35" i="306"/>
  <c r="M35" i="306"/>
  <c r="L35" i="306"/>
  <c r="K35" i="306"/>
  <c r="F35" i="306"/>
  <c r="AJ34" i="306"/>
  <c r="AI34" i="306"/>
  <c r="AH34" i="306"/>
  <c r="AG34" i="306"/>
  <c r="AF34" i="306"/>
  <c r="AE34" i="306"/>
  <c r="AD34" i="306"/>
  <c r="AC34" i="306"/>
  <c r="AB34" i="306"/>
  <c r="AA34" i="306"/>
  <c r="Z34" i="306"/>
  <c r="Y34" i="306"/>
  <c r="X34" i="306"/>
  <c r="W34" i="306"/>
  <c r="V34" i="306"/>
  <c r="U34" i="306"/>
  <c r="T34" i="306"/>
  <c r="S34" i="306"/>
  <c r="R34" i="306"/>
  <c r="Q34" i="306"/>
  <c r="P34" i="306"/>
  <c r="O34" i="306"/>
  <c r="N34" i="306"/>
  <c r="M34" i="306"/>
  <c r="L34" i="306"/>
  <c r="K34" i="306"/>
  <c r="F34" i="306"/>
  <c r="AJ33" i="306"/>
  <c r="AI33" i="306"/>
  <c r="AH33" i="306"/>
  <c r="AG33" i="306"/>
  <c r="AF33" i="306"/>
  <c r="AE33" i="306"/>
  <c r="AD33" i="306"/>
  <c r="AC33" i="306"/>
  <c r="AB33" i="306"/>
  <c r="AA33" i="306"/>
  <c r="Z33" i="306"/>
  <c r="Y33" i="306"/>
  <c r="X33" i="306"/>
  <c r="W33" i="306"/>
  <c r="V33" i="306"/>
  <c r="U33" i="306"/>
  <c r="T33" i="306"/>
  <c r="S33" i="306"/>
  <c r="R33" i="306"/>
  <c r="Q33" i="306"/>
  <c r="P33" i="306"/>
  <c r="O33" i="306"/>
  <c r="N33" i="306"/>
  <c r="M33" i="306"/>
  <c r="L33" i="306"/>
  <c r="K33" i="306"/>
  <c r="F33" i="306"/>
  <c r="AJ32" i="306"/>
  <c r="AI32" i="306"/>
  <c r="AH32" i="306"/>
  <c r="AG32" i="306"/>
  <c r="AF32" i="306"/>
  <c r="AE32" i="306"/>
  <c r="AD32" i="306"/>
  <c r="AC32" i="306"/>
  <c r="AB32" i="306"/>
  <c r="AA32" i="306"/>
  <c r="Z32" i="306"/>
  <c r="Y32" i="306"/>
  <c r="X32" i="306"/>
  <c r="W32" i="306"/>
  <c r="V32" i="306"/>
  <c r="U32" i="306"/>
  <c r="T32" i="306"/>
  <c r="S32" i="306"/>
  <c r="R32" i="306"/>
  <c r="Q32" i="306"/>
  <c r="P32" i="306"/>
  <c r="O32" i="306"/>
  <c r="N32" i="306"/>
  <c r="M32" i="306"/>
  <c r="L32" i="306"/>
  <c r="K32" i="306"/>
  <c r="F32" i="306"/>
  <c r="AJ31" i="306"/>
  <c r="AI31" i="306"/>
  <c r="AH31" i="306"/>
  <c r="AG31" i="306"/>
  <c r="AF31" i="306"/>
  <c r="AE31" i="306"/>
  <c r="AD31" i="306"/>
  <c r="AC31" i="306"/>
  <c r="AB31" i="306"/>
  <c r="AA31" i="306"/>
  <c r="Z31" i="306"/>
  <c r="Y31" i="306"/>
  <c r="X31" i="306"/>
  <c r="W31" i="306"/>
  <c r="V31" i="306"/>
  <c r="U31" i="306"/>
  <c r="T31" i="306"/>
  <c r="S31" i="306"/>
  <c r="R31" i="306"/>
  <c r="Q31" i="306"/>
  <c r="P31" i="306"/>
  <c r="O31" i="306"/>
  <c r="N31" i="306"/>
  <c r="M31" i="306"/>
  <c r="L31" i="306"/>
  <c r="K31" i="306"/>
  <c r="F31" i="306"/>
  <c r="AJ30" i="306"/>
  <c r="AI30" i="306"/>
  <c r="AH30" i="306"/>
  <c r="AG30" i="306"/>
  <c r="AF30" i="306"/>
  <c r="AE30" i="306"/>
  <c r="AD30" i="306"/>
  <c r="AC30" i="306"/>
  <c r="AB30" i="306"/>
  <c r="AA30" i="306"/>
  <c r="Z30" i="306"/>
  <c r="Y30" i="306"/>
  <c r="X30" i="306"/>
  <c r="W30" i="306"/>
  <c r="V30" i="306"/>
  <c r="U30" i="306"/>
  <c r="T30" i="306"/>
  <c r="S30" i="306"/>
  <c r="R30" i="306"/>
  <c r="Q30" i="306"/>
  <c r="P30" i="306"/>
  <c r="O30" i="306"/>
  <c r="N30" i="306"/>
  <c r="M30" i="306"/>
  <c r="L30" i="306"/>
  <c r="K30" i="306"/>
  <c r="F30" i="306"/>
  <c r="AJ29" i="306"/>
  <c r="AI29" i="306"/>
  <c r="AH29" i="306"/>
  <c r="AG29" i="306"/>
  <c r="AF29" i="306"/>
  <c r="AE29" i="306"/>
  <c r="AD29" i="306"/>
  <c r="AC29" i="306"/>
  <c r="AB29" i="306"/>
  <c r="AA29" i="306"/>
  <c r="Z29" i="306"/>
  <c r="Y29" i="306"/>
  <c r="X29" i="306"/>
  <c r="W29" i="306"/>
  <c r="V29" i="306"/>
  <c r="U29" i="306"/>
  <c r="T29" i="306"/>
  <c r="S29" i="306"/>
  <c r="R29" i="306"/>
  <c r="Q29" i="306"/>
  <c r="P29" i="306"/>
  <c r="O29" i="306"/>
  <c r="N29" i="306"/>
  <c r="M29" i="306"/>
  <c r="L29" i="306"/>
  <c r="K29" i="306"/>
  <c r="F29" i="306"/>
  <c r="AJ28" i="306"/>
  <c r="AI28" i="306"/>
  <c r="AH28" i="306"/>
  <c r="AG28" i="306"/>
  <c r="AF28" i="306"/>
  <c r="AE28" i="306"/>
  <c r="AD28" i="306"/>
  <c r="AC28" i="306"/>
  <c r="AB28" i="306"/>
  <c r="AA28" i="306"/>
  <c r="Z28" i="306"/>
  <c r="Y28" i="306"/>
  <c r="X28" i="306"/>
  <c r="W28" i="306"/>
  <c r="V28" i="306"/>
  <c r="U28" i="306"/>
  <c r="T28" i="306"/>
  <c r="S28" i="306"/>
  <c r="R28" i="306"/>
  <c r="Q28" i="306"/>
  <c r="P28" i="306"/>
  <c r="O28" i="306"/>
  <c r="N28" i="306"/>
  <c r="M28" i="306"/>
  <c r="L28" i="306"/>
  <c r="K28" i="306"/>
  <c r="F28" i="306"/>
  <c r="AJ27" i="306"/>
  <c r="AI27" i="306"/>
  <c r="AH27" i="306"/>
  <c r="AG27" i="306"/>
  <c r="AF27" i="306"/>
  <c r="AE27" i="306"/>
  <c r="AD27" i="306"/>
  <c r="AC27" i="306"/>
  <c r="AB27" i="306"/>
  <c r="AA27" i="306"/>
  <c r="Z27" i="306"/>
  <c r="Y27" i="306"/>
  <c r="X27" i="306"/>
  <c r="W27" i="306"/>
  <c r="V27" i="306"/>
  <c r="U27" i="306"/>
  <c r="T27" i="306"/>
  <c r="S27" i="306"/>
  <c r="R27" i="306"/>
  <c r="Q27" i="306"/>
  <c r="P27" i="306"/>
  <c r="O27" i="306"/>
  <c r="N27" i="306"/>
  <c r="M27" i="306"/>
  <c r="L27" i="306"/>
  <c r="K27" i="306"/>
  <c r="F27" i="306"/>
  <c r="AJ26" i="306"/>
  <c r="AI26" i="306"/>
  <c r="AH26" i="306"/>
  <c r="AG26" i="306"/>
  <c r="AF26" i="306"/>
  <c r="AE26" i="306"/>
  <c r="AD26" i="306"/>
  <c r="AC26" i="306"/>
  <c r="AB26" i="306"/>
  <c r="AA26" i="306"/>
  <c r="Z26" i="306"/>
  <c r="Y26" i="306"/>
  <c r="X26" i="306"/>
  <c r="W26" i="306"/>
  <c r="V26" i="306"/>
  <c r="U26" i="306"/>
  <c r="T26" i="306"/>
  <c r="S26" i="306"/>
  <c r="R26" i="306"/>
  <c r="Q26" i="306"/>
  <c r="P26" i="306"/>
  <c r="O26" i="306"/>
  <c r="N26" i="306"/>
  <c r="M26" i="306"/>
  <c r="L26" i="306"/>
  <c r="K26" i="306"/>
  <c r="F26" i="306"/>
  <c r="AJ25" i="306"/>
  <c r="AI25" i="306"/>
  <c r="AH25" i="306"/>
  <c r="AG25" i="306"/>
  <c r="AF25" i="306"/>
  <c r="AE25" i="306"/>
  <c r="AD25" i="306"/>
  <c r="AC25" i="306"/>
  <c r="AB25" i="306"/>
  <c r="AA25" i="306"/>
  <c r="Z25" i="306"/>
  <c r="Y25" i="306"/>
  <c r="X25" i="306"/>
  <c r="W25" i="306"/>
  <c r="V25" i="306"/>
  <c r="U25" i="306"/>
  <c r="T25" i="306"/>
  <c r="S25" i="306"/>
  <c r="R25" i="306"/>
  <c r="Q25" i="306"/>
  <c r="P25" i="306"/>
  <c r="O25" i="306"/>
  <c r="N25" i="306"/>
  <c r="M25" i="306"/>
  <c r="L25" i="306"/>
  <c r="K25" i="306"/>
  <c r="F25" i="306"/>
  <c r="AJ24" i="306"/>
  <c r="AI24" i="306"/>
  <c r="AH24" i="306"/>
  <c r="AG24" i="306"/>
  <c r="AF24" i="306"/>
  <c r="AE24" i="306"/>
  <c r="AD24" i="306"/>
  <c r="AC24" i="306"/>
  <c r="AB24" i="306"/>
  <c r="AA24" i="306"/>
  <c r="Z24" i="306"/>
  <c r="Y24" i="306"/>
  <c r="X24" i="306"/>
  <c r="W24" i="306"/>
  <c r="V24" i="306"/>
  <c r="U24" i="306"/>
  <c r="T24" i="306"/>
  <c r="S24" i="306"/>
  <c r="R24" i="306"/>
  <c r="Q24" i="306"/>
  <c r="P24" i="306"/>
  <c r="O24" i="306"/>
  <c r="N24" i="306"/>
  <c r="M24" i="306"/>
  <c r="L24" i="306"/>
  <c r="K24" i="306"/>
  <c r="F24" i="306"/>
  <c r="AJ23" i="306"/>
  <c r="AI23" i="306"/>
  <c r="AH23" i="306"/>
  <c r="AG23" i="306"/>
  <c r="AF23" i="306"/>
  <c r="AE23" i="306"/>
  <c r="AD23" i="306"/>
  <c r="AC23" i="306"/>
  <c r="AB23" i="306"/>
  <c r="AA23" i="306"/>
  <c r="Z23" i="306"/>
  <c r="Y23" i="306"/>
  <c r="X23" i="306"/>
  <c r="W23" i="306"/>
  <c r="V23" i="306"/>
  <c r="U23" i="306"/>
  <c r="T23" i="306"/>
  <c r="S23" i="306"/>
  <c r="R23" i="306"/>
  <c r="Q23" i="306"/>
  <c r="P23" i="306"/>
  <c r="O23" i="306"/>
  <c r="N23" i="306"/>
  <c r="M23" i="306"/>
  <c r="L23" i="306"/>
  <c r="K23" i="306"/>
  <c r="F23" i="306"/>
  <c r="AJ22" i="306"/>
  <c r="AI22" i="306"/>
  <c r="AH22" i="306"/>
  <c r="AG22" i="306"/>
  <c r="AF22" i="306"/>
  <c r="AE22" i="306"/>
  <c r="AD22" i="306"/>
  <c r="AC22" i="306"/>
  <c r="AB22" i="306"/>
  <c r="AA22" i="306"/>
  <c r="Z22" i="306"/>
  <c r="Y22" i="306"/>
  <c r="X22" i="306"/>
  <c r="W22" i="306"/>
  <c r="V22" i="306"/>
  <c r="U22" i="306"/>
  <c r="T22" i="306"/>
  <c r="S22" i="306"/>
  <c r="R22" i="306"/>
  <c r="Q22" i="306"/>
  <c r="P22" i="306"/>
  <c r="O22" i="306"/>
  <c r="N22" i="306"/>
  <c r="M22" i="306"/>
  <c r="L22" i="306"/>
  <c r="K22" i="306"/>
  <c r="F22" i="306"/>
  <c r="AJ21" i="306"/>
  <c r="AI21" i="306"/>
  <c r="AH21" i="306"/>
  <c r="AG21" i="306"/>
  <c r="AF21" i="306"/>
  <c r="AE21" i="306"/>
  <c r="AD21" i="306"/>
  <c r="AC21" i="306"/>
  <c r="AB21" i="306"/>
  <c r="AA21" i="306"/>
  <c r="Z21" i="306"/>
  <c r="Y21" i="306"/>
  <c r="X21" i="306"/>
  <c r="W21" i="306"/>
  <c r="V21" i="306"/>
  <c r="U21" i="306"/>
  <c r="T21" i="306"/>
  <c r="S21" i="306"/>
  <c r="R21" i="306"/>
  <c r="Q21" i="306"/>
  <c r="P21" i="306"/>
  <c r="O21" i="306"/>
  <c r="N21" i="306"/>
  <c r="M21" i="306"/>
  <c r="L21" i="306"/>
  <c r="K21" i="306"/>
  <c r="F21" i="306"/>
  <c r="AJ20" i="306"/>
  <c r="AI20" i="306"/>
  <c r="AH20" i="306"/>
  <c r="AG20" i="306"/>
  <c r="AF20" i="306"/>
  <c r="AE20" i="306"/>
  <c r="AD20" i="306"/>
  <c r="AC20" i="306"/>
  <c r="AB20" i="306"/>
  <c r="AA20" i="306"/>
  <c r="Z20" i="306"/>
  <c r="Y20" i="306"/>
  <c r="X20" i="306"/>
  <c r="W20" i="306"/>
  <c r="V20" i="306"/>
  <c r="U20" i="306"/>
  <c r="T20" i="306"/>
  <c r="S20" i="306"/>
  <c r="R20" i="306"/>
  <c r="Q20" i="306"/>
  <c r="P20" i="306"/>
  <c r="O20" i="306"/>
  <c r="N20" i="306"/>
  <c r="M20" i="306"/>
  <c r="L20" i="306"/>
  <c r="K20" i="306"/>
  <c r="F20" i="306"/>
  <c r="AJ19" i="306"/>
  <c r="AI19" i="306"/>
  <c r="AH19" i="306"/>
  <c r="AG19" i="306"/>
  <c r="AF19" i="306"/>
  <c r="AE19" i="306"/>
  <c r="AD19" i="306"/>
  <c r="AC19" i="306"/>
  <c r="AB19" i="306"/>
  <c r="AA19" i="306"/>
  <c r="Z19" i="306"/>
  <c r="Y19" i="306"/>
  <c r="X19" i="306"/>
  <c r="W19" i="306"/>
  <c r="V19" i="306"/>
  <c r="U19" i="306"/>
  <c r="T19" i="306"/>
  <c r="S19" i="306"/>
  <c r="R19" i="306"/>
  <c r="Q19" i="306"/>
  <c r="P19" i="306"/>
  <c r="O19" i="306"/>
  <c r="N19" i="306"/>
  <c r="M19" i="306"/>
  <c r="L19" i="306"/>
  <c r="K19" i="306"/>
  <c r="F19" i="306"/>
  <c r="AJ18" i="306"/>
  <c r="AI18" i="306"/>
  <c r="AH18" i="306"/>
  <c r="AG18" i="306"/>
  <c r="AF18" i="306"/>
  <c r="AE18" i="306"/>
  <c r="AD18" i="306"/>
  <c r="AC18" i="306"/>
  <c r="AB18" i="306"/>
  <c r="AA18" i="306"/>
  <c r="Z18" i="306"/>
  <c r="Y18" i="306"/>
  <c r="X18" i="306"/>
  <c r="W18" i="306"/>
  <c r="V18" i="306"/>
  <c r="U18" i="306"/>
  <c r="T18" i="306"/>
  <c r="S18" i="306"/>
  <c r="R18" i="306"/>
  <c r="Q18" i="306"/>
  <c r="P18" i="306"/>
  <c r="O18" i="306"/>
  <c r="N18" i="306"/>
  <c r="M18" i="306"/>
  <c r="L18" i="306"/>
  <c r="K18" i="306"/>
  <c r="F18" i="306"/>
  <c r="AI17" i="306"/>
  <c r="AH17" i="306"/>
  <c r="AJ17" i="306" s="1"/>
  <c r="AG17" i="306"/>
  <c r="AE17" i="306"/>
  <c r="AD17" i="306"/>
  <c r="AC17" i="306"/>
  <c r="AF17" i="306" s="1"/>
  <c r="AB17" i="306"/>
  <c r="AA17" i="306"/>
  <c r="Y17" i="306"/>
  <c r="X17" i="306"/>
  <c r="Z17" i="306" s="1"/>
  <c r="F17" i="306" s="1"/>
  <c r="W17" i="306"/>
  <c r="V17" i="306"/>
  <c r="T17" i="306"/>
  <c r="S17" i="306"/>
  <c r="U17" i="306" s="1"/>
  <c r="R17" i="306"/>
  <c r="Q17" i="306"/>
  <c r="O17" i="306"/>
  <c r="N17" i="306"/>
  <c r="M17" i="306"/>
  <c r="P17" i="306" s="1"/>
  <c r="L17" i="306"/>
  <c r="K17" i="306"/>
  <c r="AI16" i="306"/>
  <c r="AH16" i="306"/>
  <c r="AG16" i="306"/>
  <c r="AJ16" i="306" s="1"/>
  <c r="AE16" i="306"/>
  <c r="AD16" i="306"/>
  <c r="AC16" i="306"/>
  <c r="AB16" i="306"/>
  <c r="AA16" i="306"/>
  <c r="AF16" i="306" s="1"/>
  <c r="Y16" i="306"/>
  <c r="X16" i="306"/>
  <c r="W16" i="306"/>
  <c r="V16" i="306"/>
  <c r="T16" i="306"/>
  <c r="S16" i="306"/>
  <c r="R16" i="306"/>
  <c r="Q16" i="306"/>
  <c r="O16" i="306"/>
  <c r="N16" i="306"/>
  <c r="M16" i="306"/>
  <c r="L16" i="306"/>
  <c r="K16" i="306"/>
  <c r="P16" i="306" s="1"/>
  <c r="AI15" i="306"/>
  <c r="AH15" i="306"/>
  <c r="AG15" i="306"/>
  <c r="AE15" i="306"/>
  <c r="AD15" i="306"/>
  <c r="AC15" i="306"/>
  <c r="AB15" i="306"/>
  <c r="AA15" i="306"/>
  <c r="AF15" i="306" s="1"/>
  <c r="Y15" i="306"/>
  <c r="X15" i="306"/>
  <c r="W15" i="306"/>
  <c r="V15" i="306"/>
  <c r="Z15" i="306" s="1"/>
  <c r="T15" i="306"/>
  <c r="S15" i="306"/>
  <c r="R15" i="306"/>
  <c r="Q15" i="306"/>
  <c r="O15" i="306"/>
  <c r="N15" i="306"/>
  <c r="M15" i="306"/>
  <c r="L15" i="306"/>
  <c r="K15" i="306"/>
  <c r="P15" i="306" s="1"/>
  <c r="AI14" i="306"/>
  <c r="AH14" i="306"/>
  <c r="AJ14" i="306" s="1"/>
  <c r="AG14" i="306"/>
  <c r="AE14" i="306"/>
  <c r="AD14" i="306"/>
  <c r="AC14" i="306"/>
  <c r="AB14" i="306"/>
  <c r="AA14" i="306"/>
  <c r="AF14" i="306" s="1"/>
  <c r="Y14" i="306"/>
  <c r="X14" i="306"/>
  <c r="W14" i="306"/>
  <c r="V14" i="306"/>
  <c r="T14" i="306"/>
  <c r="S14" i="306"/>
  <c r="R14" i="306"/>
  <c r="U14" i="306" s="1"/>
  <c r="Q14" i="306"/>
  <c r="O14" i="306"/>
  <c r="N14" i="306"/>
  <c r="M14" i="306"/>
  <c r="L14" i="306"/>
  <c r="K14" i="306"/>
  <c r="AI13" i="306"/>
  <c r="AH13" i="306"/>
  <c r="AJ13" i="306" s="1"/>
  <c r="AG13" i="306"/>
  <c r="AE13" i="306"/>
  <c r="AD13" i="306"/>
  <c r="AC13" i="306"/>
  <c r="AB13" i="306"/>
  <c r="AF13" i="306" s="1"/>
  <c r="AA13" i="306"/>
  <c r="Y13" i="306"/>
  <c r="X13" i="306"/>
  <c r="W13" i="306"/>
  <c r="Z13" i="306" s="1"/>
  <c r="F13" i="306" s="1"/>
  <c r="V13" i="306"/>
  <c r="T13" i="306"/>
  <c r="S13" i="306"/>
  <c r="R13" i="306"/>
  <c r="U13" i="306" s="1"/>
  <c r="Q13" i="306"/>
  <c r="O13" i="306"/>
  <c r="N13" i="306"/>
  <c r="M13" i="306"/>
  <c r="L13" i="306"/>
  <c r="P13" i="306" s="1"/>
  <c r="K13" i="306"/>
  <c r="AI12" i="306"/>
  <c r="AH12" i="306"/>
  <c r="AJ12" i="306" s="1"/>
  <c r="AG12" i="306"/>
  <c r="AE12" i="306"/>
  <c r="AD12" i="306"/>
  <c r="AC12" i="306"/>
  <c r="AB12" i="306"/>
  <c r="AA12" i="306"/>
  <c r="Y12" i="306"/>
  <c r="X12" i="306"/>
  <c r="Z12" i="306" s="1"/>
  <c r="F12" i="306" s="1"/>
  <c r="W12" i="306"/>
  <c r="V12" i="306"/>
  <c r="T12" i="306"/>
  <c r="S12" i="306"/>
  <c r="R12" i="306"/>
  <c r="Q12" i="306"/>
  <c r="O12" i="306"/>
  <c r="N12" i="306"/>
  <c r="M12" i="306"/>
  <c r="L12" i="306"/>
  <c r="K12" i="306"/>
  <c r="AI11" i="306"/>
  <c r="AH11" i="306"/>
  <c r="AJ11" i="306" s="1"/>
  <c r="AG11" i="306"/>
  <c r="AE11" i="306"/>
  <c r="AD11" i="306"/>
  <c r="AC11" i="306"/>
  <c r="AB11" i="306"/>
  <c r="AA11" i="306"/>
  <c r="AF11" i="306" s="1"/>
  <c r="Y11" i="306"/>
  <c r="X11" i="306"/>
  <c r="W11" i="306"/>
  <c r="V11" i="306"/>
  <c r="Z11" i="306" s="1"/>
  <c r="F11" i="306" s="1"/>
  <c r="T11" i="306"/>
  <c r="S11" i="306"/>
  <c r="R11" i="306"/>
  <c r="U11" i="306" s="1"/>
  <c r="Q11" i="306"/>
  <c r="O11" i="306"/>
  <c r="N11" i="306"/>
  <c r="M11" i="306"/>
  <c r="L11" i="306"/>
  <c r="K11" i="306"/>
  <c r="P11" i="306" s="1"/>
  <c r="AI10" i="306"/>
  <c r="AH10" i="306"/>
  <c r="AJ10" i="306" s="1"/>
  <c r="AG10" i="306"/>
  <c r="AE10" i="306"/>
  <c r="AD10" i="306"/>
  <c r="AC10" i="306"/>
  <c r="AB10" i="306"/>
  <c r="AF10" i="306" s="1"/>
  <c r="AA10" i="306"/>
  <c r="Y10" i="306"/>
  <c r="X10" i="306"/>
  <c r="W10" i="306"/>
  <c r="Z10" i="306" s="1"/>
  <c r="F10" i="306" s="1"/>
  <c r="V10" i="306"/>
  <c r="T10" i="306"/>
  <c r="S10" i="306"/>
  <c r="R10" i="306"/>
  <c r="U10" i="306" s="1"/>
  <c r="Q10" i="306"/>
  <c r="O10" i="306"/>
  <c r="N10" i="306"/>
  <c r="M10" i="306"/>
  <c r="L10" i="306"/>
  <c r="P10" i="306" s="1"/>
  <c r="K10" i="306"/>
  <c r="AI9" i="306"/>
  <c r="AH9" i="306"/>
  <c r="AJ9" i="306" s="1"/>
  <c r="AG9" i="306"/>
  <c r="AE9" i="306"/>
  <c r="AD9" i="306"/>
  <c r="AC9" i="306"/>
  <c r="AB9" i="306"/>
  <c r="AA9" i="306"/>
  <c r="Y9" i="306"/>
  <c r="X9" i="306"/>
  <c r="W9" i="306"/>
  <c r="V9" i="306"/>
  <c r="T9" i="306"/>
  <c r="S9" i="306"/>
  <c r="R9" i="306"/>
  <c r="Q9" i="306"/>
  <c r="O9" i="306"/>
  <c r="N9" i="306"/>
  <c r="M9" i="306"/>
  <c r="L9" i="306"/>
  <c r="K9" i="306"/>
  <c r="AI8" i="306"/>
  <c r="AH8" i="306"/>
  <c r="AJ8" i="306" s="1"/>
  <c r="AG8" i="306"/>
  <c r="AE8" i="306"/>
  <c r="AD8" i="306"/>
  <c r="AC8" i="306"/>
  <c r="AB8" i="306"/>
  <c r="AF8" i="306" s="1"/>
  <c r="AA8" i="306"/>
  <c r="Y8" i="306"/>
  <c r="X8" i="306"/>
  <c r="W8" i="306"/>
  <c r="Z8" i="306" s="1"/>
  <c r="F8" i="306" s="1"/>
  <c r="V8" i="306"/>
  <c r="T8" i="306"/>
  <c r="S8" i="306"/>
  <c r="R8" i="306"/>
  <c r="U8" i="306" s="1"/>
  <c r="Q8" i="306"/>
  <c r="P8" i="306"/>
  <c r="O8" i="306"/>
  <c r="N8" i="306"/>
  <c r="M8" i="306"/>
  <c r="L8" i="306"/>
  <c r="K8" i="306"/>
  <c r="AI7" i="306"/>
  <c r="AH7" i="306"/>
  <c r="AG7" i="306"/>
  <c r="AE7" i="306"/>
  <c r="AD7" i="306"/>
  <c r="AC7" i="306"/>
  <c r="AB7" i="306"/>
  <c r="AA7" i="306"/>
  <c r="AF7" i="306" s="1"/>
  <c r="Y7" i="306"/>
  <c r="X7" i="306"/>
  <c r="W7" i="306"/>
  <c r="V7" i="306"/>
  <c r="Z7" i="306" s="1"/>
  <c r="F7" i="306" s="1"/>
  <c r="T7" i="306"/>
  <c r="S7" i="306"/>
  <c r="R7" i="306"/>
  <c r="Q7" i="306"/>
  <c r="O7" i="306"/>
  <c r="N7" i="306"/>
  <c r="M7" i="306"/>
  <c r="L7" i="306"/>
  <c r="K7" i="306"/>
  <c r="P7" i="306" s="1"/>
  <c r="AI6" i="306"/>
  <c r="AH6" i="306"/>
  <c r="AJ6" i="306" s="1"/>
  <c r="AG6" i="306"/>
  <c r="AE6" i="306"/>
  <c r="AD6" i="306"/>
  <c r="AC6" i="306"/>
  <c r="AB6" i="306"/>
  <c r="AA6" i="306"/>
  <c r="Y6" i="306"/>
  <c r="X6" i="306"/>
  <c r="W6" i="306"/>
  <c r="Z6" i="306" s="1"/>
  <c r="F6" i="306" s="1"/>
  <c r="V6" i="306"/>
  <c r="T6" i="306"/>
  <c r="S6" i="306"/>
  <c r="R6" i="306"/>
  <c r="U6" i="306" s="1"/>
  <c r="Q6" i="306"/>
  <c r="O6" i="306"/>
  <c r="N6" i="306"/>
  <c r="M6" i="306"/>
  <c r="L6" i="306"/>
  <c r="K6" i="306"/>
  <c r="AI5" i="306"/>
  <c r="AH5" i="306"/>
  <c r="AJ5" i="306" s="1"/>
  <c r="AG5" i="306"/>
  <c r="AE5" i="306"/>
  <c r="AD5" i="306"/>
  <c r="AF5" i="306" s="1"/>
  <c r="AC5" i="306"/>
  <c r="AB5" i="306"/>
  <c r="AA5" i="306"/>
  <c r="Y5" i="306"/>
  <c r="X5" i="306"/>
  <c r="Z5" i="306" s="1"/>
  <c r="F5" i="306" s="1"/>
  <c r="W5" i="306"/>
  <c r="V5" i="306"/>
  <c r="T5" i="306"/>
  <c r="U5" i="306" s="1"/>
  <c r="S5" i="306"/>
  <c r="R5" i="306"/>
  <c r="Q5" i="306"/>
  <c r="O5" i="306"/>
  <c r="N5" i="306"/>
  <c r="P5" i="306" s="1"/>
  <c r="M5" i="306"/>
  <c r="L5" i="306"/>
  <c r="K5" i="306"/>
  <c r="AI4" i="306"/>
  <c r="AH4" i="306"/>
  <c r="AJ4" i="306" s="1"/>
  <c r="AG4" i="306"/>
  <c r="AE4" i="306"/>
  <c r="AD4" i="306"/>
  <c r="AC4" i="306"/>
  <c r="AF4" i="306" s="1"/>
  <c r="AB4" i="306"/>
  <c r="AA4" i="306"/>
  <c r="Y4" i="306"/>
  <c r="X4" i="306"/>
  <c r="Z4" i="306" s="1"/>
  <c r="F4" i="306" s="1"/>
  <c r="W4" i="306"/>
  <c r="V4" i="306"/>
  <c r="T4" i="306"/>
  <c r="S4" i="306"/>
  <c r="U4" i="306" s="1"/>
  <c r="R4" i="306"/>
  <c r="Q4" i="306"/>
  <c r="O4" i="306"/>
  <c r="N4" i="306"/>
  <c r="M4" i="306"/>
  <c r="P4" i="306" s="1"/>
  <c r="L4" i="306"/>
  <c r="K4" i="306"/>
  <c r="D57" i="305"/>
  <c r="E54" i="305"/>
  <c r="E55" i="305" s="1"/>
  <c r="D54" i="305"/>
  <c r="D55" i="305" s="1"/>
  <c r="C54" i="305"/>
  <c r="C55" i="305" s="1"/>
  <c r="G55" i="305" s="1"/>
  <c r="D50" i="305"/>
  <c r="E47" i="305"/>
  <c r="E48" i="305" s="1"/>
  <c r="D47" i="305"/>
  <c r="D62" i="305" s="1"/>
  <c r="AJ43" i="305"/>
  <c r="AI43" i="305"/>
  <c r="AH43" i="305"/>
  <c r="AG43" i="305"/>
  <c r="AF43" i="305"/>
  <c r="AE43" i="305"/>
  <c r="AD43" i="305"/>
  <c r="AC43" i="305"/>
  <c r="AB43" i="305"/>
  <c r="AA43" i="305"/>
  <c r="Z43" i="305"/>
  <c r="Y43" i="305"/>
  <c r="X43" i="305"/>
  <c r="W43" i="305"/>
  <c r="V43" i="305"/>
  <c r="U43" i="305"/>
  <c r="T43" i="305"/>
  <c r="S43" i="305"/>
  <c r="R43" i="305"/>
  <c r="Q43" i="305"/>
  <c r="P43" i="305"/>
  <c r="O43" i="305"/>
  <c r="N43" i="305"/>
  <c r="M43" i="305"/>
  <c r="L43" i="305"/>
  <c r="K43" i="305"/>
  <c r="F43" i="305"/>
  <c r="AJ42" i="305"/>
  <c r="AI42" i="305"/>
  <c r="AH42" i="305"/>
  <c r="AG42" i="305"/>
  <c r="AF42" i="305"/>
  <c r="AE42" i="305"/>
  <c r="AD42" i="305"/>
  <c r="AC42" i="305"/>
  <c r="AB42" i="305"/>
  <c r="AA42" i="305"/>
  <c r="Z42" i="305"/>
  <c r="Y42" i="305"/>
  <c r="X42" i="305"/>
  <c r="W42" i="305"/>
  <c r="V42" i="305"/>
  <c r="U42" i="305"/>
  <c r="T42" i="305"/>
  <c r="S42" i="305"/>
  <c r="R42" i="305"/>
  <c r="Q42" i="305"/>
  <c r="P42" i="305"/>
  <c r="O42" i="305"/>
  <c r="N42" i="305"/>
  <c r="M42" i="305"/>
  <c r="L42" i="305"/>
  <c r="K42" i="305"/>
  <c r="F42" i="305"/>
  <c r="AJ41" i="305"/>
  <c r="AI41" i="305"/>
  <c r="AH41" i="305"/>
  <c r="AG41" i="305"/>
  <c r="AF41" i="305"/>
  <c r="AE41" i="305"/>
  <c r="AD41" i="305"/>
  <c r="AC41" i="305"/>
  <c r="AB41" i="305"/>
  <c r="AA41" i="305"/>
  <c r="Z41" i="305"/>
  <c r="Y41" i="305"/>
  <c r="X41" i="305"/>
  <c r="W41" i="305"/>
  <c r="V41" i="305"/>
  <c r="U41" i="305"/>
  <c r="T41" i="305"/>
  <c r="S41" i="305"/>
  <c r="R41" i="305"/>
  <c r="Q41" i="305"/>
  <c r="P41" i="305"/>
  <c r="O41" i="305"/>
  <c r="N41" i="305"/>
  <c r="M41" i="305"/>
  <c r="L41" i="305"/>
  <c r="K41" i="305"/>
  <c r="F41" i="305"/>
  <c r="AJ40" i="305"/>
  <c r="AI40" i="305"/>
  <c r="AH40" i="305"/>
  <c r="AG40" i="305"/>
  <c r="AF40" i="305"/>
  <c r="AE40" i="305"/>
  <c r="AD40" i="305"/>
  <c r="AC40" i="305"/>
  <c r="AB40" i="305"/>
  <c r="AA40" i="305"/>
  <c r="Z40" i="305"/>
  <c r="Y40" i="305"/>
  <c r="X40" i="305"/>
  <c r="W40" i="305"/>
  <c r="V40" i="305"/>
  <c r="U40" i="305"/>
  <c r="T40" i="305"/>
  <c r="S40" i="305"/>
  <c r="R40" i="305"/>
  <c r="Q40" i="305"/>
  <c r="P40" i="305"/>
  <c r="O40" i="305"/>
  <c r="N40" i="305"/>
  <c r="M40" i="305"/>
  <c r="L40" i="305"/>
  <c r="K40" i="305"/>
  <c r="F40" i="305"/>
  <c r="AJ39" i="305"/>
  <c r="AI39" i="305"/>
  <c r="AH39" i="305"/>
  <c r="AG39" i="305"/>
  <c r="AF39" i="305"/>
  <c r="AE39" i="305"/>
  <c r="AD39" i="305"/>
  <c r="AC39" i="305"/>
  <c r="AB39" i="305"/>
  <c r="AA39" i="305"/>
  <c r="Z39" i="305"/>
  <c r="Y39" i="305"/>
  <c r="X39" i="305"/>
  <c r="W39" i="305"/>
  <c r="V39" i="305"/>
  <c r="U39" i="305"/>
  <c r="T39" i="305"/>
  <c r="S39" i="305"/>
  <c r="R39" i="305"/>
  <c r="Q39" i="305"/>
  <c r="P39" i="305"/>
  <c r="O39" i="305"/>
  <c r="N39" i="305"/>
  <c r="M39" i="305"/>
  <c r="L39" i="305"/>
  <c r="K39" i="305"/>
  <c r="F39" i="305"/>
  <c r="AJ38" i="305"/>
  <c r="AI38" i="305"/>
  <c r="AH38" i="305"/>
  <c r="AG38" i="305"/>
  <c r="AF38" i="305"/>
  <c r="AE38" i="305"/>
  <c r="AD38" i="305"/>
  <c r="AC38" i="305"/>
  <c r="AB38" i="305"/>
  <c r="AA38" i="305"/>
  <c r="Z38" i="305"/>
  <c r="Y38" i="305"/>
  <c r="X38" i="305"/>
  <c r="W38" i="305"/>
  <c r="V38" i="305"/>
  <c r="U38" i="305"/>
  <c r="T38" i="305"/>
  <c r="S38" i="305"/>
  <c r="R38" i="305"/>
  <c r="Q38" i="305"/>
  <c r="P38" i="305"/>
  <c r="O38" i="305"/>
  <c r="N38" i="305"/>
  <c r="M38" i="305"/>
  <c r="L38" i="305"/>
  <c r="K38" i="305"/>
  <c r="F38" i="305"/>
  <c r="AJ37" i="305"/>
  <c r="AI37" i="305"/>
  <c r="AH37" i="305"/>
  <c r="AG37" i="305"/>
  <c r="AF37" i="305"/>
  <c r="AE37" i="305"/>
  <c r="AD37" i="305"/>
  <c r="AC37" i="305"/>
  <c r="AB37" i="305"/>
  <c r="AA37" i="305"/>
  <c r="Z37" i="305"/>
  <c r="Y37" i="305"/>
  <c r="X37" i="305"/>
  <c r="W37" i="305"/>
  <c r="V37" i="305"/>
  <c r="U37" i="305"/>
  <c r="T37" i="305"/>
  <c r="S37" i="305"/>
  <c r="R37" i="305"/>
  <c r="Q37" i="305"/>
  <c r="P37" i="305"/>
  <c r="O37" i="305"/>
  <c r="N37" i="305"/>
  <c r="M37" i="305"/>
  <c r="L37" i="305"/>
  <c r="K37" i="305"/>
  <c r="F37" i="305"/>
  <c r="AJ36" i="305"/>
  <c r="AI36" i="305"/>
  <c r="AH36" i="305"/>
  <c r="AG36" i="305"/>
  <c r="AF36" i="305"/>
  <c r="AE36" i="305"/>
  <c r="AD36" i="305"/>
  <c r="AC36" i="305"/>
  <c r="AB36" i="305"/>
  <c r="AA36" i="305"/>
  <c r="Z36" i="305"/>
  <c r="Y36" i="305"/>
  <c r="X36" i="305"/>
  <c r="W36" i="305"/>
  <c r="V36" i="305"/>
  <c r="U36" i="305"/>
  <c r="T36" i="305"/>
  <c r="S36" i="305"/>
  <c r="R36" i="305"/>
  <c r="Q36" i="305"/>
  <c r="P36" i="305"/>
  <c r="O36" i="305"/>
  <c r="N36" i="305"/>
  <c r="M36" i="305"/>
  <c r="L36" i="305"/>
  <c r="K36" i="305"/>
  <c r="F36" i="305"/>
  <c r="AJ35" i="305"/>
  <c r="AI35" i="305"/>
  <c r="AH35" i="305"/>
  <c r="AG35" i="305"/>
  <c r="AF35" i="305"/>
  <c r="AE35" i="305"/>
  <c r="AD35" i="305"/>
  <c r="AC35" i="305"/>
  <c r="AB35" i="305"/>
  <c r="AA35" i="305"/>
  <c r="Z35" i="305"/>
  <c r="Y35" i="305"/>
  <c r="X35" i="305"/>
  <c r="W35" i="305"/>
  <c r="V35" i="305"/>
  <c r="U35" i="305"/>
  <c r="T35" i="305"/>
  <c r="S35" i="305"/>
  <c r="R35" i="305"/>
  <c r="Q35" i="305"/>
  <c r="P35" i="305"/>
  <c r="O35" i="305"/>
  <c r="N35" i="305"/>
  <c r="M35" i="305"/>
  <c r="L35" i="305"/>
  <c r="K35" i="305"/>
  <c r="F35" i="305"/>
  <c r="AJ34" i="305"/>
  <c r="AI34" i="305"/>
  <c r="AH34" i="305"/>
  <c r="AG34" i="305"/>
  <c r="AF34" i="305"/>
  <c r="AE34" i="305"/>
  <c r="AD34" i="305"/>
  <c r="AC34" i="305"/>
  <c r="AB34" i="305"/>
  <c r="AA34" i="305"/>
  <c r="Z34" i="305"/>
  <c r="Y34" i="305"/>
  <c r="X34" i="305"/>
  <c r="W34" i="305"/>
  <c r="V34" i="305"/>
  <c r="U34" i="305"/>
  <c r="T34" i="305"/>
  <c r="S34" i="305"/>
  <c r="R34" i="305"/>
  <c r="Q34" i="305"/>
  <c r="P34" i="305"/>
  <c r="O34" i="305"/>
  <c r="N34" i="305"/>
  <c r="M34" i="305"/>
  <c r="L34" i="305"/>
  <c r="K34" i="305"/>
  <c r="F34" i="305"/>
  <c r="AJ33" i="305"/>
  <c r="AI33" i="305"/>
  <c r="AH33" i="305"/>
  <c r="AG33" i="305"/>
  <c r="AF33" i="305"/>
  <c r="AE33" i="305"/>
  <c r="AD33" i="305"/>
  <c r="AC33" i="305"/>
  <c r="AB33" i="305"/>
  <c r="AA33" i="305"/>
  <c r="Z33" i="305"/>
  <c r="Y33" i="305"/>
  <c r="X33" i="305"/>
  <c r="W33" i="305"/>
  <c r="V33" i="305"/>
  <c r="U33" i="305"/>
  <c r="T33" i="305"/>
  <c r="S33" i="305"/>
  <c r="R33" i="305"/>
  <c r="Q33" i="305"/>
  <c r="P33" i="305"/>
  <c r="O33" i="305"/>
  <c r="N33" i="305"/>
  <c r="M33" i="305"/>
  <c r="L33" i="305"/>
  <c r="K33" i="305"/>
  <c r="F33" i="305"/>
  <c r="AJ32" i="305"/>
  <c r="AI32" i="305"/>
  <c r="AH32" i="305"/>
  <c r="AG32" i="305"/>
  <c r="AF32" i="305"/>
  <c r="AE32" i="305"/>
  <c r="AD32" i="305"/>
  <c r="AC32" i="305"/>
  <c r="AB32" i="305"/>
  <c r="AA32" i="305"/>
  <c r="Z32" i="305"/>
  <c r="Y32" i="305"/>
  <c r="X32" i="305"/>
  <c r="W32" i="305"/>
  <c r="V32" i="305"/>
  <c r="U32" i="305"/>
  <c r="T32" i="305"/>
  <c r="S32" i="305"/>
  <c r="R32" i="305"/>
  <c r="Q32" i="305"/>
  <c r="P32" i="305"/>
  <c r="O32" i="305"/>
  <c r="N32" i="305"/>
  <c r="M32" i="305"/>
  <c r="L32" i="305"/>
  <c r="K32" i="305"/>
  <c r="F32" i="305"/>
  <c r="AJ31" i="305"/>
  <c r="AI31" i="305"/>
  <c r="AH31" i="305"/>
  <c r="AG31" i="305"/>
  <c r="AF31" i="305"/>
  <c r="AE31" i="305"/>
  <c r="AD31" i="305"/>
  <c r="AC31" i="305"/>
  <c r="AB31" i="305"/>
  <c r="AA31" i="305"/>
  <c r="Z31" i="305"/>
  <c r="Y31" i="305"/>
  <c r="X31" i="305"/>
  <c r="W31" i="305"/>
  <c r="V31" i="305"/>
  <c r="U31" i="305"/>
  <c r="T31" i="305"/>
  <c r="S31" i="305"/>
  <c r="R31" i="305"/>
  <c r="Q31" i="305"/>
  <c r="P31" i="305"/>
  <c r="O31" i="305"/>
  <c r="N31" i="305"/>
  <c r="M31" i="305"/>
  <c r="L31" i="305"/>
  <c r="K31" i="305"/>
  <c r="F31" i="305"/>
  <c r="AJ30" i="305"/>
  <c r="AI30" i="305"/>
  <c r="AH30" i="305"/>
  <c r="AG30" i="305"/>
  <c r="AF30" i="305"/>
  <c r="AE30" i="305"/>
  <c r="AD30" i="305"/>
  <c r="AC30" i="305"/>
  <c r="AB30" i="305"/>
  <c r="AA30" i="305"/>
  <c r="Z30" i="305"/>
  <c r="Y30" i="305"/>
  <c r="X30" i="305"/>
  <c r="W30" i="305"/>
  <c r="V30" i="305"/>
  <c r="U30" i="305"/>
  <c r="T30" i="305"/>
  <c r="S30" i="305"/>
  <c r="R30" i="305"/>
  <c r="Q30" i="305"/>
  <c r="P30" i="305"/>
  <c r="O30" i="305"/>
  <c r="N30" i="305"/>
  <c r="M30" i="305"/>
  <c r="L30" i="305"/>
  <c r="K30" i="305"/>
  <c r="F30" i="305"/>
  <c r="AJ29" i="305"/>
  <c r="AI29" i="305"/>
  <c r="AH29" i="305"/>
  <c r="AG29" i="305"/>
  <c r="AF29" i="305"/>
  <c r="AE29" i="305"/>
  <c r="AD29" i="305"/>
  <c r="AC29" i="305"/>
  <c r="AB29" i="305"/>
  <c r="AA29" i="305"/>
  <c r="Z29" i="305"/>
  <c r="Y29" i="305"/>
  <c r="X29" i="305"/>
  <c r="W29" i="305"/>
  <c r="V29" i="305"/>
  <c r="U29" i="305"/>
  <c r="T29" i="305"/>
  <c r="S29" i="305"/>
  <c r="R29" i="305"/>
  <c r="Q29" i="305"/>
  <c r="P29" i="305"/>
  <c r="O29" i="305"/>
  <c r="N29" i="305"/>
  <c r="M29" i="305"/>
  <c r="L29" i="305"/>
  <c r="K29" i="305"/>
  <c r="F29" i="305"/>
  <c r="AJ28" i="305"/>
  <c r="AI28" i="305"/>
  <c r="AH28" i="305"/>
  <c r="AG28" i="305"/>
  <c r="AF28" i="305"/>
  <c r="AE28" i="305"/>
  <c r="AD28" i="305"/>
  <c r="AC28" i="305"/>
  <c r="AB28" i="305"/>
  <c r="AA28" i="305"/>
  <c r="Z28" i="305"/>
  <c r="Y28" i="305"/>
  <c r="X28" i="305"/>
  <c r="W28" i="305"/>
  <c r="V28" i="305"/>
  <c r="U28" i="305"/>
  <c r="T28" i="305"/>
  <c r="S28" i="305"/>
  <c r="R28" i="305"/>
  <c r="Q28" i="305"/>
  <c r="P28" i="305"/>
  <c r="O28" i="305"/>
  <c r="N28" i="305"/>
  <c r="M28" i="305"/>
  <c r="L28" i="305"/>
  <c r="K28" i="305"/>
  <c r="F28" i="305"/>
  <c r="AJ27" i="305"/>
  <c r="AI27" i="305"/>
  <c r="AH27" i="305"/>
  <c r="AG27" i="305"/>
  <c r="AF27" i="305"/>
  <c r="AE27" i="305"/>
  <c r="AD27" i="305"/>
  <c r="AC27" i="305"/>
  <c r="AB27" i="305"/>
  <c r="AA27" i="305"/>
  <c r="Z27" i="305"/>
  <c r="Y27" i="305"/>
  <c r="X27" i="305"/>
  <c r="W27" i="305"/>
  <c r="V27" i="305"/>
  <c r="U27" i="305"/>
  <c r="T27" i="305"/>
  <c r="S27" i="305"/>
  <c r="R27" i="305"/>
  <c r="Q27" i="305"/>
  <c r="P27" i="305"/>
  <c r="O27" i="305"/>
  <c r="N27" i="305"/>
  <c r="M27" i="305"/>
  <c r="L27" i="305"/>
  <c r="K27" i="305"/>
  <c r="F27" i="305"/>
  <c r="AI26" i="305"/>
  <c r="AH26" i="305"/>
  <c r="AJ26" i="305" s="1"/>
  <c r="AG26" i="305"/>
  <c r="AE26" i="305"/>
  <c r="AD26" i="305"/>
  <c r="AC26" i="305"/>
  <c r="AB26" i="305"/>
  <c r="AF26" i="305" s="1"/>
  <c r="AA26" i="305"/>
  <c r="Y26" i="305"/>
  <c r="X26" i="305"/>
  <c r="W26" i="305"/>
  <c r="Z26" i="305" s="1"/>
  <c r="V26" i="305"/>
  <c r="T26" i="305"/>
  <c r="S26" i="305"/>
  <c r="R26" i="305"/>
  <c r="U26" i="305" s="1"/>
  <c r="Q26" i="305"/>
  <c r="O26" i="305"/>
  <c r="N26" i="305"/>
  <c r="M26" i="305"/>
  <c r="L26" i="305"/>
  <c r="P26" i="305" s="1"/>
  <c r="F26" i="305" s="1"/>
  <c r="K26" i="305"/>
  <c r="AI25" i="305"/>
  <c r="AH25" i="305"/>
  <c r="AJ25" i="305" s="1"/>
  <c r="AG25" i="305"/>
  <c r="AE25" i="305"/>
  <c r="AD25" i="305"/>
  <c r="AC25" i="305"/>
  <c r="AB25" i="305"/>
  <c r="AF25" i="305" s="1"/>
  <c r="AA25" i="305"/>
  <c r="Z25" i="305"/>
  <c r="Y25" i="305"/>
  <c r="X25" i="305"/>
  <c r="W25" i="305"/>
  <c r="V25" i="305"/>
  <c r="T25" i="305"/>
  <c r="S25" i="305"/>
  <c r="R25" i="305"/>
  <c r="U25" i="305" s="1"/>
  <c r="F25" i="305" s="1"/>
  <c r="Q25" i="305"/>
  <c r="O25" i="305"/>
  <c r="N25" i="305"/>
  <c r="M25" i="305"/>
  <c r="L25" i="305"/>
  <c r="P25" i="305" s="1"/>
  <c r="K25" i="305"/>
  <c r="AI24" i="305"/>
  <c r="AH24" i="305"/>
  <c r="AJ24" i="305" s="1"/>
  <c r="AG24" i="305"/>
  <c r="AF24" i="305"/>
  <c r="AE24" i="305"/>
  <c r="AD24" i="305"/>
  <c r="AC24" i="305"/>
  <c r="AB24" i="305"/>
  <c r="AA24" i="305"/>
  <c r="Z24" i="305"/>
  <c r="Y24" i="305"/>
  <c r="X24" i="305"/>
  <c r="W24" i="305"/>
  <c r="V24" i="305"/>
  <c r="U24" i="305"/>
  <c r="F24" i="305" s="1"/>
  <c r="T24" i="305"/>
  <c r="S24" i="305"/>
  <c r="R24" i="305"/>
  <c r="Q24" i="305"/>
  <c r="P24" i="305"/>
  <c r="O24" i="305"/>
  <c r="N24" i="305"/>
  <c r="M24" i="305"/>
  <c r="L24" i="305"/>
  <c r="K24" i="305"/>
  <c r="AI23" i="305"/>
  <c r="AH23" i="305"/>
  <c r="AJ23" i="305" s="1"/>
  <c r="AG23" i="305"/>
  <c r="AE23" i="305"/>
  <c r="AD23" i="305"/>
  <c r="AC23" i="305"/>
  <c r="AB23" i="305"/>
  <c r="AF23" i="305" s="1"/>
  <c r="AA23" i="305"/>
  <c r="Z23" i="305"/>
  <c r="Y23" i="305"/>
  <c r="X23" i="305"/>
  <c r="W23" i="305"/>
  <c r="V23" i="305"/>
  <c r="T23" i="305"/>
  <c r="S23" i="305"/>
  <c r="R23" i="305"/>
  <c r="U23" i="305" s="1"/>
  <c r="F23" i="305" s="1"/>
  <c r="Q23" i="305"/>
  <c r="O23" i="305"/>
  <c r="N23" i="305"/>
  <c r="M23" i="305"/>
  <c r="L23" i="305"/>
  <c r="P23" i="305" s="1"/>
  <c r="K23" i="305"/>
  <c r="AJ22" i="305"/>
  <c r="AI22" i="305"/>
  <c r="AH22" i="305"/>
  <c r="AG22" i="305"/>
  <c r="AE22" i="305"/>
  <c r="AD22" i="305"/>
  <c r="AC22" i="305"/>
  <c r="AB22" i="305"/>
  <c r="AF22" i="305" s="1"/>
  <c r="AA22" i="305"/>
  <c r="Y22" i="305"/>
  <c r="X22" i="305"/>
  <c r="W22" i="305"/>
  <c r="Z22" i="305" s="1"/>
  <c r="V22" i="305"/>
  <c r="T22" i="305"/>
  <c r="S22" i="305"/>
  <c r="R22" i="305"/>
  <c r="U22" i="305" s="1"/>
  <c r="F22" i="305" s="1"/>
  <c r="Q22" i="305"/>
  <c r="P22" i="305"/>
  <c r="O22" i="305"/>
  <c r="N22" i="305"/>
  <c r="M22" i="305"/>
  <c r="L22" i="305"/>
  <c r="K22" i="305"/>
  <c r="AI21" i="305"/>
  <c r="AH21" i="305"/>
  <c r="AJ21" i="305" s="1"/>
  <c r="AG21" i="305"/>
  <c r="AE21" i="305"/>
  <c r="AD21" i="305"/>
  <c r="AC21" i="305"/>
  <c r="AB21" i="305"/>
  <c r="AF21" i="305" s="1"/>
  <c r="AA21" i="305"/>
  <c r="Y21" i="305"/>
  <c r="X21" i="305"/>
  <c r="W21" i="305"/>
  <c r="Z21" i="305" s="1"/>
  <c r="V21" i="305"/>
  <c r="T21" i="305"/>
  <c r="S21" i="305"/>
  <c r="R21" i="305"/>
  <c r="U21" i="305" s="1"/>
  <c r="F21" i="305" s="1"/>
  <c r="Q21" i="305"/>
  <c r="O21" i="305"/>
  <c r="N21" i="305"/>
  <c r="M21" i="305"/>
  <c r="L21" i="305"/>
  <c r="P21" i="305" s="1"/>
  <c r="K21" i="305"/>
  <c r="AJ20" i="305"/>
  <c r="AI20" i="305"/>
  <c r="AH20" i="305"/>
  <c r="AG20" i="305"/>
  <c r="AE20" i="305"/>
  <c r="AD20" i="305"/>
  <c r="AC20" i="305"/>
  <c r="AB20" i="305"/>
  <c r="AF20" i="305" s="1"/>
  <c r="AA20" i="305"/>
  <c r="Y20" i="305"/>
  <c r="X20" i="305"/>
  <c r="W20" i="305"/>
  <c r="Z20" i="305" s="1"/>
  <c r="V20" i="305"/>
  <c r="T20" i="305"/>
  <c r="S20" i="305"/>
  <c r="R20" i="305"/>
  <c r="U20" i="305" s="1"/>
  <c r="F20" i="305" s="1"/>
  <c r="Q20" i="305"/>
  <c r="O20" i="305"/>
  <c r="N20" i="305"/>
  <c r="M20" i="305"/>
  <c r="L20" i="305"/>
  <c r="P20" i="305" s="1"/>
  <c r="K20" i="305"/>
  <c r="AI19" i="305"/>
  <c r="AH19" i="305"/>
  <c r="AJ19" i="305" s="1"/>
  <c r="AG19" i="305"/>
  <c r="AE19" i="305"/>
  <c r="AD19" i="305"/>
  <c r="AC19" i="305"/>
  <c r="AB19" i="305"/>
  <c r="AF19" i="305" s="1"/>
  <c r="AA19" i="305"/>
  <c r="Y19" i="305"/>
  <c r="X19" i="305"/>
  <c r="W19" i="305"/>
  <c r="Z19" i="305" s="1"/>
  <c r="V19" i="305"/>
  <c r="T19" i="305"/>
  <c r="S19" i="305"/>
  <c r="R19" i="305"/>
  <c r="U19" i="305" s="1"/>
  <c r="F19" i="305" s="1"/>
  <c r="Q19" i="305"/>
  <c r="O19" i="305"/>
  <c r="N19" i="305"/>
  <c r="M19" i="305"/>
  <c r="L19" i="305"/>
  <c r="P19" i="305" s="1"/>
  <c r="K19" i="305"/>
  <c r="AI18" i="305"/>
  <c r="AH18" i="305"/>
  <c r="AJ18" i="305" s="1"/>
  <c r="AG18" i="305"/>
  <c r="AE18" i="305"/>
  <c r="AD18" i="305"/>
  <c r="AC18" i="305"/>
  <c r="AF18" i="305" s="1"/>
  <c r="AB18" i="305"/>
  <c r="AA18" i="305"/>
  <c r="Z18" i="305"/>
  <c r="Y18" i="305"/>
  <c r="X18" i="305"/>
  <c r="W18" i="305"/>
  <c r="V18" i="305"/>
  <c r="T18" i="305"/>
  <c r="S18" i="305"/>
  <c r="U18" i="305" s="1"/>
  <c r="F18" i="305" s="1"/>
  <c r="R18" i="305"/>
  <c r="Q18" i="305"/>
  <c r="O18" i="305"/>
  <c r="N18" i="305"/>
  <c r="M18" i="305"/>
  <c r="P18" i="305" s="1"/>
  <c r="L18" i="305"/>
  <c r="K18" i="305"/>
  <c r="AI17" i="305"/>
  <c r="AH17" i="305"/>
  <c r="AJ17" i="305" s="1"/>
  <c r="AG17" i="305"/>
  <c r="AE17" i="305"/>
  <c r="AD17" i="305"/>
  <c r="AC17" i="305"/>
  <c r="AB17" i="305"/>
  <c r="AA17" i="305"/>
  <c r="Y17" i="305"/>
  <c r="X17" i="305"/>
  <c r="W17" i="305"/>
  <c r="V17" i="305"/>
  <c r="T17" i="305"/>
  <c r="S17" i="305"/>
  <c r="R17" i="305"/>
  <c r="U17" i="305" s="1"/>
  <c r="F17" i="305" s="1"/>
  <c r="Q17" i="305"/>
  <c r="O17" i="305"/>
  <c r="N17" i="305"/>
  <c r="M17" i="305"/>
  <c r="P17" i="305" s="1"/>
  <c r="L17" i="305"/>
  <c r="K17" i="305"/>
  <c r="AJ16" i="305"/>
  <c r="AI16" i="305"/>
  <c r="AH16" i="305"/>
  <c r="AG16" i="305"/>
  <c r="AE16" i="305"/>
  <c r="AD16" i="305"/>
  <c r="AC16" i="305"/>
  <c r="AB16" i="305"/>
  <c r="AA16" i="305"/>
  <c r="Y16" i="305"/>
  <c r="X16" i="305"/>
  <c r="W16" i="305"/>
  <c r="Z16" i="305" s="1"/>
  <c r="V16" i="305"/>
  <c r="T16" i="305"/>
  <c r="S16" i="305"/>
  <c r="U16" i="305" s="1"/>
  <c r="F16" i="305" s="1"/>
  <c r="R16" i="305"/>
  <c r="Q16" i="305"/>
  <c r="O16" i="305"/>
  <c r="N16" i="305"/>
  <c r="M16" i="305"/>
  <c r="L16" i="305"/>
  <c r="P16" i="305" s="1"/>
  <c r="K16" i="305"/>
  <c r="AI15" i="305"/>
  <c r="AH15" i="305"/>
  <c r="AJ15" i="305" s="1"/>
  <c r="AG15" i="305"/>
  <c r="AE15" i="305"/>
  <c r="AD15" i="305"/>
  <c r="AC15" i="305"/>
  <c r="AF15" i="305" s="1"/>
  <c r="AB15" i="305"/>
  <c r="AA15" i="305"/>
  <c r="Y15" i="305"/>
  <c r="X15" i="305"/>
  <c r="Z15" i="305" s="1"/>
  <c r="W15" i="305"/>
  <c r="V15" i="305"/>
  <c r="T15" i="305"/>
  <c r="S15" i="305"/>
  <c r="U15" i="305" s="1"/>
  <c r="F15" i="305" s="1"/>
  <c r="R15" i="305"/>
  <c r="Q15" i="305"/>
  <c r="P15" i="305"/>
  <c r="O15" i="305"/>
  <c r="N15" i="305"/>
  <c r="M15" i="305"/>
  <c r="L15" i="305"/>
  <c r="K15" i="305"/>
  <c r="AI14" i="305"/>
  <c r="AH14" i="305"/>
  <c r="AJ14" i="305" s="1"/>
  <c r="AG14" i="305"/>
  <c r="AE14" i="305"/>
  <c r="AD14" i="305"/>
  <c r="AC14" i="305"/>
  <c r="AB14" i="305"/>
  <c r="AA14" i="305"/>
  <c r="Y14" i="305"/>
  <c r="X14" i="305"/>
  <c r="W14" i="305"/>
  <c r="Z14" i="305" s="1"/>
  <c r="V14" i="305"/>
  <c r="T14" i="305"/>
  <c r="S14" i="305"/>
  <c r="R14" i="305"/>
  <c r="U14" i="305" s="1"/>
  <c r="F14" i="305" s="1"/>
  <c r="Q14" i="305"/>
  <c r="O14" i="305"/>
  <c r="N14" i="305"/>
  <c r="M14" i="305"/>
  <c r="P14" i="305" s="1"/>
  <c r="L14" i="305"/>
  <c r="K14" i="305"/>
  <c r="AJ13" i="305"/>
  <c r="AI13" i="305"/>
  <c r="AH13" i="305"/>
  <c r="AG13" i="305"/>
  <c r="AE13" i="305"/>
  <c r="AD13" i="305"/>
  <c r="AC13" i="305"/>
  <c r="AB13" i="305"/>
  <c r="AA13" i="305"/>
  <c r="Y13" i="305"/>
  <c r="X13" i="305"/>
  <c r="Z13" i="305" s="1"/>
  <c r="W13" i="305"/>
  <c r="V13" i="305"/>
  <c r="T13" i="305"/>
  <c r="S13" i="305"/>
  <c r="R13" i="305"/>
  <c r="U13" i="305" s="1"/>
  <c r="F13" i="305" s="1"/>
  <c r="Q13" i="305"/>
  <c r="O13" i="305"/>
  <c r="N13" i="305"/>
  <c r="M13" i="305"/>
  <c r="L13" i="305"/>
  <c r="K13" i="305"/>
  <c r="AI12" i="305"/>
  <c r="AH12" i="305"/>
  <c r="AJ12" i="305" s="1"/>
  <c r="AG12" i="305"/>
  <c r="AE12" i="305"/>
  <c r="AD12" i="305"/>
  <c r="AC12" i="305"/>
  <c r="AB12" i="305"/>
  <c r="AF12" i="305" s="1"/>
  <c r="AA12" i="305"/>
  <c r="Y12" i="305"/>
  <c r="X12" i="305"/>
  <c r="W12" i="305"/>
  <c r="V12" i="305"/>
  <c r="T12" i="305"/>
  <c r="S12" i="305"/>
  <c r="R12" i="305"/>
  <c r="Q12" i="305"/>
  <c r="O12" i="305"/>
  <c r="N12" i="305"/>
  <c r="M12" i="305"/>
  <c r="L12" i="305"/>
  <c r="P12" i="305" s="1"/>
  <c r="K12" i="305"/>
  <c r="AI11" i="305"/>
  <c r="AH11" i="305"/>
  <c r="AJ11" i="305" s="1"/>
  <c r="AG11" i="305"/>
  <c r="AE11" i="305"/>
  <c r="AD11" i="305"/>
  <c r="AC11" i="305"/>
  <c r="AB11" i="305"/>
  <c r="AA11" i="305"/>
  <c r="Y11" i="305"/>
  <c r="X11" i="305"/>
  <c r="W11" i="305"/>
  <c r="V11" i="305"/>
  <c r="T11" i="305"/>
  <c r="S11" i="305"/>
  <c r="R11" i="305"/>
  <c r="Q11" i="305"/>
  <c r="O11" i="305"/>
  <c r="N11" i="305"/>
  <c r="M11" i="305"/>
  <c r="L11" i="305"/>
  <c r="P11" i="305" s="1"/>
  <c r="K11" i="305"/>
  <c r="AI10" i="305"/>
  <c r="AH10" i="305"/>
  <c r="AJ10" i="305" s="1"/>
  <c r="AG10" i="305"/>
  <c r="AE10" i="305"/>
  <c r="AD10" i="305"/>
  <c r="AC10" i="305"/>
  <c r="AB10" i="305"/>
  <c r="AA10" i="305"/>
  <c r="Y10" i="305"/>
  <c r="X10" i="305"/>
  <c r="W10" i="305"/>
  <c r="Z10" i="305" s="1"/>
  <c r="V10" i="305"/>
  <c r="T10" i="305"/>
  <c r="S10" i="305"/>
  <c r="R10" i="305"/>
  <c r="U10" i="305" s="1"/>
  <c r="F10" i="305" s="1"/>
  <c r="Q10" i="305"/>
  <c r="O10" i="305"/>
  <c r="N10" i="305"/>
  <c r="M10" i="305"/>
  <c r="L10" i="305"/>
  <c r="K10" i="305"/>
  <c r="AI9" i="305"/>
  <c r="AH9" i="305"/>
  <c r="AJ9" i="305" s="1"/>
  <c r="AG9" i="305"/>
  <c r="AE9" i="305"/>
  <c r="AD9" i="305"/>
  <c r="AC9" i="305"/>
  <c r="AB9" i="305"/>
  <c r="AA9" i="305"/>
  <c r="Y9" i="305"/>
  <c r="X9" i="305"/>
  <c r="W9" i="305"/>
  <c r="V9" i="305"/>
  <c r="T9" i="305"/>
  <c r="S9" i="305"/>
  <c r="R9" i="305"/>
  <c r="U9" i="305" s="1"/>
  <c r="F9" i="305" s="1"/>
  <c r="Q9" i="305"/>
  <c r="O9" i="305"/>
  <c r="N9" i="305"/>
  <c r="M9" i="305"/>
  <c r="P9" i="305" s="1"/>
  <c r="L9" i="305"/>
  <c r="K9" i="305"/>
  <c r="AJ8" i="305"/>
  <c r="AI8" i="305"/>
  <c r="AH8" i="305"/>
  <c r="AG8" i="305"/>
  <c r="AE8" i="305"/>
  <c r="AD8" i="305"/>
  <c r="AC8" i="305"/>
  <c r="AB8" i="305"/>
  <c r="AF8" i="305" s="1"/>
  <c r="AA8" i="305"/>
  <c r="Y8" i="305"/>
  <c r="X8" i="305"/>
  <c r="W8" i="305"/>
  <c r="Z8" i="305" s="1"/>
  <c r="V8" i="305"/>
  <c r="T8" i="305"/>
  <c r="S8" i="305"/>
  <c r="R8" i="305"/>
  <c r="U8" i="305" s="1"/>
  <c r="F8" i="305" s="1"/>
  <c r="Q8" i="305"/>
  <c r="O8" i="305"/>
  <c r="N8" i="305"/>
  <c r="M8" i="305"/>
  <c r="L8" i="305"/>
  <c r="P8" i="305" s="1"/>
  <c r="K8" i="305"/>
  <c r="AI7" i="305"/>
  <c r="AH7" i="305"/>
  <c r="AJ7" i="305" s="1"/>
  <c r="AG7" i="305"/>
  <c r="AE7" i="305"/>
  <c r="AD7" i="305"/>
  <c r="AC7" i="305"/>
  <c r="AB7" i="305"/>
  <c r="AF7" i="305" s="1"/>
  <c r="AA7" i="305"/>
  <c r="Y7" i="305"/>
  <c r="X7" i="305"/>
  <c r="W7" i="305"/>
  <c r="Z7" i="305" s="1"/>
  <c r="V7" i="305"/>
  <c r="T7" i="305"/>
  <c r="S7" i="305"/>
  <c r="R7" i="305"/>
  <c r="Q7" i="305"/>
  <c r="O7" i="305"/>
  <c r="N7" i="305"/>
  <c r="M7" i="305"/>
  <c r="L7" i="305"/>
  <c r="P7" i="305" s="1"/>
  <c r="K7" i="305"/>
  <c r="AI6" i="305"/>
  <c r="AH6" i="305"/>
  <c r="AJ6" i="305" s="1"/>
  <c r="AG6" i="305"/>
  <c r="AE6" i="305"/>
  <c r="AD6" i="305"/>
  <c r="AC6" i="305"/>
  <c r="AB6" i="305"/>
  <c r="AF6" i="305" s="1"/>
  <c r="AA6" i="305"/>
  <c r="Z6" i="305"/>
  <c r="Y6" i="305"/>
  <c r="X6" i="305"/>
  <c r="W6" i="305"/>
  <c r="V6" i="305"/>
  <c r="T6" i="305"/>
  <c r="S6" i="305"/>
  <c r="R6" i="305"/>
  <c r="U6" i="305" s="1"/>
  <c r="F6" i="305" s="1"/>
  <c r="Q6" i="305"/>
  <c r="O6" i="305"/>
  <c r="N6" i="305"/>
  <c r="M6" i="305"/>
  <c r="L6" i="305"/>
  <c r="P6" i="305" s="1"/>
  <c r="K6" i="305"/>
  <c r="AI5" i="305"/>
  <c r="AH5" i="305"/>
  <c r="AJ5" i="305" s="1"/>
  <c r="AG5" i="305"/>
  <c r="AE5" i="305"/>
  <c r="AD5" i="305"/>
  <c r="AC5" i="305"/>
  <c r="AB5" i="305"/>
  <c r="AA5" i="305"/>
  <c r="Y5" i="305"/>
  <c r="X5" i="305"/>
  <c r="W5" i="305"/>
  <c r="V5" i="305"/>
  <c r="T5" i="305"/>
  <c r="S5" i="305"/>
  <c r="R5" i="305"/>
  <c r="U5" i="305" s="1"/>
  <c r="F5" i="305" s="1"/>
  <c r="Q5" i="305"/>
  <c r="O5" i="305"/>
  <c r="N5" i="305"/>
  <c r="M5" i="305"/>
  <c r="P5" i="305" s="1"/>
  <c r="L5" i="305"/>
  <c r="K5" i="305"/>
  <c r="AI4" i="305"/>
  <c r="AH4" i="305"/>
  <c r="AJ4" i="305" s="1"/>
  <c r="AG4" i="305"/>
  <c r="AE4" i="305"/>
  <c r="AD4" i="305"/>
  <c r="AC4" i="305"/>
  <c r="AB4" i="305"/>
  <c r="AF4" i="305" s="1"/>
  <c r="AA4" i="305"/>
  <c r="Y4" i="305"/>
  <c r="X4" i="305"/>
  <c r="W4" i="305"/>
  <c r="V4" i="305"/>
  <c r="T4" i="305"/>
  <c r="S4" i="305"/>
  <c r="U4" i="305" s="1"/>
  <c r="F4" i="305" s="1"/>
  <c r="R4" i="305"/>
  <c r="Q4" i="305"/>
  <c r="P4" i="305"/>
  <c r="O4" i="305"/>
  <c r="N4" i="305"/>
  <c r="M4" i="305"/>
  <c r="L4" i="305"/>
  <c r="K4" i="305"/>
  <c r="D57" i="304"/>
  <c r="E54" i="304"/>
  <c r="E55" i="304" s="1"/>
  <c r="D54" i="304"/>
  <c r="D56" i="304" s="1"/>
  <c r="C54" i="304"/>
  <c r="G54" i="304" s="1"/>
  <c r="D50" i="304"/>
  <c r="E48" i="304"/>
  <c r="E47" i="304"/>
  <c r="E49" i="304" s="1"/>
  <c r="D47" i="304"/>
  <c r="D62" i="304" s="1"/>
  <c r="AJ43" i="304"/>
  <c r="AI43" i="304"/>
  <c r="AH43" i="304"/>
  <c r="AG43" i="304"/>
  <c r="AF43" i="304"/>
  <c r="AE43" i="304"/>
  <c r="AD43" i="304"/>
  <c r="AC43" i="304"/>
  <c r="AB43" i="304"/>
  <c r="AA43" i="304"/>
  <c r="Z43" i="304"/>
  <c r="Y43" i="304"/>
  <c r="X43" i="304"/>
  <c r="W43" i="304"/>
  <c r="V43" i="304"/>
  <c r="U43" i="304"/>
  <c r="T43" i="304"/>
  <c r="S43" i="304"/>
  <c r="R43" i="304"/>
  <c r="Q43" i="304"/>
  <c r="P43" i="304"/>
  <c r="O43" i="304"/>
  <c r="N43" i="304"/>
  <c r="M43" i="304"/>
  <c r="L43" i="304"/>
  <c r="K43" i="304"/>
  <c r="F43" i="304"/>
  <c r="AJ42" i="304"/>
  <c r="AI42" i="304"/>
  <c r="AH42" i="304"/>
  <c r="AG42" i="304"/>
  <c r="AF42" i="304"/>
  <c r="AE42" i="304"/>
  <c r="AD42" i="304"/>
  <c r="AC42" i="304"/>
  <c r="AB42" i="304"/>
  <c r="AA42" i="304"/>
  <c r="Z42" i="304"/>
  <c r="Y42" i="304"/>
  <c r="X42" i="304"/>
  <c r="W42" i="304"/>
  <c r="V42" i="304"/>
  <c r="U42" i="304"/>
  <c r="T42" i="304"/>
  <c r="S42" i="304"/>
  <c r="R42" i="304"/>
  <c r="Q42" i="304"/>
  <c r="P42" i="304"/>
  <c r="O42" i="304"/>
  <c r="N42" i="304"/>
  <c r="M42" i="304"/>
  <c r="L42" i="304"/>
  <c r="K42" i="304"/>
  <c r="F42" i="304"/>
  <c r="AJ41" i="304"/>
  <c r="AI41" i="304"/>
  <c r="AH41" i="304"/>
  <c r="AG41" i="304"/>
  <c r="AF41" i="304"/>
  <c r="AE41" i="304"/>
  <c r="AD41" i="304"/>
  <c r="AC41" i="304"/>
  <c r="AB41" i="304"/>
  <c r="AA41" i="304"/>
  <c r="Z41" i="304"/>
  <c r="Y41" i="304"/>
  <c r="X41" i="304"/>
  <c r="W41" i="304"/>
  <c r="V41" i="304"/>
  <c r="U41" i="304"/>
  <c r="T41" i="304"/>
  <c r="S41" i="304"/>
  <c r="R41" i="304"/>
  <c r="Q41" i="304"/>
  <c r="P41" i="304"/>
  <c r="O41" i="304"/>
  <c r="N41" i="304"/>
  <c r="M41" i="304"/>
  <c r="L41" i="304"/>
  <c r="K41" i="304"/>
  <c r="F41" i="304"/>
  <c r="AJ40" i="304"/>
  <c r="AI40" i="304"/>
  <c r="AH40" i="304"/>
  <c r="AG40" i="304"/>
  <c r="AF40" i="304"/>
  <c r="AE40" i="304"/>
  <c r="AD40" i="304"/>
  <c r="AC40" i="304"/>
  <c r="AB40" i="304"/>
  <c r="AA40" i="304"/>
  <c r="Z40" i="304"/>
  <c r="Y40" i="304"/>
  <c r="X40" i="304"/>
  <c r="W40" i="304"/>
  <c r="V40" i="304"/>
  <c r="U40" i="304"/>
  <c r="T40" i="304"/>
  <c r="S40" i="304"/>
  <c r="R40" i="304"/>
  <c r="Q40" i="304"/>
  <c r="P40" i="304"/>
  <c r="O40" i="304"/>
  <c r="N40" i="304"/>
  <c r="M40" i="304"/>
  <c r="L40" i="304"/>
  <c r="K40" i="304"/>
  <c r="F40" i="304"/>
  <c r="AJ39" i="304"/>
  <c r="AI39" i="304"/>
  <c r="AH39" i="304"/>
  <c r="AG39" i="304"/>
  <c r="AF39" i="304"/>
  <c r="AE39" i="304"/>
  <c r="AD39" i="304"/>
  <c r="AC39" i="304"/>
  <c r="AB39" i="304"/>
  <c r="AA39" i="304"/>
  <c r="Z39" i="304"/>
  <c r="Y39" i="304"/>
  <c r="X39" i="304"/>
  <c r="W39" i="304"/>
  <c r="V39" i="304"/>
  <c r="U39" i="304"/>
  <c r="T39" i="304"/>
  <c r="S39" i="304"/>
  <c r="R39" i="304"/>
  <c r="Q39" i="304"/>
  <c r="P39" i="304"/>
  <c r="O39" i="304"/>
  <c r="N39" i="304"/>
  <c r="M39" i="304"/>
  <c r="L39" i="304"/>
  <c r="K39" i="304"/>
  <c r="F39" i="304"/>
  <c r="AJ38" i="304"/>
  <c r="AI38" i="304"/>
  <c r="AH38" i="304"/>
  <c r="AG38" i="304"/>
  <c r="AF38" i="304"/>
  <c r="AE38" i="304"/>
  <c r="AD38" i="304"/>
  <c r="AC38" i="304"/>
  <c r="AB38" i="304"/>
  <c r="AA38" i="304"/>
  <c r="Z38" i="304"/>
  <c r="Y38" i="304"/>
  <c r="X38" i="304"/>
  <c r="W38" i="304"/>
  <c r="V38" i="304"/>
  <c r="U38" i="304"/>
  <c r="T38" i="304"/>
  <c r="S38" i="304"/>
  <c r="R38" i="304"/>
  <c r="Q38" i="304"/>
  <c r="P38" i="304"/>
  <c r="O38" i="304"/>
  <c r="N38" i="304"/>
  <c r="M38" i="304"/>
  <c r="L38" i="304"/>
  <c r="K38" i="304"/>
  <c r="F38" i="304"/>
  <c r="AJ37" i="304"/>
  <c r="AI37" i="304"/>
  <c r="AH37" i="304"/>
  <c r="AG37" i="304"/>
  <c r="AF37" i="304"/>
  <c r="AE37" i="304"/>
  <c r="AD37" i="304"/>
  <c r="AC37" i="304"/>
  <c r="AB37" i="304"/>
  <c r="AA37" i="304"/>
  <c r="Z37" i="304"/>
  <c r="Y37" i="304"/>
  <c r="X37" i="304"/>
  <c r="W37" i="304"/>
  <c r="V37" i="304"/>
  <c r="U37" i="304"/>
  <c r="T37" i="304"/>
  <c r="S37" i="304"/>
  <c r="R37" i="304"/>
  <c r="Q37" i="304"/>
  <c r="P37" i="304"/>
  <c r="O37" i="304"/>
  <c r="N37" i="304"/>
  <c r="M37" i="304"/>
  <c r="L37" i="304"/>
  <c r="K37" i="304"/>
  <c r="F37" i="304"/>
  <c r="AJ36" i="304"/>
  <c r="AI36" i="304"/>
  <c r="AH36" i="304"/>
  <c r="AG36" i="304"/>
  <c r="AF36" i="304"/>
  <c r="AE36" i="304"/>
  <c r="AD36" i="304"/>
  <c r="AC36" i="304"/>
  <c r="AB36" i="304"/>
  <c r="AA36" i="304"/>
  <c r="Z36" i="304"/>
  <c r="Y36" i="304"/>
  <c r="X36" i="304"/>
  <c r="W36" i="304"/>
  <c r="V36" i="304"/>
  <c r="U36" i="304"/>
  <c r="T36" i="304"/>
  <c r="S36" i="304"/>
  <c r="R36" i="304"/>
  <c r="Q36" i="304"/>
  <c r="P36" i="304"/>
  <c r="O36" i="304"/>
  <c r="N36" i="304"/>
  <c r="M36" i="304"/>
  <c r="L36" i="304"/>
  <c r="K36" i="304"/>
  <c r="F36" i="304"/>
  <c r="AJ35" i="304"/>
  <c r="AI35" i="304"/>
  <c r="AH35" i="304"/>
  <c r="AG35" i="304"/>
  <c r="AF35" i="304"/>
  <c r="AE35" i="304"/>
  <c r="AD35" i="304"/>
  <c r="AC35" i="304"/>
  <c r="AB35" i="304"/>
  <c r="AA35" i="304"/>
  <c r="Z35" i="304"/>
  <c r="Y35" i="304"/>
  <c r="X35" i="304"/>
  <c r="W35" i="304"/>
  <c r="V35" i="304"/>
  <c r="U35" i="304"/>
  <c r="T35" i="304"/>
  <c r="S35" i="304"/>
  <c r="R35" i="304"/>
  <c r="Q35" i="304"/>
  <c r="P35" i="304"/>
  <c r="O35" i="304"/>
  <c r="N35" i="304"/>
  <c r="M35" i="304"/>
  <c r="L35" i="304"/>
  <c r="K35" i="304"/>
  <c r="F35" i="304"/>
  <c r="AJ34" i="304"/>
  <c r="AI34" i="304"/>
  <c r="AH34" i="304"/>
  <c r="AG34" i="304"/>
  <c r="AF34" i="304"/>
  <c r="AE34" i="304"/>
  <c r="AD34" i="304"/>
  <c r="AC34" i="304"/>
  <c r="AB34" i="304"/>
  <c r="AA34" i="304"/>
  <c r="Z34" i="304"/>
  <c r="Y34" i="304"/>
  <c r="X34" i="304"/>
  <c r="W34" i="304"/>
  <c r="V34" i="304"/>
  <c r="U34" i="304"/>
  <c r="T34" i="304"/>
  <c r="S34" i="304"/>
  <c r="R34" i="304"/>
  <c r="Q34" i="304"/>
  <c r="P34" i="304"/>
  <c r="O34" i="304"/>
  <c r="N34" i="304"/>
  <c r="M34" i="304"/>
  <c r="L34" i="304"/>
  <c r="K34" i="304"/>
  <c r="F34" i="304"/>
  <c r="AJ33" i="304"/>
  <c r="AI33" i="304"/>
  <c r="AH33" i="304"/>
  <c r="AG33" i="304"/>
  <c r="AF33" i="304"/>
  <c r="AE33" i="304"/>
  <c r="AD33" i="304"/>
  <c r="AC33" i="304"/>
  <c r="AB33" i="304"/>
  <c r="AA33" i="304"/>
  <c r="Z33" i="304"/>
  <c r="Y33" i="304"/>
  <c r="X33" i="304"/>
  <c r="W33" i="304"/>
  <c r="V33" i="304"/>
  <c r="U33" i="304"/>
  <c r="T33" i="304"/>
  <c r="S33" i="304"/>
  <c r="R33" i="304"/>
  <c r="Q33" i="304"/>
  <c r="P33" i="304"/>
  <c r="O33" i="304"/>
  <c r="N33" i="304"/>
  <c r="M33" i="304"/>
  <c r="L33" i="304"/>
  <c r="K33" i="304"/>
  <c r="F33" i="304"/>
  <c r="AJ32" i="304"/>
  <c r="AI32" i="304"/>
  <c r="AH32" i="304"/>
  <c r="AG32" i="304"/>
  <c r="AF32" i="304"/>
  <c r="AE32" i="304"/>
  <c r="AD32" i="304"/>
  <c r="AC32" i="304"/>
  <c r="AB32" i="304"/>
  <c r="AA32" i="304"/>
  <c r="Z32" i="304"/>
  <c r="Y32" i="304"/>
  <c r="X32" i="304"/>
  <c r="W32" i="304"/>
  <c r="V32" i="304"/>
  <c r="U32" i="304"/>
  <c r="T32" i="304"/>
  <c r="S32" i="304"/>
  <c r="R32" i="304"/>
  <c r="Q32" i="304"/>
  <c r="P32" i="304"/>
  <c r="O32" i="304"/>
  <c r="N32" i="304"/>
  <c r="M32" i="304"/>
  <c r="L32" i="304"/>
  <c r="K32" i="304"/>
  <c r="F32" i="304"/>
  <c r="AJ31" i="304"/>
  <c r="AI31" i="304"/>
  <c r="AH31" i="304"/>
  <c r="AG31" i="304"/>
  <c r="AF31" i="304"/>
  <c r="AE31" i="304"/>
  <c r="AD31" i="304"/>
  <c r="AC31" i="304"/>
  <c r="AB31" i="304"/>
  <c r="AA31" i="304"/>
  <c r="Z31" i="304"/>
  <c r="Y31" i="304"/>
  <c r="X31" i="304"/>
  <c r="W31" i="304"/>
  <c r="V31" i="304"/>
  <c r="U31" i="304"/>
  <c r="T31" i="304"/>
  <c r="S31" i="304"/>
  <c r="R31" i="304"/>
  <c r="Q31" i="304"/>
  <c r="P31" i="304"/>
  <c r="O31" i="304"/>
  <c r="N31" i="304"/>
  <c r="M31" i="304"/>
  <c r="L31" i="304"/>
  <c r="K31" i="304"/>
  <c r="F31" i="304"/>
  <c r="AJ30" i="304"/>
  <c r="AI30" i="304"/>
  <c r="AH30" i="304"/>
  <c r="AG30" i="304"/>
  <c r="AF30" i="304"/>
  <c r="AE30" i="304"/>
  <c r="AD30" i="304"/>
  <c r="AC30" i="304"/>
  <c r="AB30" i="304"/>
  <c r="AA30" i="304"/>
  <c r="Z30" i="304"/>
  <c r="Y30" i="304"/>
  <c r="X30" i="304"/>
  <c r="W30" i="304"/>
  <c r="V30" i="304"/>
  <c r="U30" i="304"/>
  <c r="T30" i="304"/>
  <c r="S30" i="304"/>
  <c r="R30" i="304"/>
  <c r="Q30" i="304"/>
  <c r="P30" i="304"/>
  <c r="O30" i="304"/>
  <c r="N30" i="304"/>
  <c r="M30" i="304"/>
  <c r="L30" i="304"/>
  <c r="K30" i="304"/>
  <c r="F30" i="304"/>
  <c r="AJ29" i="304"/>
  <c r="AI29" i="304"/>
  <c r="AH29" i="304"/>
  <c r="AG29" i="304"/>
  <c r="AF29" i="304"/>
  <c r="AE29" i="304"/>
  <c r="AD29" i="304"/>
  <c r="AC29" i="304"/>
  <c r="AB29" i="304"/>
  <c r="AA29" i="304"/>
  <c r="Z29" i="304"/>
  <c r="Y29" i="304"/>
  <c r="X29" i="304"/>
  <c r="W29" i="304"/>
  <c r="V29" i="304"/>
  <c r="U29" i="304"/>
  <c r="T29" i="304"/>
  <c r="S29" i="304"/>
  <c r="R29" i="304"/>
  <c r="Q29" i="304"/>
  <c r="P29" i="304"/>
  <c r="O29" i="304"/>
  <c r="N29" i="304"/>
  <c r="M29" i="304"/>
  <c r="L29" i="304"/>
  <c r="K29" i="304"/>
  <c r="F29" i="304"/>
  <c r="AI28" i="304"/>
  <c r="AH28" i="304"/>
  <c r="AJ28" i="304" s="1"/>
  <c r="AG28" i="304"/>
  <c r="AE28" i="304"/>
  <c r="AD28" i="304"/>
  <c r="AC28" i="304"/>
  <c r="AB28" i="304"/>
  <c r="AF28" i="304" s="1"/>
  <c r="AA28" i="304"/>
  <c r="Y28" i="304"/>
  <c r="X28" i="304"/>
  <c r="W28" i="304"/>
  <c r="Z28" i="304" s="1"/>
  <c r="V28" i="304"/>
  <c r="U28" i="304"/>
  <c r="F28" i="304" s="1"/>
  <c r="T28" i="304"/>
  <c r="S28" i="304"/>
  <c r="R28" i="304"/>
  <c r="Q28" i="304"/>
  <c r="P28" i="304"/>
  <c r="O28" i="304"/>
  <c r="N28" i="304"/>
  <c r="M28" i="304"/>
  <c r="L28" i="304"/>
  <c r="K28" i="304"/>
  <c r="AI27" i="304"/>
  <c r="AH27" i="304"/>
  <c r="AJ27" i="304" s="1"/>
  <c r="AG27" i="304"/>
  <c r="AE27" i="304"/>
  <c r="AD27" i="304"/>
  <c r="AC27" i="304"/>
  <c r="AB27" i="304"/>
  <c r="AF27" i="304" s="1"/>
  <c r="AA27" i="304"/>
  <c r="Z27" i="304"/>
  <c r="Y27" i="304"/>
  <c r="X27" i="304"/>
  <c r="W27" i="304"/>
  <c r="V27" i="304"/>
  <c r="T27" i="304"/>
  <c r="S27" i="304"/>
  <c r="R27" i="304"/>
  <c r="U27" i="304" s="1"/>
  <c r="F27" i="304" s="1"/>
  <c r="Q27" i="304"/>
  <c r="P27" i="304"/>
  <c r="O27" i="304"/>
  <c r="N27" i="304"/>
  <c r="M27" i="304"/>
  <c r="L27" i="304"/>
  <c r="K27" i="304"/>
  <c r="AI26" i="304"/>
  <c r="AH26" i="304"/>
  <c r="AJ26" i="304" s="1"/>
  <c r="AG26" i="304"/>
  <c r="AE26" i="304"/>
  <c r="AD26" i="304"/>
  <c r="AC26" i="304"/>
  <c r="AB26" i="304"/>
  <c r="AF26" i="304" s="1"/>
  <c r="AA26" i="304"/>
  <c r="Y26" i="304"/>
  <c r="X26" i="304"/>
  <c r="W26" i="304"/>
  <c r="Z26" i="304" s="1"/>
  <c r="V26" i="304"/>
  <c r="T26" i="304"/>
  <c r="S26" i="304"/>
  <c r="R26" i="304"/>
  <c r="U26" i="304" s="1"/>
  <c r="F26" i="304" s="1"/>
  <c r="Q26" i="304"/>
  <c r="O26" i="304"/>
  <c r="N26" i="304"/>
  <c r="M26" i="304"/>
  <c r="L26" i="304"/>
  <c r="P26" i="304" s="1"/>
  <c r="K26" i="304"/>
  <c r="AI25" i="304"/>
  <c r="AH25" i="304"/>
  <c r="AJ25" i="304" s="1"/>
  <c r="AG25" i="304"/>
  <c r="AF25" i="304"/>
  <c r="AE25" i="304"/>
  <c r="AD25" i="304"/>
  <c r="AC25" i="304"/>
  <c r="AB25" i="304"/>
  <c r="AA25" i="304"/>
  <c r="Y25" i="304"/>
  <c r="X25" i="304"/>
  <c r="W25" i="304"/>
  <c r="Z25" i="304" s="1"/>
  <c r="V25" i="304"/>
  <c r="T25" i="304"/>
  <c r="S25" i="304"/>
  <c r="R25" i="304"/>
  <c r="U25" i="304" s="1"/>
  <c r="F25" i="304" s="1"/>
  <c r="Q25" i="304"/>
  <c r="P25" i="304"/>
  <c r="O25" i="304"/>
  <c r="N25" i="304"/>
  <c r="M25" i="304"/>
  <c r="L25" i="304"/>
  <c r="K25" i="304"/>
  <c r="AI24" i="304"/>
  <c r="AH24" i="304"/>
  <c r="AJ24" i="304" s="1"/>
  <c r="AG24" i="304"/>
  <c r="AE24" i="304"/>
  <c r="AD24" i="304"/>
  <c r="AC24" i="304"/>
  <c r="AF24" i="304" s="1"/>
  <c r="AB24" i="304"/>
  <c r="AA24" i="304"/>
  <c r="Z24" i="304"/>
  <c r="Y24" i="304"/>
  <c r="X24" i="304"/>
  <c r="W24" i="304"/>
  <c r="V24" i="304"/>
  <c r="T24" i="304"/>
  <c r="S24" i="304"/>
  <c r="U24" i="304" s="1"/>
  <c r="F24" i="304" s="1"/>
  <c r="R24" i="304"/>
  <c r="Q24" i="304"/>
  <c r="O24" i="304"/>
  <c r="N24" i="304"/>
  <c r="M24" i="304"/>
  <c r="L24" i="304"/>
  <c r="K24" i="304"/>
  <c r="AI23" i="304"/>
  <c r="AH23" i="304"/>
  <c r="AJ23" i="304" s="1"/>
  <c r="AG23" i="304"/>
  <c r="AE23" i="304"/>
  <c r="AD23" i="304"/>
  <c r="AC23" i="304"/>
  <c r="AB23" i="304"/>
  <c r="AF23" i="304" s="1"/>
  <c r="AA23" i="304"/>
  <c r="Y23" i="304"/>
  <c r="X23" i="304"/>
  <c r="W23" i="304"/>
  <c r="Z23" i="304" s="1"/>
  <c r="V23" i="304"/>
  <c r="T23" i="304"/>
  <c r="S23" i="304"/>
  <c r="R23" i="304"/>
  <c r="U23" i="304" s="1"/>
  <c r="F23" i="304" s="1"/>
  <c r="Q23" i="304"/>
  <c r="O23" i="304"/>
  <c r="N23" i="304"/>
  <c r="M23" i="304"/>
  <c r="L23" i="304"/>
  <c r="P23" i="304" s="1"/>
  <c r="K23" i="304"/>
  <c r="AJ22" i="304"/>
  <c r="AI22" i="304"/>
  <c r="AH22" i="304"/>
  <c r="AG22" i="304"/>
  <c r="AE22" i="304"/>
  <c r="AD22" i="304"/>
  <c r="AC22" i="304"/>
  <c r="AF22" i="304" s="1"/>
  <c r="AB22" i="304"/>
  <c r="AA22" i="304"/>
  <c r="Y22" i="304"/>
  <c r="X22" i="304"/>
  <c r="W22" i="304"/>
  <c r="V22" i="304"/>
  <c r="T22" i="304"/>
  <c r="S22" i="304"/>
  <c r="R22" i="304"/>
  <c r="U22" i="304" s="1"/>
  <c r="F22" i="304" s="1"/>
  <c r="Q22" i="304"/>
  <c r="O22" i="304"/>
  <c r="N22" i="304"/>
  <c r="M22" i="304"/>
  <c r="P22" i="304" s="1"/>
  <c r="L22" i="304"/>
  <c r="K22" i="304"/>
  <c r="AI21" i="304"/>
  <c r="AH21" i="304"/>
  <c r="AG21" i="304"/>
  <c r="AE21" i="304"/>
  <c r="AD21" i="304"/>
  <c r="AC21" i="304"/>
  <c r="AB21" i="304"/>
  <c r="AA21" i="304"/>
  <c r="Y21" i="304"/>
  <c r="X21" i="304"/>
  <c r="Z21" i="304" s="1"/>
  <c r="W21" i="304"/>
  <c r="V21" i="304"/>
  <c r="T21" i="304"/>
  <c r="U21" i="304" s="1"/>
  <c r="F21" i="304" s="1"/>
  <c r="S21" i="304"/>
  <c r="R21" i="304"/>
  <c r="Q21" i="304"/>
  <c r="O21" i="304"/>
  <c r="P21" i="304" s="1"/>
  <c r="N21" i="304"/>
  <c r="M21" i="304"/>
  <c r="L21" i="304"/>
  <c r="K21" i="304"/>
  <c r="AI20" i="304"/>
  <c r="AH20" i="304"/>
  <c r="AJ20" i="304" s="1"/>
  <c r="AG20" i="304"/>
  <c r="AE20" i="304"/>
  <c r="AD20" i="304"/>
  <c r="AC20" i="304"/>
  <c r="AB20" i="304"/>
  <c r="AF20" i="304" s="1"/>
  <c r="AA20" i="304"/>
  <c r="Y20" i="304"/>
  <c r="X20" i="304"/>
  <c r="W20" i="304"/>
  <c r="Z20" i="304" s="1"/>
  <c r="V20" i="304"/>
  <c r="T20" i="304"/>
  <c r="S20" i="304"/>
  <c r="R20" i="304"/>
  <c r="U20" i="304" s="1"/>
  <c r="F20" i="304" s="1"/>
  <c r="Q20" i="304"/>
  <c r="O20" i="304"/>
  <c r="N20" i="304"/>
  <c r="M20" i="304"/>
  <c r="L20" i="304"/>
  <c r="P20" i="304" s="1"/>
  <c r="K20" i="304"/>
  <c r="AI19" i="304"/>
  <c r="AH19" i="304"/>
  <c r="AJ19" i="304" s="1"/>
  <c r="AG19" i="304"/>
  <c r="AF19" i="304"/>
  <c r="AE19" i="304"/>
  <c r="AD19" i="304"/>
  <c r="AC19" i="304"/>
  <c r="AB19" i="304"/>
  <c r="AA19" i="304"/>
  <c r="Z19" i="304"/>
  <c r="Y19" i="304"/>
  <c r="X19" i="304"/>
  <c r="W19" i="304"/>
  <c r="V19" i="304"/>
  <c r="T19" i="304"/>
  <c r="S19" i="304"/>
  <c r="R19" i="304"/>
  <c r="U19" i="304" s="1"/>
  <c r="F19" i="304" s="1"/>
  <c r="Q19" i="304"/>
  <c r="P19" i="304"/>
  <c r="O19" i="304"/>
  <c r="N19" i="304"/>
  <c r="M19" i="304"/>
  <c r="L19" i="304"/>
  <c r="K19" i="304"/>
  <c r="AJ18" i="304"/>
  <c r="AI18" i="304"/>
  <c r="AH18" i="304"/>
  <c r="AG18" i="304"/>
  <c r="AE18" i="304"/>
  <c r="AD18" i="304"/>
  <c r="AC18" i="304"/>
  <c r="AB18" i="304"/>
  <c r="AF18" i="304" s="1"/>
  <c r="AA18" i="304"/>
  <c r="Z18" i="304"/>
  <c r="Y18" i="304"/>
  <c r="X18" i="304"/>
  <c r="W18" i="304"/>
  <c r="V18" i="304"/>
  <c r="U18" i="304"/>
  <c r="F18" i="304" s="1"/>
  <c r="T18" i="304"/>
  <c r="S18" i="304"/>
  <c r="R18" i="304"/>
  <c r="Q18" i="304"/>
  <c r="O18" i="304"/>
  <c r="N18" i="304"/>
  <c r="M18" i="304"/>
  <c r="L18" i="304"/>
  <c r="P18" i="304" s="1"/>
  <c r="K18" i="304"/>
  <c r="AI17" i="304"/>
  <c r="AH17" i="304"/>
  <c r="AJ17" i="304" s="1"/>
  <c r="AG17" i="304"/>
  <c r="AF17" i="304"/>
  <c r="AE17" i="304"/>
  <c r="AD17" i="304"/>
  <c r="AC17" i="304"/>
  <c r="AB17" i="304"/>
  <c r="AA17" i="304"/>
  <c r="Y17" i="304"/>
  <c r="X17" i="304"/>
  <c r="W17" i="304"/>
  <c r="Z17" i="304" s="1"/>
  <c r="V17" i="304"/>
  <c r="T17" i="304"/>
  <c r="S17" i="304"/>
  <c r="R17" i="304"/>
  <c r="U17" i="304" s="1"/>
  <c r="F17" i="304" s="1"/>
  <c r="Q17" i="304"/>
  <c r="P17" i="304"/>
  <c r="O17" i="304"/>
  <c r="N17" i="304"/>
  <c r="M17" i="304"/>
  <c r="L17" i="304"/>
  <c r="K17" i="304"/>
  <c r="AI16" i="304"/>
  <c r="AH16" i="304"/>
  <c r="AJ16" i="304" s="1"/>
  <c r="AG16" i="304"/>
  <c r="AE16" i="304"/>
  <c r="AD16" i="304"/>
  <c r="AC16" i="304"/>
  <c r="AF16" i="304" s="1"/>
  <c r="AB16" i="304"/>
  <c r="AA16" i="304"/>
  <c r="Y16" i="304"/>
  <c r="X16" i="304"/>
  <c r="Z16" i="304" s="1"/>
  <c r="W16" i="304"/>
  <c r="V16" i="304"/>
  <c r="T16" i="304"/>
  <c r="S16" i="304"/>
  <c r="U16" i="304" s="1"/>
  <c r="F16" i="304" s="1"/>
  <c r="R16" i="304"/>
  <c r="Q16" i="304"/>
  <c r="O16" i="304"/>
  <c r="N16" i="304"/>
  <c r="M16" i="304"/>
  <c r="P16" i="304" s="1"/>
  <c r="L16" i="304"/>
  <c r="K16" i="304"/>
  <c r="AI15" i="304"/>
  <c r="AH15" i="304"/>
  <c r="AG15" i="304"/>
  <c r="AJ15" i="304" s="1"/>
  <c r="AE15" i="304"/>
  <c r="AD15" i="304"/>
  <c r="AC15" i="304"/>
  <c r="AB15" i="304"/>
  <c r="AA15" i="304"/>
  <c r="Y15" i="304"/>
  <c r="X15" i="304"/>
  <c r="W15" i="304"/>
  <c r="V15" i="304"/>
  <c r="Z15" i="304" s="1"/>
  <c r="T15" i="304"/>
  <c r="S15" i="304"/>
  <c r="R15" i="304"/>
  <c r="Q15" i="304"/>
  <c r="O15" i="304"/>
  <c r="N15" i="304"/>
  <c r="M15" i="304"/>
  <c r="L15" i="304"/>
  <c r="K15" i="304"/>
  <c r="AI14" i="304"/>
  <c r="AH14" i="304"/>
  <c r="AJ14" i="304" s="1"/>
  <c r="AG14" i="304"/>
  <c r="AE14" i="304"/>
  <c r="AD14" i="304"/>
  <c r="AC14" i="304"/>
  <c r="AF14" i="304" s="1"/>
  <c r="AB14" i="304"/>
  <c r="AA14" i="304"/>
  <c r="Y14" i="304"/>
  <c r="X14" i="304"/>
  <c r="Z14" i="304" s="1"/>
  <c r="W14" i="304"/>
  <c r="V14" i="304"/>
  <c r="U14" i="304"/>
  <c r="F14" i="304" s="1"/>
  <c r="T14" i="304"/>
  <c r="S14" i="304"/>
  <c r="R14" i="304"/>
  <c r="Q14" i="304"/>
  <c r="O14" i="304"/>
  <c r="N14" i="304"/>
  <c r="M14" i="304"/>
  <c r="P14" i="304" s="1"/>
  <c r="L14" i="304"/>
  <c r="K14" i="304"/>
  <c r="AI13" i="304"/>
  <c r="AH13" i="304"/>
  <c r="AJ13" i="304" s="1"/>
  <c r="AG13" i="304"/>
  <c r="AE13" i="304"/>
  <c r="AD13" i="304"/>
  <c r="AC13" i="304"/>
  <c r="AF13" i="304" s="1"/>
  <c r="AB13" i="304"/>
  <c r="AA13" i="304"/>
  <c r="Y13" i="304"/>
  <c r="X13" i="304"/>
  <c r="Z13" i="304" s="1"/>
  <c r="W13" i="304"/>
  <c r="V13" i="304"/>
  <c r="T13" i="304"/>
  <c r="S13" i="304"/>
  <c r="U13" i="304" s="1"/>
  <c r="F13" i="304" s="1"/>
  <c r="R13" i="304"/>
  <c r="Q13" i="304"/>
  <c r="O13" i="304"/>
  <c r="N13" i="304"/>
  <c r="M13" i="304"/>
  <c r="P13" i="304" s="1"/>
  <c r="L13" i="304"/>
  <c r="K13" i="304"/>
  <c r="AI12" i="304"/>
  <c r="AH12" i="304"/>
  <c r="AJ12" i="304" s="1"/>
  <c r="AG12" i="304"/>
  <c r="AE12" i="304"/>
  <c r="AD12" i="304"/>
  <c r="AC12" i="304"/>
  <c r="AB12" i="304"/>
  <c r="AF12" i="304" s="1"/>
  <c r="AA12" i="304"/>
  <c r="Y12" i="304"/>
  <c r="X12" i="304"/>
  <c r="W12" i="304"/>
  <c r="Z12" i="304" s="1"/>
  <c r="V12" i="304"/>
  <c r="T12" i="304"/>
  <c r="S12" i="304"/>
  <c r="R12" i="304"/>
  <c r="Q12" i="304"/>
  <c r="O12" i="304"/>
  <c r="N12" i="304"/>
  <c r="M12" i="304"/>
  <c r="L12" i="304"/>
  <c r="P12" i="304" s="1"/>
  <c r="K12" i="304"/>
  <c r="AI11" i="304"/>
  <c r="AH11" i="304"/>
  <c r="AJ11" i="304" s="1"/>
  <c r="AG11" i="304"/>
  <c r="AE11" i="304"/>
  <c r="AD11" i="304"/>
  <c r="AC11" i="304"/>
  <c r="AB11" i="304"/>
  <c r="AA11" i="304"/>
  <c r="Y11" i="304"/>
  <c r="X11" i="304"/>
  <c r="W11" i="304"/>
  <c r="Z11" i="304" s="1"/>
  <c r="V11" i="304"/>
  <c r="T11" i="304"/>
  <c r="S11" i="304"/>
  <c r="R11" i="304"/>
  <c r="U11" i="304" s="1"/>
  <c r="F11" i="304" s="1"/>
  <c r="Q11" i="304"/>
  <c r="O11" i="304"/>
  <c r="N11" i="304"/>
  <c r="M11" i="304"/>
  <c r="L11" i="304"/>
  <c r="K11" i="304"/>
  <c r="AI10" i="304"/>
  <c r="AH10" i="304"/>
  <c r="AJ10" i="304" s="1"/>
  <c r="AG10" i="304"/>
  <c r="AF10" i="304"/>
  <c r="AE10" i="304"/>
  <c r="AD10" i="304"/>
  <c r="AC10" i="304"/>
  <c r="AB10" i="304"/>
  <c r="AA10" i="304"/>
  <c r="Y10" i="304"/>
  <c r="X10" i="304"/>
  <c r="W10" i="304"/>
  <c r="V10" i="304"/>
  <c r="T10" i="304"/>
  <c r="S10" i="304"/>
  <c r="R10" i="304"/>
  <c r="U10" i="304" s="1"/>
  <c r="F10" i="304" s="1"/>
  <c r="Q10" i="304"/>
  <c r="P10" i="304"/>
  <c r="O10" i="304"/>
  <c r="N10" i="304"/>
  <c r="M10" i="304"/>
  <c r="L10" i="304"/>
  <c r="K10" i="304"/>
  <c r="AI9" i="304"/>
  <c r="AH9" i="304"/>
  <c r="AJ9" i="304" s="1"/>
  <c r="AG9" i="304"/>
  <c r="AE9" i="304"/>
  <c r="AD9" i="304"/>
  <c r="AC9" i="304"/>
  <c r="AB9" i="304"/>
  <c r="AF9" i="304" s="1"/>
  <c r="AA9" i="304"/>
  <c r="Y9" i="304"/>
  <c r="X9" i="304"/>
  <c r="W9" i="304"/>
  <c r="V9" i="304"/>
  <c r="T9" i="304"/>
  <c r="S9" i="304"/>
  <c r="R9" i="304"/>
  <c r="Q9" i="304"/>
  <c r="P9" i="304"/>
  <c r="O9" i="304"/>
  <c r="N9" i="304"/>
  <c r="M9" i="304"/>
  <c r="L9" i="304"/>
  <c r="K9" i="304"/>
  <c r="AI8" i="304"/>
  <c r="AH8" i="304"/>
  <c r="AJ8" i="304" s="1"/>
  <c r="AG8" i="304"/>
  <c r="AE8" i="304"/>
  <c r="AD8" i="304"/>
  <c r="AC8" i="304"/>
  <c r="AB8" i="304"/>
  <c r="AF8" i="304" s="1"/>
  <c r="AA8" i="304"/>
  <c r="Z8" i="304"/>
  <c r="Y8" i="304"/>
  <c r="X8" i="304"/>
  <c r="W8" i="304"/>
  <c r="V8" i="304"/>
  <c r="T8" i="304"/>
  <c r="S8" i="304"/>
  <c r="R8" i="304"/>
  <c r="Q8" i="304"/>
  <c r="O8" i="304"/>
  <c r="N8" i="304"/>
  <c r="M8" i="304"/>
  <c r="L8" i="304"/>
  <c r="P8" i="304" s="1"/>
  <c r="K8" i="304"/>
  <c r="AI7" i="304"/>
  <c r="AH7" i="304"/>
  <c r="AJ7" i="304" s="1"/>
  <c r="AG7" i="304"/>
  <c r="AE7" i="304"/>
  <c r="AD7" i="304"/>
  <c r="AC7" i="304"/>
  <c r="AF7" i="304" s="1"/>
  <c r="AB7" i="304"/>
  <c r="AA7" i="304"/>
  <c r="Z7" i="304"/>
  <c r="Y7" i="304"/>
  <c r="X7" i="304"/>
  <c r="W7" i="304"/>
  <c r="V7" i="304"/>
  <c r="T7" i="304"/>
  <c r="S7" i="304"/>
  <c r="R7" i="304"/>
  <c r="U7" i="304" s="1"/>
  <c r="F7" i="304" s="1"/>
  <c r="Q7" i="304"/>
  <c r="O7" i="304"/>
  <c r="N7" i="304"/>
  <c r="M7" i="304"/>
  <c r="L7" i="304"/>
  <c r="K7" i="304"/>
  <c r="AI6" i="304"/>
  <c r="AH6" i="304"/>
  <c r="AJ6" i="304" s="1"/>
  <c r="AG6" i="304"/>
  <c r="AF6" i="304"/>
  <c r="AE6" i="304"/>
  <c r="AD6" i="304"/>
  <c r="AC6" i="304"/>
  <c r="AB6" i="304"/>
  <c r="AA6" i="304"/>
  <c r="Y6" i="304"/>
  <c r="X6" i="304"/>
  <c r="Z6" i="304" s="1"/>
  <c r="W6" i="304"/>
  <c r="V6" i="304"/>
  <c r="T6" i="304"/>
  <c r="S6" i="304"/>
  <c r="R6" i="304"/>
  <c r="Q6" i="304"/>
  <c r="O6" i="304"/>
  <c r="N6" i="304"/>
  <c r="M6" i="304"/>
  <c r="P6" i="304" s="1"/>
  <c r="L6" i="304"/>
  <c r="K6" i="304"/>
  <c r="AJ5" i="304"/>
  <c r="AI5" i="304"/>
  <c r="AH5" i="304"/>
  <c r="AG5" i="304"/>
  <c r="AE5" i="304"/>
  <c r="AD5" i="304"/>
  <c r="AC5" i="304"/>
  <c r="AB5" i="304"/>
  <c r="AA5" i="304"/>
  <c r="Y5" i="304"/>
  <c r="X5" i="304"/>
  <c r="W5" i="304"/>
  <c r="V5" i="304"/>
  <c r="T5" i="304"/>
  <c r="S5" i="304"/>
  <c r="R5" i="304"/>
  <c r="Q5" i="304"/>
  <c r="U5" i="304" s="1"/>
  <c r="F5" i="304" s="1"/>
  <c r="O5" i="304"/>
  <c r="N5" i="304"/>
  <c r="M5" i="304"/>
  <c r="L5" i="304"/>
  <c r="K5" i="304"/>
  <c r="AI4" i="304"/>
  <c r="AH4" i="304"/>
  <c r="AJ4" i="304" s="1"/>
  <c r="AG4" i="304"/>
  <c r="AE4" i="304"/>
  <c r="AD4" i="304"/>
  <c r="AC4" i="304"/>
  <c r="AB4" i="304"/>
  <c r="AF4" i="304" s="1"/>
  <c r="AA4" i="304"/>
  <c r="Y4" i="304"/>
  <c r="X4" i="304"/>
  <c r="W4" i="304"/>
  <c r="Z4" i="304" s="1"/>
  <c r="V4" i="304"/>
  <c r="T4" i="304"/>
  <c r="S4" i="304"/>
  <c r="R4" i="304"/>
  <c r="Q4" i="304"/>
  <c r="P4" i="304"/>
  <c r="O4" i="304"/>
  <c r="N4" i="304"/>
  <c r="M4" i="304"/>
  <c r="L4" i="304"/>
  <c r="K4" i="304"/>
  <c r="J78" i="303"/>
  <c r="I78" i="303"/>
  <c r="H78" i="303"/>
  <c r="G78" i="303"/>
  <c r="F78" i="303"/>
  <c r="J77" i="303"/>
  <c r="I77" i="303"/>
  <c r="H77" i="303"/>
  <c r="G77" i="303"/>
  <c r="F77" i="303"/>
  <c r="J76" i="303"/>
  <c r="I76" i="303"/>
  <c r="H76" i="303"/>
  <c r="G76" i="303"/>
  <c r="F76" i="303"/>
  <c r="J75" i="303"/>
  <c r="I75" i="303"/>
  <c r="H75" i="303"/>
  <c r="G75" i="303"/>
  <c r="F75" i="303"/>
  <c r="J74" i="303"/>
  <c r="I74" i="303"/>
  <c r="H74" i="303"/>
  <c r="G74" i="303"/>
  <c r="F74" i="303"/>
  <c r="E74" i="303"/>
  <c r="D74" i="303"/>
  <c r="C74" i="303"/>
  <c r="J71" i="303"/>
  <c r="I71" i="303"/>
  <c r="H71" i="303"/>
  <c r="G71" i="303"/>
  <c r="F71" i="303"/>
  <c r="J70" i="303"/>
  <c r="I70" i="303"/>
  <c r="H70" i="303"/>
  <c r="G70" i="303"/>
  <c r="F70" i="303"/>
  <c r="J69" i="303"/>
  <c r="I69" i="303"/>
  <c r="H69" i="303"/>
  <c r="G69" i="303"/>
  <c r="F69" i="303"/>
  <c r="J68" i="303"/>
  <c r="I68" i="303"/>
  <c r="H68" i="303"/>
  <c r="G68" i="303"/>
  <c r="F68" i="303"/>
  <c r="J67" i="303"/>
  <c r="I67" i="303"/>
  <c r="H67" i="303"/>
  <c r="G67" i="303"/>
  <c r="F67" i="303"/>
  <c r="E67" i="303"/>
  <c r="D67" i="303"/>
  <c r="C67" i="303"/>
  <c r="J63" i="303"/>
  <c r="I63" i="303"/>
  <c r="H63" i="303"/>
  <c r="G63" i="303"/>
  <c r="F63" i="303"/>
  <c r="J62" i="303"/>
  <c r="I62" i="303"/>
  <c r="H62" i="303"/>
  <c r="G62" i="303"/>
  <c r="F62" i="303"/>
  <c r="J61" i="303"/>
  <c r="I61" i="303"/>
  <c r="H61" i="303"/>
  <c r="G61" i="303"/>
  <c r="F61" i="303"/>
  <c r="J60" i="303"/>
  <c r="I60" i="303"/>
  <c r="H60" i="303"/>
  <c r="G60" i="303"/>
  <c r="F60" i="303"/>
  <c r="J59" i="303"/>
  <c r="I59" i="303"/>
  <c r="H59" i="303"/>
  <c r="G59" i="303"/>
  <c r="F59" i="303"/>
  <c r="E59" i="303"/>
  <c r="D59" i="303"/>
  <c r="J50" i="303"/>
  <c r="I50" i="303"/>
  <c r="H50" i="303"/>
  <c r="G50" i="303"/>
  <c r="F50" i="303"/>
  <c r="J49" i="303"/>
  <c r="I49" i="303"/>
  <c r="H49" i="303"/>
  <c r="G49" i="303"/>
  <c r="F49" i="303"/>
  <c r="J48" i="303"/>
  <c r="I48" i="303"/>
  <c r="H48" i="303"/>
  <c r="G48" i="303"/>
  <c r="F48" i="303"/>
  <c r="J47" i="303"/>
  <c r="I47" i="303"/>
  <c r="H47" i="303"/>
  <c r="G47" i="303"/>
  <c r="F47" i="303"/>
  <c r="J46" i="303"/>
  <c r="I46" i="303"/>
  <c r="H46" i="303"/>
  <c r="G46" i="303"/>
  <c r="F46" i="303"/>
  <c r="E46" i="303"/>
  <c r="D46" i="303"/>
  <c r="C46" i="303"/>
  <c r="J43" i="303"/>
  <c r="I43" i="303"/>
  <c r="H43" i="303"/>
  <c r="G43" i="303"/>
  <c r="F43" i="303"/>
  <c r="J42" i="303"/>
  <c r="I42" i="303"/>
  <c r="H42" i="303"/>
  <c r="G42" i="303"/>
  <c r="F42" i="303"/>
  <c r="J41" i="303"/>
  <c r="I41" i="303"/>
  <c r="H41" i="303"/>
  <c r="G41" i="303"/>
  <c r="F41" i="303"/>
  <c r="J40" i="303"/>
  <c r="I40" i="303"/>
  <c r="H40" i="303"/>
  <c r="G40" i="303"/>
  <c r="F40" i="303"/>
  <c r="J39" i="303"/>
  <c r="I39" i="303"/>
  <c r="H39" i="303"/>
  <c r="G39" i="303"/>
  <c r="F39" i="303"/>
  <c r="E39" i="303"/>
  <c r="D39" i="303"/>
  <c r="C39" i="303"/>
  <c r="J36" i="303"/>
  <c r="I36" i="303"/>
  <c r="H36" i="303"/>
  <c r="G36" i="303"/>
  <c r="F36" i="303"/>
  <c r="J35" i="303"/>
  <c r="I35" i="303"/>
  <c r="H35" i="303"/>
  <c r="G35" i="303"/>
  <c r="F35" i="303"/>
  <c r="J34" i="303"/>
  <c r="I34" i="303"/>
  <c r="H34" i="303"/>
  <c r="G34" i="303"/>
  <c r="F34" i="303"/>
  <c r="J33" i="303"/>
  <c r="I33" i="303"/>
  <c r="H33" i="303"/>
  <c r="G33" i="303"/>
  <c r="F33" i="303"/>
  <c r="J32" i="303"/>
  <c r="I32" i="303"/>
  <c r="H32" i="303"/>
  <c r="G32" i="303"/>
  <c r="F32" i="303"/>
  <c r="E32" i="303"/>
  <c r="D32" i="303"/>
  <c r="J28" i="303"/>
  <c r="I28" i="303"/>
  <c r="H28" i="303"/>
  <c r="G28" i="303"/>
  <c r="F28" i="303"/>
  <c r="J27" i="303"/>
  <c r="I27" i="303"/>
  <c r="H27" i="303"/>
  <c r="G27" i="303"/>
  <c r="F27" i="303"/>
  <c r="J26" i="303"/>
  <c r="I26" i="303"/>
  <c r="H26" i="303"/>
  <c r="G26" i="303"/>
  <c r="F26" i="303"/>
  <c r="J25" i="303"/>
  <c r="I25" i="303"/>
  <c r="H25" i="303"/>
  <c r="G25" i="303"/>
  <c r="F25" i="303"/>
  <c r="J24" i="303"/>
  <c r="I24" i="303"/>
  <c r="H24" i="303"/>
  <c r="G24" i="303"/>
  <c r="F24" i="303"/>
  <c r="E24" i="303"/>
  <c r="D24" i="303"/>
  <c r="C24" i="303"/>
  <c r="J21" i="303"/>
  <c r="I21" i="303"/>
  <c r="H21" i="303"/>
  <c r="G21" i="303"/>
  <c r="F21" i="303"/>
  <c r="J20" i="303"/>
  <c r="I20" i="303"/>
  <c r="H20" i="303"/>
  <c r="G20" i="303"/>
  <c r="F20" i="303"/>
  <c r="J19" i="303"/>
  <c r="I19" i="303"/>
  <c r="H19" i="303"/>
  <c r="G19" i="303"/>
  <c r="F19" i="303"/>
  <c r="J18" i="303"/>
  <c r="I18" i="303"/>
  <c r="H18" i="303"/>
  <c r="G18" i="303"/>
  <c r="F18" i="303"/>
  <c r="J17" i="303"/>
  <c r="I17" i="303"/>
  <c r="H17" i="303"/>
  <c r="G17" i="303"/>
  <c r="F17" i="303"/>
  <c r="E17" i="303"/>
  <c r="D17" i="303"/>
  <c r="C17" i="303"/>
  <c r="J13" i="303"/>
  <c r="I13" i="303"/>
  <c r="H13" i="303"/>
  <c r="G13" i="303"/>
  <c r="F13" i="303"/>
  <c r="J12" i="303"/>
  <c r="I12" i="303"/>
  <c r="H12" i="303"/>
  <c r="G12" i="303"/>
  <c r="F12" i="303"/>
  <c r="J11" i="303"/>
  <c r="I11" i="303"/>
  <c r="H11" i="303"/>
  <c r="G11" i="303"/>
  <c r="F11" i="303"/>
  <c r="J10" i="303"/>
  <c r="I10" i="303"/>
  <c r="H10" i="303"/>
  <c r="G10" i="303"/>
  <c r="F10" i="303"/>
  <c r="J9" i="303"/>
  <c r="I9" i="303"/>
  <c r="H9" i="303"/>
  <c r="G9" i="303"/>
  <c r="F9" i="303"/>
  <c r="E9" i="303"/>
  <c r="D9" i="303"/>
  <c r="A5" i="303"/>
  <c r="D57" i="302"/>
  <c r="E54" i="302"/>
  <c r="E55" i="302" s="1"/>
  <c r="D54" i="302"/>
  <c r="D56" i="302" s="1"/>
  <c r="C54" i="302"/>
  <c r="C55" i="302" s="1"/>
  <c r="G55" i="302" s="1"/>
  <c r="D50" i="302"/>
  <c r="E47" i="302"/>
  <c r="E49" i="302" s="1"/>
  <c r="D47" i="302"/>
  <c r="D49" i="302" s="1"/>
  <c r="AJ43" i="302"/>
  <c r="AI43" i="302"/>
  <c r="AH43" i="302"/>
  <c r="AG43" i="302"/>
  <c r="AF43" i="302"/>
  <c r="AE43" i="302"/>
  <c r="AD43" i="302"/>
  <c r="AC43" i="302"/>
  <c r="AB43" i="302"/>
  <c r="AA43" i="302"/>
  <c r="Z43" i="302"/>
  <c r="Y43" i="302"/>
  <c r="X43" i="302"/>
  <c r="W43" i="302"/>
  <c r="V43" i="302"/>
  <c r="U43" i="302"/>
  <c r="T43" i="302"/>
  <c r="S43" i="302"/>
  <c r="R43" i="302"/>
  <c r="Q43" i="302"/>
  <c r="P43" i="302"/>
  <c r="O43" i="302"/>
  <c r="N43" i="302"/>
  <c r="M43" i="302"/>
  <c r="L43" i="302"/>
  <c r="K43" i="302"/>
  <c r="F43" i="302"/>
  <c r="AJ42" i="302"/>
  <c r="AI42" i="302"/>
  <c r="AH42" i="302"/>
  <c r="AG42" i="302"/>
  <c r="AF42" i="302"/>
  <c r="AE42" i="302"/>
  <c r="AD42" i="302"/>
  <c r="AC42" i="302"/>
  <c r="AB42" i="302"/>
  <c r="AA42" i="302"/>
  <c r="Z42" i="302"/>
  <c r="Y42" i="302"/>
  <c r="X42" i="302"/>
  <c r="W42" i="302"/>
  <c r="V42" i="302"/>
  <c r="U42" i="302"/>
  <c r="T42" i="302"/>
  <c r="S42" i="302"/>
  <c r="R42" i="302"/>
  <c r="Q42" i="302"/>
  <c r="P42" i="302"/>
  <c r="O42" i="302"/>
  <c r="N42" i="302"/>
  <c r="M42" i="302"/>
  <c r="L42" i="302"/>
  <c r="K42" i="302"/>
  <c r="F42" i="302"/>
  <c r="AJ41" i="302"/>
  <c r="AI41" i="302"/>
  <c r="AH41" i="302"/>
  <c r="AG41" i="302"/>
  <c r="AF41" i="302"/>
  <c r="AE41" i="302"/>
  <c r="AD41" i="302"/>
  <c r="AC41" i="302"/>
  <c r="AB41" i="302"/>
  <c r="AA41" i="302"/>
  <c r="Z41" i="302"/>
  <c r="Y41" i="302"/>
  <c r="X41" i="302"/>
  <c r="W41" i="302"/>
  <c r="V41" i="302"/>
  <c r="U41" i="302"/>
  <c r="T41" i="302"/>
  <c r="S41" i="302"/>
  <c r="R41" i="302"/>
  <c r="Q41" i="302"/>
  <c r="P41" i="302"/>
  <c r="O41" i="302"/>
  <c r="N41" i="302"/>
  <c r="M41" i="302"/>
  <c r="L41" i="302"/>
  <c r="K41" i="302"/>
  <c r="F41" i="302"/>
  <c r="AJ40" i="302"/>
  <c r="AI40" i="302"/>
  <c r="AH40" i="302"/>
  <c r="AG40" i="302"/>
  <c r="AF40" i="302"/>
  <c r="AE40" i="302"/>
  <c r="AD40" i="302"/>
  <c r="AC40" i="302"/>
  <c r="AB40" i="302"/>
  <c r="AA40" i="302"/>
  <c r="Z40" i="302"/>
  <c r="Y40" i="302"/>
  <c r="X40" i="302"/>
  <c r="W40" i="302"/>
  <c r="V40" i="302"/>
  <c r="U40" i="302"/>
  <c r="T40" i="302"/>
  <c r="S40" i="302"/>
  <c r="R40" i="302"/>
  <c r="Q40" i="302"/>
  <c r="P40" i="302"/>
  <c r="O40" i="302"/>
  <c r="N40" i="302"/>
  <c r="M40" i="302"/>
  <c r="L40" i="302"/>
  <c r="K40" i="302"/>
  <c r="F40" i="302"/>
  <c r="AJ39" i="302"/>
  <c r="AI39" i="302"/>
  <c r="AH39" i="302"/>
  <c r="AG39" i="302"/>
  <c r="AF39" i="302"/>
  <c r="AE39" i="302"/>
  <c r="AD39" i="302"/>
  <c r="AC39" i="302"/>
  <c r="AB39" i="302"/>
  <c r="AA39" i="302"/>
  <c r="Z39" i="302"/>
  <c r="Y39" i="302"/>
  <c r="X39" i="302"/>
  <c r="W39" i="302"/>
  <c r="V39" i="302"/>
  <c r="U39" i="302"/>
  <c r="T39" i="302"/>
  <c r="S39" i="302"/>
  <c r="R39" i="302"/>
  <c r="Q39" i="302"/>
  <c r="P39" i="302"/>
  <c r="O39" i="302"/>
  <c r="N39" i="302"/>
  <c r="M39" i="302"/>
  <c r="L39" i="302"/>
  <c r="K39" i="302"/>
  <c r="F39" i="302"/>
  <c r="AJ38" i="302"/>
  <c r="AI38" i="302"/>
  <c r="AH38" i="302"/>
  <c r="AG38" i="302"/>
  <c r="AF38" i="302"/>
  <c r="AE38" i="302"/>
  <c r="AD38" i="302"/>
  <c r="AC38" i="302"/>
  <c r="AB38" i="302"/>
  <c r="AA38" i="302"/>
  <c r="Z38" i="302"/>
  <c r="Y38" i="302"/>
  <c r="X38" i="302"/>
  <c r="W38" i="302"/>
  <c r="V38" i="302"/>
  <c r="U38" i="302"/>
  <c r="T38" i="302"/>
  <c r="S38" i="302"/>
  <c r="R38" i="302"/>
  <c r="Q38" i="302"/>
  <c r="P38" i="302"/>
  <c r="O38" i="302"/>
  <c r="N38" i="302"/>
  <c r="M38" i="302"/>
  <c r="L38" i="302"/>
  <c r="K38" i="302"/>
  <c r="F38" i="302"/>
  <c r="AJ37" i="302"/>
  <c r="AI37" i="302"/>
  <c r="AH37" i="302"/>
  <c r="AG37" i="302"/>
  <c r="AF37" i="302"/>
  <c r="AE37" i="302"/>
  <c r="AD37" i="302"/>
  <c r="AC37" i="302"/>
  <c r="AB37" i="302"/>
  <c r="AA37" i="302"/>
  <c r="Z37" i="302"/>
  <c r="Y37" i="302"/>
  <c r="X37" i="302"/>
  <c r="W37" i="302"/>
  <c r="V37" i="302"/>
  <c r="U37" i="302"/>
  <c r="T37" i="302"/>
  <c r="S37" i="302"/>
  <c r="R37" i="302"/>
  <c r="Q37" i="302"/>
  <c r="P37" i="302"/>
  <c r="O37" i="302"/>
  <c r="N37" i="302"/>
  <c r="M37" i="302"/>
  <c r="L37" i="302"/>
  <c r="K37" i="302"/>
  <c r="F37" i="302"/>
  <c r="AJ36" i="302"/>
  <c r="AI36" i="302"/>
  <c r="AH36" i="302"/>
  <c r="AG36" i="302"/>
  <c r="AF36" i="302"/>
  <c r="AE36" i="302"/>
  <c r="AD36" i="302"/>
  <c r="AC36" i="302"/>
  <c r="AB36" i="302"/>
  <c r="AA36" i="302"/>
  <c r="Z36" i="302"/>
  <c r="Y36" i="302"/>
  <c r="X36" i="302"/>
  <c r="W36" i="302"/>
  <c r="V36" i="302"/>
  <c r="U36" i="302"/>
  <c r="T36" i="302"/>
  <c r="S36" i="302"/>
  <c r="R36" i="302"/>
  <c r="Q36" i="302"/>
  <c r="P36" i="302"/>
  <c r="O36" i="302"/>
  <c r="N36" i="302"/>
  <c r="M36" i="302"/>
  <c r="L36" i="302"/>
  <c r="K36" i="302"/>
  <c r="F36" i="302"/>
  <c r="AJ35" i="302"/>
  <c r="AI35" i="302"/>
  <c r="AH35" i="302"/>
  <c r="AG35" i="302"/>
  <c r="AF35" i="302"/>
  <c r="AE35" i="302"/>
  <c r="AD35" i="302"/>
  <c r="AC35" i="302"/>
  <c r="AB35" i="302"/>
  <c r="AA35" i="302"/>
  <c r="Z35" i="302"/>
  <c r="Y35" i="302"/>
  <c r="X35" i="302"/>
  <c r="W35" i="302"/>
  <c r="V35" i="302"/>
  <c r="U35" i="302"/>
  <c r="T35" i="302"/>
  <c r="S35" i="302"/>
  <c r="R35" i="302"/>
  <c r="Q35" i="302"/>
  <c r="P35" i="302"/>
  <c r="O35" i="302"/>
  <c r="N35" i="302"/>
  <c r="M35" i="302"/>
  <c r="L35" i="302"/>
  <c r="K35" i="302"/>
  <c r="F35" i="302"/>
  <c r="AJ34" i="302"/>
  <c r="AI34" i="302"/>
  <c r="AH34" i="302"/>
  <c r="AG34" i="302"/>
  <c r="AF34" i="302"/>
  <c r="AE34" i="302"/>
  <c r="AD34" i="302"/>
  <c r="AC34" i="302"/>
  <c r="AB34" i="302"/>
  <c r="AA34" i="302"/>
  <c r="Z34" i="302"/>
  <c r="Y34" i="302"/>
  <c r="X34" i="302"/>
  <c r="W34" i="302"/>
  <c r="V34" i="302"/>
  <c r="U34" i="302"/>
  <c r="T34" i="302"/>
  <c r="S34" i="302"/>
  <c r="R34" i="302"/>
  <c r="Q34" i="302"/>
  <c r="P34" i="302"/>
  <c r="O34" i="302"/>
  <c r="N34" i="302"/>
  <c r="M34" i="302"/>
  <c r="L34" i="302"/>
  <c r="K34" i="302"/>
  <c r="F34" i="302"/>
  <c r="AJ33" i="302"/>
  <c r="AI33" i="302"/>
  <c r="AH33" i="302"/>
  <c r="AG33" i="302"/>
  <c r="AF33" i="302"/>
  <c r="AE33" i="302"/>
  <c r="AD33" i="302"/>
  <c r="AC33" i="302"/>
  <c r="AB33" i="302"/>
  <c r="AA33" i="302"/>
  <c r="Z33" i="302"/>
  <c r="Y33" i="302"/>
  <c r="X33" i="302"/>
  <c r="W33" i="302"/>
  <c r="V33" i="302"/>
  <c r="U33" i="302"/>
  <c r="T33" i="302"/>
  <c r="S33" i="302"/>
  <c r="R33" i="302"/>
  <c r="Q33" i="302"/>
  <c r="P33" i="302"/>
  <c r="O33" i="302"/>
  <c r="N33" i="302"/>
  <c r="M33" i="302"/>
  <c r="L33" i="302"/>
  <c r="K33" i="302"/>
  <c r="F33" i="302"/>
  <c r="AJ32" i="302"/>
  <c r="AI32" i="302"/>
  <c r="AH32" i="302"/>
  <c r="AG32" i="302"/>
  <c r="AF32" i="302"/>
  <c r="AE32" i="302"/>
  <c r="AD32" i="302"/>
  <c r="AC32" i="302"/>
  <c r="AB32" i="302"/>
  <c r="AA32" i="302"/>
  <c r="Z32" i="302"/>
  <c r="Y32" i="302"/>
  <c r="X32" i="302"/>
  <c r="W32" i="302"/>
  <c r="V32" i="302"/>
  <c r="U32" i="302"/>
  <c r="T32" i="302"/>
  <c r="S32" i="302"/>
  <c r="R32" i="302"/>
  <c r="Q32" i="302"/>
  <c r="P32" i="302"/>
  <c r="O32" i="302"/>
  <c r="N32" i="302"/>
  <c r="M32" i="302"/>
  <c r="L32" i="302"/>
  <c r="K32" i="302"/>
  <c r="F32" i="302"/>
  <c r="AJ31" i="302"/>
  <c r="AI31" i="302"/>
  <c r="AH31" i="302"/>
  <c r="AG31" i="302"/>
  <c r="AF31" i="302"/>
  <c r="AE31" i="302"/>
  <c r="AD31" i="302"/>
  <c r="AC31" i="302"/>
  <c r="AB31" i="302"/>
  <c r="AA31" i="302"/>
  <c r="Z31" i="302"/>
  <c r="Y31" i="302"/>
  <c r="X31" i="302"/>
  <c r="W31" i="302"/>
  <c r="V31" i="302"/>
  <c r="U31" i="302"/>
  <c r="T31" i="302"/>
  <c r="S31" i="302"/>
  <c r="R31" i="302"/>
  <c r="Q31" i="302"/>
  <c r="P31" i="302"/>
  <c r="O31" i="302"/>
  <c r="N31" i="302"/>
  <c r="M31" i="302"/>
  <c r="L31" i="302"/>
  <c r="K31" i="302"/>
  <c r="F31" i="302"/>
  <c r="AJ30" i="302"/>
  <c r="AI30" i="302"/>
  <c r="AH30" i="302"/>
  <c r="AG30" i="302"/>
  <c r="AF30" i="302"/>
  <c r="AE30" i="302"/>
  <c r="AD30" i="302"/>
  <c r="AC30" i="302"/>
  <c r="AB30" i="302"/>
  <c r="AA30" i="302"/>
  <c r="Z30" i="302"/>
  <c r="Y30" i="302"/>
  <c r="X30" i="302"/>
  <c r="W30" i="302"/>
  <c r="V30" i="302"/>
  <c r="U30" i="302"/>
  <c r="T30" i="302"/>
  <c r="S30" i="302"/>
  <c r="R30" i="302"/>
  <c r="Q30" i="302"/>
  <c r="P30" i="302"/>
  <c r="O30" i="302"/>
  <c r="N30" i="302"/>
  <c r="M30" i="302"/>
  <c r="L30" i="302"/>
  <c r="K30" i="302"/>
  <c r="F30" i="302"/>
  <c r="AJ29" i="302"/>
  <c r="AI29" i="302"/>
  <c r="AH29" i="302"/>
  <c r="AG29" i="302"/>
  <c r="AF29" i="302"/>
  <c r="AE29" i="302"/>
  <c r="AD29" i="302"/>
  <c r="AC29" i="302"/>
  <c r="AB29" i="302"/>
  <c r="AA29" i="302"/>
  <c r="Z29" i="302"/>
  <c r="Y29" i="302"/>
  <c r="X29" i="302"/>
  <c r="W29" i="302"/>
  <c r="V29" i="302"/>
  <c r="U29" i="302"/>
  <c r="T29" i="302"/>
  <c r="S29" i="302"/>
  <c r="R29" i="302"/>
  <c r="Q29" i="302"/>
  <c r="P29" i="302"/>
  <c r="O29" i="302"/>
  <c r="N29" i="302"/>
  <c r="M29" i="302"/>
  <c r="L29" i="302"/>
  <c r="K29" i="302"/>
  <c r="F29" i="302"/>
  <c r="AJ28" i="302"/>
  <c r="AI28" i="302"/>
  <c r="AH28" i="302"/>
  <c r="AG28" i="302"/>
  <c r="AF28" i="302"/>
  <c r="AE28" i="302"/>
  <c r="AD28" i="302"/>
  <c r="AC28" i="302"/>
  <c r="AB28" i="302"/>
  <c r="AA28" i="302"/>
  <c r="Z28" i="302"/>
  <c r="Y28" i="302"/>
  <c r="X28" i="302"/>
  <c r="W28" i="302"/>
  <c r="V28" i="302"/>
  <c r="U28" i="302"/>
  <c r="T28" i="302"/>
  <c r="S28" i="302"/>
  <c r="R28" i="302"/>
  <c r="Q28" i="302"/>
  <c r="P28" i="302"/>
  <c r="O28" i="302"/>
  <c r="N28" i="302"/>
  <c r="M28" i="302"/>
  <c r="L28" i="302"/>
  <c r="K28" i="302"/>
  <c r="F28" i="302"/>
  <c r="AJ27" i="302"/>
  <c r="AI27" i="302"/>
  <c r="AH27" i="302"/>
  <c r="AG27" i="302"/>
  <c r="AF27" i="302"/>
  <c r="AE27" i="302"/>
  <c r="AD27" i="302"/>
  <c r="AC27" i="302"/>
  <c r="AB27" i="302"/>
  <c r="AA27" i="302"/>
  <c r="Z27" i="302"/>
  <c r="Y27" i="302"/>
  <c r="X27" i="302"/>
  <c r="W27" i="302"/>
  <c r="V27" i="302"/>
  <c r="U27" i="302"/>
  <c r="T27" i="302"/>
  <c r="S27" i="302"/>
  <c r="R27" i="302"/>
  <c r="Q27" i="302"/>
  <c r="P27" i="302"/>
  <c r="O27" i="302"/>
  <c r="N27" i="302"/>
  <c r="M27" i="302"/>
  <c r="L27" i="302"/>
  <c r="K27" i="302"/>
  <c r="F27" i="302"/>
  <c r="AJ26" i="302"/>
  <c r="AI26" i="302"/>
  <c r="AH26" i="302"/>
  <c r="AG26" i="302"/>
  <c r="AF26" i="302"/>
  <c r="AE26" i="302"/>
  <c r="AD26" i="302"/>
  <c r="AC26" i="302"/>
  <c r="AB26" i="302"/>
  <c r="AA26" i="302"/>
  <c r="Z26" i="302"/>
  <c r="Y26" i="302"/>
  <c r="X26" i="302"/>
  <c r="W26" i="302"/>
  <c r="V26" i="302"/>
  <c r="U26" i="302"/>
  <c r="T26" i="302"/>
  <c r="S26" i="302"/>
  <c r="R26" i="302"/>
  <c r="Q26" i="302"/>
  <c r="P26" i="302"/>
  <c r="O26" i="302"/>
  <c r="N26" i="302"/>
  <c r="M26" i="302"/>
  <c r="L26" i="302"/>
  <c r="K26" i="302"/>
  <c r="F26" i="302"/>
  <c r="AJ25" i="302"/>
  <c r="AI25" i="302"/>
  <c r="AH25" i="302"/>
  <c r="AG25" i="302"/>
  <c r="AF25" i="302"/>
  <c r="AE25" i="302"/>
  <c r="AD25" i="302"/>
  <c r="AC25" i="302"/>
  <c r="AB25" i="302"/>
  <c r="AA25" i="302"/>
  <c r="Z25" i="302"/>
  <c r="Y25" i="302"/>
  <c r="X25" i="302"/>
  <c r="W25" i="302"/>
  <c r="V25" i="302"/>
  <c r="U25" i="302"/>
  <c r="T25" i="302"/>
  <c r="S25" i="302"/>
  <c r="R25" i="302"/>
  <c r="Q25" i="302"/>
  <c r="P25" i="302"/>
  <c r="O25" i="302"/>
  <c r="N25" i="302"/>
  <c r="M25" i="302"/>
  <c r="L25" i="302"/>
  <c r="K25" i="302"/>
  <c r="F25" i="302"/>
  <c r="AJ24" i="302"/>
  <c r="AI24" i="302"/>
  <c r="AH24" i="302"/>
  <c r="AG24" i="302"/>
  <c r="AF24" i="302"/>
  <c r="AE24" i="302"/>
  <c r="AD24" i="302"/>
  <c r="AC24" i="302"/>
  <c r="AB24" i="302"/>
  <c r="AA24" i="302"/>
  <c r="Z24" i="302"/>
  <c r="Y24" i="302"/>
  <c r="X24" i="302"/>
  <c r="W24" i="302"/>
  <c r="V24" i="302"/>
  <c r="U24" i="302"/>
  <c r="T24" i="302"/>
  <c r="S24" i="302"/>
  <c r="R24" i="302"/>
  <c r="Q24" i="302"/>
  <c r="P24" i="302"/>
  <c r="O24" i="302"/>
  <c r="N24" i="302"/>
  <c r="M24" i="302"/>
  <c r="L24" i="302"/>
  <c r="K24" i="302"/>
  <c r="F24" i="302"/>
  <c r="AJ23" i="302"/>
  <c r="AI23" i="302"/>
  <c r="AH23" i="302"/>
  <c r="AG23" i="302"/>
  <c r="AF23" i="302"/>
  <c r="AE23" i="302"/>
  <c r="AD23" i="302"/>
  <c r="AC23" i="302"/>
  <c r="AB23" i="302"/>
  <c r="AA23" i="302"/>
  <c r="Z23" i="302"/>
  <c r="Y23" i="302"/>
  <c r="X23" i="302"/>
  <c r="W23" i="302"/>
  <c r="V23" i="302"/>
  <c r="U23" i="302"/>
  <c r="T23" i="302"/>
  <c r="S23" i="302"/>
  <c r="R23" i="302"/>
  <c r="Q23" i="302"/>
  <c r="P23" i="302"/>
  <c r="O23" i="302"/>
  <c r="N23" i="302"/>
  <c r="M23" i="302"/>
  <c r="L23" i="302"/>
  <c r="K23" i="302"/>
  <c r="F23" i="302"/>
  <c r="AJ22" i="302"/>
  <c r="AI22" i="302"/>
  <c r="AH22" i="302"/>
  <c r="AG22" i="302"/>
  <c r="AF22" i="302"/>
  <c r="AE22" i="302"/>
  <c r="AD22" i="302"/>
  <c r="AC22" i="302"/>
  <c r="AB22" i="302"/>
  <c r="AA22" i="302"/>
  <c r="Z22" i="302"/>
  <c r="Y22" i="302"/>
  <c r="X22" i="302"/>
  <c r="W22" i="302"/>
  <c r="V22" i="302"/>
  <c r="U22" i="302"/>
  <c r="T22" i="302"/>
  <c r="S22" i="302"/>
  <c r="R22" i="302"/>
  <c r="Q22" i="302"/>
  <c r="P22" i="302"/>
  <c r="O22" i="302"/>
  <c r="N22" i="302"/>
  <c r="M22" i="302"/>
  <c r="L22" i="302"/>
  <c r="K22" i="302"/>
  <c r="F22" i="302"/>
  <c r="AJ21" i="302"/>
  <c r="AI21" i="302"/>
  <c r="AH21" i="302"/>
  <c r="AG21" i="302"/>
  <c r="AF21" i="302"/>
  <c r="AE21" i="302"/>
  <c r="AD21" i="302"/>
  <c r="AC21" i="302"/>
  <c r="AB21" i="302"/>
  <c r="AA21" i="302"/>
  <c r="Z21" i="302"/>
  <c r="Y21" i="302"/>
  <c r="X21" i="302"/>
  <c r="W21" i="302"/>
  <c r="V21" i="302"/>
  <c r="U21" i="302"/>
  <c r="T21" i="302"/>
  <c r="S21" i="302"/>
  <c r="R21" i="302"/>
  <c r="Q21" i="302"/>
  <c r="P21" i="302"/>
  <c r="O21" i="302"/>
  <c r="N21" i="302"/>
  <c r="M21" i="302"/>
  <c r="L21" i="302"/>
  <c r="K21" i="302"/>
  <c r="F21" i="302"/>
  <c r="AJ20" i="302"/>
  <c r="AI20" i="302"/>
  <c r="AH20" i="302"/>
  <c r="AG20" i="302"/>
  <c r="AF20" i="302"/>
  <c r="AE20" i="302"/>
  <c r="AD20" i="302"/>
  <c r="AC20" i="302"/>
  <c r="AB20" i="302"/>
  <c r="AA20" i="302"/>
  <c r="Z20" i="302"/>
  <c r="Y20" i="302"/>
  <c r="X20" i="302"/>
  <c r="W20" i="302"/>
  <c r="V20" i="302"/>
  <c r="U20" i="302"/>
  <c r="T20" i="302"/>
  <c r="S20" i="302"/>
  <c r="R20" i="302"/>
  <c r="Q20" i="302"/>
  <c r="P20" i="302"/>
  <c r="O20" i="302"/>
  <c r="N20" i="302"/>
  <c r="M20" i="302"/>
  <c r="L20" i="302"/>
  <c r="K20" i="302"/>
  <c r="F20" i="302"/>
  <c r="AJ19" i="302"/>
  <c r="AI19" i="302"/>
  <c r="AH19" i="302"/>
  <c r="AG19" i="302"/>
  <c r="AF19" i="302"/>
  <c r="AE19" i="302"/>
  <c r="AD19" i="302"/>
  <c r="AC19" i="302"/>
  <c r="AB19" i="302"/>
  <c r="AA19" i="302"/>
  <c r="Z19" i="302"/>
  <c r="Y19" i="302"/>
  <c r="X19" i="302"/>
  <c r="W19" i="302"/>
  <c r="V19" i="302"/>
  <c r="U19" i="302"/>
  <c r="T19" i="302"/>
  <c r="S19" i="302"/>
  <c r="R19" i="302"/>
  <c r="Q19" i="302"/>
  <c r="P19" i="302"/>
  <c r="O19" i="302"/>
  <c r="N19" i="302"/>
  <c r="M19" i="302"/>
  <c r="L19" i="302"/>
  <c r="K19" i="302"/>
  <c r="F19" i="302"/>
  <c r="AJ18" i="302"/>
  <c r="AI18" i="302"/>
  <c r="AH18" i="302"/>
  <c r="AG18" i="302"/>
  <c r="AF18" i="302"/>
  <c r="AE18" i="302"/>
  <c r="AD18" i="302"/>
  <c r="AC18" i="302"/>
  <c r="AB18" i="302"/>
  <c r="AA18" i="302"/>
  <c r="Z18" i="302"/>
  <c r="Y18" i="302"/>
  <c r="X18" i="302"/>
  <c r="W18" i="302"/>
  <c r="V18" i="302"/>
  <c r="U18" i="302"/>
  <c r="T18" i="302"/>
  <c r="S18" i="302"/>
  <c r="R18" i="302"/>
  <c r="Q18" i="302"/>
  <c r="P18" i="302"/>
  <c r="O18" i="302"/>
  <c r="N18" i="302"/>
  <c r="M18" i="302"/>
  <c r="L18" i="302"/>
  <c r="K18" i="302"/>
  <c r="F18" i="302"/>
  <c r="AI17" i="302"/>
  <c r="AH17" i="302"/>
  <c r="AJ17" i="302" s="1"/>
  <c r="AG17" i="302"/>
  <c r="AE17" i="302"/>
  <c r="AD17" i="302"/>
  <c r="AF17" i="302" s="1"/>
  <c r="AC17" i="302"/>
  <c r="AB17" i="302"/>
  <c r="AA17" i="302"/>
  <c r="Y17" i="302"/>
  <c r="X17" i="302"/>
  <c r="Z17" i="302" s="1"/>
  <c r="W17" i="302"/>
  <c r="V17" i="302"/>
  <c r="T17" i="302"/>
  <c r="U17" i="302" s="1"/>
  <c r="S17" i="302"/>
  <c r="R17" i="302"/>
  <c r="Q17" i="302"/>
  <c r="O17" i="302"/>
  <c r="N17" i="302"/>
  <c r="P17" i="302" s="1"/>
  <c r="F17" i="302" s="1"/>
  <c r="M17" i="302"/>
  <c r="L17" i="302"/>
  <c r="K17" i="302"/>
  <c r="AI16" i="302"/>
  <c r="AH16" i="302"/>
  <c r="AJ16" i="302" s="1"/>
  <c r="AG16" i="302"/>
  <c r="AE16" i="302"/>
  <c r="AD16" i="302"/>
  <c r="AC16" i="302"/>
  <c r="AF16" i="302" s="1"/>
  <c r="AB16" i="302"/>
  <c r="AA16" i="302"/>
  <c r="Y16" i="302"/>
  <c r="X16" i="302"/>
  <c r="Z16" i="302" s="1"/>
  <c r="W16" i="302"/>
  <c r="V16" i="302"/>
  <c r="T16" i="302"/>
  <c r="S16" i="302"/>
  <c r="U16" i="302" s="1"/>
  <c r="R16" i="302"/>
  <c r="Q16" i="302"/>
  <c r="O16" i="302"/>
  <c r="N16" i="302"/>
  <c r="M16" i="302"/>
  <c r="P16" i="302" s="1"/>
  <c r="F16" i="302" s="1"/>
  <c r="L16" i="302"/>
  <c r="K16" i="302"/>
  <c r="AI15" i="302"/>
  <c r="AH15" i="302"/>
  <c r="AJ15" i="302" s="1"/>
  <c r="AG15" i="302"/>
  <c r="AE15" i="302"/>
  <c r="AD15" i="302"/>
  <c r="AC15" i="302"/>
  <c r="AF15" i="302" s="1"/>
  <c r="AB15" i="302"/>
  <c r="AA15" i="302"/>
  <c r="Y15" i="302"/>
  <c r="X15" i="302"/>
  <c r="Z15" i="302" s="1"/>
  <c r="W15" i="302"/>
  <c r="V15" i="302"/>
  <c r="T15" i="302"/>
  <c r="S15" i="302"/>
  <c r="U15" i="302" s="1"/>
  <c r="R15" i="302"/>
  <c r="Q15" i="302"/>
  <c r="O15" i="302"/>
  <c r="N15" i="302"/>
  <c r="M15" i="302"/>
  <c r="P15" i="302" s="1"/>
  <c r="F15" i="302" s="1"/>
  <c r="L15" i="302"/>
  <c r="K15" i="302"/>
  <c r="AI14" i="302"/>
  <c r="AH14" i="302"/>
  <c r="AJ14" i="302" s="1"/>
  <c r="AG14" i="302"/>
  <c r="AE14" i="302"/>
  <c r="AD14" i="302"/>
  <c r="AC14" i="302"/>
  <c r="AB14" i="302"/>
  <c r="AA14" i="302"/>
  <c r="Y14" i="302"/>
  <c r="X14" i="302"/>
  <c r="W14" i="302"/>
  <c r="Z14" i="302" s="1"/>
  <c r="V14" i="302"/>
  <c r="T14" i="302"/>
  <c r="S14" i="302"/>
  <c r="R14" i="302"/>
  <c r="U14" i="302" s="1"/>
  <c r="Q14" i="302"/>
  <c r="O14" i="302"/>
  <c r="N14" i="302"/>
  <c r="M14" i="302"/>
  <c r="L14" i="302"/>
  <c r="K14" i="302"/>
  <c r="AI13" i="302"/>
  <c r="AH13" i="302"/>
  <c r="AJ13" i="302" s="1"/>
  <c r="AG13" i="302"/>
  <c r="AE13" i="302"/>
  <c r="AD13" i="302"/>
  <c r="AC13" i="302"/>
  <c r="AB13" i="302"/>
  <c r="AF13" i="302" s="1"/>
  <c r="AA13" i="302"/>
  <c r="Y13" i="302"/>
  <c r="X13" i="302"/>
  <c r="W13" i="302"/>
  <c r="V13" i="302"/>
  <c r="T13" i="302"/>
  <c r="S13" i="302"/>
  <c r="R13" i="302"/>
  <c r="Q13" i="302"/>
  <c r="O13" i="302"/>
  <c r="N13" i="302"/>
  <c r="M13" i="302"/>
  <c r="L13" i="302"/>
  <c r="P13" i="302" s="1"/>
  <c r="F13" i="302" s="1"/>
  <c r="K13" i="302"/>
  <c r="AI12" i="302"/>
  <c r="AH12" i="302"/>
  <c r="AJ12" i="302" s="1"/>
  <c r="AG12" i="302"/>
  <c r="AE12" i="302"/>
  <c r="AD12" i="302"/>
  <c r="AF12" i="302" s="1"/>
  <c r="AC12" i="302"/>
  <c r="AB12" i="302"/>
  <c r="AA12" i="302"/>
  <c r="Y12" i="302"/>
  <c r="X12" i="302"/>
  <c r="Z12" i="302" s="1"/>
  <c r="W12" i="302"/>
  <c r="V12" i="302"/>
  <c r="T12" i="302"/>
  <c r="U12" i="302" s="1"/>
  <c r="S12" i="302"/>
  <c r="R12" i="302"/>
  <c r="Q12" i="302"/>
  <c r="O12" i="302"/>
  <c r="N12" i="302"/>
  <c r="P12" i="302" s="1"/>
  <c r="F12" i="302" s="1"/>
  <c r="M12" i="302"/>
  <c r="L12" i="302"/>
  <c r="K12" i="302"/>
  <c r="AI11" i="302"/>
  <c r="AH11" i="302"/>
  <c r="AJ11" i="302" s="1"/>
  <c r="AG11" i="302"/>
  <c r="AE11" i="302"/>
  <c r="AD11" i="302"/>
  <c r="AC11" i="302"/>
  <c r="AF11" i="302" s="1"/>
  <c r="AB11" i="302"/>
  <c r="AA11" i="302"/>
  <c r="Y11" i="302"/>
  <c r="X11" i="302"/>
  <c r="W11" i="302"/>
  <c r="V11" i="302"/>
  <c r="T11" i="302"/>
  <c r="S11" i="302"/>
  <c r="R11" i="302"/>
  <c r="Q11" i="302"/>
  <c r="O11" i="302"/>
  <c r="N11" i="302"/>
  <c r="M11" i="302"/>
  <c r="P11" i="302" s="1"/>
  <c r="F11" i="302" s="1"/>
  <c r="L11" i="302"/>
  <c r="K11" i="302"/>
  <c r="AI10" i="302"/>
  <c r="AH10" i="302"/>
  <c r="AG10" i="302"/>
  <c r="AE10" i="302"/>
  <c r="AD10" i="302"/>
  <c r="AF10" i="302" s="1"/>
  <c r="AC10" i="302"/>
  <c r="AB10" i="302"/>
  <c r="AA10" i="302"/>
  <c r="Y10" i="302"/>
  <c r="X10" i="302"/>
  <c r="Z10" i="302" s="1"/>
  <c r="W10" i="302"/>
  <c r="V10" i="302"/>
  <c r="T10" i="302"/>
  <c r="U10" i="302" s="1"/>
  <c r="S10" i="302"/>
  <c r="R10" i="302"/>
  <c r="Q10" i="302"/>
  <c r="P10" i="302"/>
  <c r="F10" i="302" s="1"/>
  <c r="O10" i="302"/>
  <c r="N10" i="302"/>
  <c r="M10" i="302"/>
  <c r="L10" i="302"/>
  <c r="K10" i="302"/>
  <c r="AI9" i="302"/>
  <c r="AH9" i="302"/>
  <c r="AJ9" i="302" s="1"/>
  <c r="AG9" i="302"/>
  <c r="AE9" i="302"/>
  <c r="AD9" i="302"/>
  <c r="AC9" i="302"/>
  <c r="AF9" i="302" s="1"/>
  <c r="AB9" i="302"/>
  <c r="AA9" i="302"/>
  <c r="Z9" i="302"/>
  <c r="Y9" i="302"/>
  <c r="X9" i="302"/>
  <c r="W9" i="302"/>
  <c r="V9" i="302"/>
  <c r="T9" i="302"/>
  <c r="S9" i="302"/>
  <c r="U9" i="302" s="1"/>
  <c r="R9" i="302"/>
  <c r="Q9" i="302"/>
  <c r="P9" i="302"/>
  <c r="F9" i="302" s="1"/>
  <c r="O9" i="302"/>
  <c r="N9" i="302"/>
  <c r="M9" i="302"/>
  <c r="L9" i="302"/>
  <c r="K9" i="302"/>
  <c r="AI8" i="302"/>
  <c r="AH8" i="302"/>
  <c r="AG8" i="302"/>
  <c r="AE8" i="302"/>
  <c r="AD8" i="302"/>
  <c r="AC8" i="302"/>
  <c r="AF8" i="302" s="1"/>
  <c r="AB8" i="302"/>
  <c r="AA8" i="302"/>
  <c r="Y8" i="302"/>
  <c r="X8" i="302"/>
  <c r="W8" i="302"/>
  <c r="V8" i="302"/>
  <c r="T8" i="302"/>
  <c r="U8" i="302" s="1"/>
  <c r="S8" i="302"/>
  <c r="R8" i="302"/>
  <c r="Q8" i="302"/>
  <c r="O8" i="302"/>
  <c r="N8" i="302"/>
  <c r="M8" i="302"/>
  <c r="P8" i="302" s="1"/>
  <c r="F8" i="302" s="1"/>
  <c r="L8" i="302"/>
  <c r="K8" i="302"/>
  <c r="AI7" i="302"/>
  <c r="AH7" i="302"/>
  <c r="AJ7" i="302" s="1"/>
  <c r="AG7" i="302"/>
  <c r="AE7" i="302"/>
  <c r="AD7" i="302"/>
  <c r="AC7" i="302"/>
  <c r="AF7" i="302" s="1"/>
  <c r="AB7" i="302"/>
  <c r="AA7" i="302"/>
  <c r="Z7" i="302"/>
  <c r="Y7" i="302"/>
  <c r="X7" i="302"/>
  <c r="W7" i="302"/>
  <c r="V7" i="302"/>
  <c r="T7" i="302"/>
  <c r="S7" i="302"/>
  <c r="U7" i="302" s="1"/>
  <c r="R7" i="302"/>
  <c r="Q7" i="302"/>
  <c r="O7" i="302"/>
  <c r="N7" i="302"/>
  <c r="M7" i="302"/>
  <c r="P7" i="302" s="1"/>
  <c r="F7" i="302" s="1"/>
  <c r="L7" i="302"/>
  <c r="K7" i="302"/>
  <c r="AI6" i="302"/>
  <c r="AH6" i="302"/>
  <c r="AJ6" i="302" s="1"/>
  <c r="AG6" i="302"/>
  <c r="AE6" i="302"/>
  <c r="AD6" i="302"/>
  <c r="AC6" i="302"/>
  <c r="AF6" i="302" s="1"/>
  <c r="AB6" i="302"/>
  <c r="AA6" i="302"/>
  <c r="Z6" i="302"/>
  <c r="Y6" i="302"/>
  <c r="X6" i="302"/>
  <c r="W6" i="302"/>
  <c r="V6" i="302"/>
  <c r="U6" i="302"/>
  <c r="T6" i="302"/>
  <c r="S6" i="302"/>
  <c r="R6" i="302"/>
  <c r="Q6" i="302"/>
  <c r="O6" i="302"/>
  <c r="N6" i="302"/>
  <c r="M6" i="302"/>
  <c r="P6" i="302" s="1"/>
  <c r="F6" i="302" s="1"/>
  <c r="L6" i="302"/>
  <c r="K6" i="302"/>
  <c r="AI5" i="302"/>
  <c r="AH5" i="302"/>
  <c r="AJ5" i="302" s="1"/>
  <c r="AG5" i="302"/>
  <c r="AE5" i="302"/>
  <c r="AD5" i="302"/>
  <c r="AC5" i="302"/>
  <c r="AB5" i="302"/>
  <c r="AF5" i="302" s="1"/>
  <c r="AA5" i="302"/>
  <c r="Y5" i="302"/>
  <c r="X5" i="302"/>
  <c r="W5" i="302"/>
  <c r="V5" i="302"/>
  <c r="T5" i="302"/>
  <c r="S5" i="302"/>
  <c r="R5" i="302"/>
  <c r="U5" i="302" s="1"/>
  <c r="Q5" i="302"/>
  <c r="P5" i="302"/>
  <c r="F5" i="302" s="1"/>
  <c r="O5" i="302"/>
  <c r="N5" i="302"/>
  <c r="M5" i="302"/>
  <c r="L5" i="302"/>
  <c r="K5" i="302"/>
  <c r="AJ4" i="302"/>
  <c r="AI4" i="302"/>
  <c r="AH4" i="302"/>
  <c r="AG4" i="302"/>
  <c r="AE4" i="302"/>
  <c r="AD4" i="302"/>
  <c r="AC4" i="302"/>
  <c r="AF4" i="302" s="1"/>
  <c r="AB4" i="302"/>
  <c r="AA4" i="302"/>
  <c r="Y4" i="302"/>
  <c r="X4" i="302"/>
  <c r="Z4" i="302" s="1"/>
  <c r="W4" i="302"/>
  <c r="V4" i="302"/>
  <c r="T4" i="302"/>
  <c r="S4" i="302"/>
  <c r="U4" i="302" s="1"/>
  <c r="R4" i="302"/>
  <c r="Q4" i="302"/>
  <c r="O4" i="302"/>
  <c r="N4" i="302"/>
  <c r="M4" i="302"/>
  <c r="P4" i="302" s="1"/>
  <c r="F4" i="302" s="1"/>
  <c r="L4" i="302"/>
  <c r="K4" i="302"/>
  <c r="D57" i="301"/>
  <c r="E54" i="301"/>
  <c r="E55" i="301" s="1"/>
  <c r="D54" i="301"/>
  <c r="D55" i="301" s="1"/>
  <c r="C54" i="301"/>
  <c r="C55" i="301" s="1"/>
  <c r="G55" i="301" s="1"/>
  <c r="D50" i="301"/>
  <c r="E47" i="301"/>
  <c r="D47" i="301"/>
  <c r="D49" i="301" s="1"/>
  <c r="AJ43" i="301"/>
  <c r="AI43" i="301"/>
  <c r="AH43" i="301"/>
  <c r="AG43" i="301"/>
  <c r="AF43" i="301"/>
  <c r="AE43" i="301"/>
  <c r="AD43" i="301"/>
  <c r="AC43" i="301"/>
  <c r="AB43" i="301"/>
  <c r="AA43" i="301"/>
  <c r="Z43" i="301"/>
  <c r="Y43" i="301"/>
  <c r="X43" i="301"/>
  <c r="W43" i="301"/>
  <c r="V43" i="301"/>
  <c r="U43" i="301"/>
  <c r="T43" i="301"/>
  <c r="S43" i="301"/>
  <c r="R43" i="301"/>
  <c r="Q43" i="301"/>
  <c r="P43" i="301"/>
  <c r="O43" i="301"/>
  <c r="N43" i="301"/>
  <c r="M43" i="301"/>
  <c r="L43" i="301"/>
  <c r="K43" i="301"/>
  <c r="F43" i="301"/>
  <c r="AJ42" i="301"/>
  <c r="AI42" i="301"/>
  <c r="AH42" i="301"/>
  <c r="AG42" i="301"/>
  <c r="AF42" i="301"/>
  <c r="AE42" i="301"/>
  <c r="AD42" i="301"/>
  <c r="AC42" i="301"/>
  <c r="AB42" i="301"/>
  <c r="AA42" i="301"/>
  <c r="Z42" i="301"/>
  <c r="Y42" i="301"/>
  <c r="X42" i="301"/>
  <c r="W42" i="301"/>
  <c r="V42" i="301"/>
  <c r="U42" i="301"/>
  <c r="T42" i="301"/>
  <c r="S42" i="301"/>
  <c r="R42" i="301"/>
  <c r="Q42" i="301"/>
  <c r="P42" i="301"/>
  <c r="O42" i="301"/>
  <c r="N42" i="301"/>
  <c r="M42" i="301"/>
  <c r="L42" i="301"/>
  <c r="K42" i="301"/>
  <c r="F42" i="301"/>
  <c r="AJ41" i="301"/>
  <c r="AI41" i="301"/>
  <c r="AH41" i="301"/>
  <c r="AG41" i="301"/>
  <c r="AF41" i="301"/>
  <c r="AE41" i="301"/>
  <c r="AD41" i="301"/>
  <c r="AC41" i="301"/>
  <c r="AB41" i="301"/>
  <c r="AA41" i="301"/>
  <c r="Z41" i="301"/>
  <c r="Y41" i="301"/>
  <c r="X41" i="301"/>
  <c r="W41" i="301"/>
  <c r="V41" i="301"/>
  <c r="U41" i="301"/>
  <c r="T41" i="301"/>
  <c r="S41" i="301"/>
  <c r="R41" i="301"/>
  <c r="Q41" i="301"/>
  <c r="P41" i="301"/>
  <c r="O41" i="301"/>
  <c r="N41" i="301"/>
  <c r="M41" i="301"/>
  <c r="L41" i="301"/>
  <c r="K41" i="301"/>
  <c r="F41" i="301"/>
  <c r="AJ40" i="301"/>
  <c r="AI40" i="301"/>
  <c r="AH40" i="301"/>
  <c r="AG40" i="301"/>
  <c r="AF40" i="301"/>
  <c r="AE40" i="301"/>
  <c r="AD40" i="301"/>
  <c r="AC40" i="301"/>
  <c r="AB40" i="301"/>
  <c r="AA40" i="301"/>
  <c r="Z40" i="301"/>
  <c r="Y40" i="301"/>
  <c r="X40" i="301"/>
  <c r="W40" i="301"/>
  <c r="V40" i="301"/>
  <c r="U40" i="301"/>
  <c r="T40" i="301"/>
  <c r="S40" i="301"/>
  <c r="R40" i="301"/>
  <c r="Q40" i="301"/>
  <c r="P40" i="301"/>
  <c r="O40" i="301"/>
  <c r="N40" i="301"/>
  <c r="M40" i="301"/>
  <c r="L40" i="301"/>
  <c r="K40" i="301"/>
  <c r="F40" i="301"/>
  <c r="AJ39" i="301"/>
  <c r="AI39" i="301"/>
  <c r="AH39" i="301"/>
  <c r="AG39" i="301"/>
  <c r="AF39" i="301"/>
  <c r="AE39" i="301"/>
  <c r="AD39" i="301"/>
  <c r="AC39" i="301"/>
  <c r="AB39" i="301"/>
  <c r="AA39" i="301"/>
  <c r="Z39" i="301"/>
  <c r="Y39" i="301"/>
  <c r="X39" i="301"/>
  <c r="W39" i="301"/>
  <c r="V39" i="301"/>
  <c r="U39" i="301"/>
  <c r="T39" i="301"/>
  <c r="S39" i="301"/>
  <c r="R39" i="301"/>
  <c r="Q39" i="301"/>
  <c r="P39" i="301"/>
  <c r="O39" i="301"/>
  <c r="N39" i="301"/>
  <c r="M39" i="301"/>
  <c r="L39" i="301"/>
  <c r="K39" i="301"/>
  <c r="F39" i="301"/>
  <c r="AJ38" i="301"/>
  <c r="AI38" i="301"/>
  <c r="AH38" i="301"/>
  <c r="AG38" i="301"/>
  <c r="AF38" i="301"/>
  <c r="AE38" i="301"/>
  <c r="AD38" i="301"/>
  <c r="AC38" i="301"/>
  <c r="AB38" i="301"/>
  <c r="AA38" i="301"/>
  <c r="Z38" i="301"/>
  <c r="Y38" i="301"/>
  <c r="X38" i="301"/>
  <c r="W38" i="301"/>
  <c r="V38" i="301"/>
  <c r="U38" i="301"/>
  <c r="T38" i="301"/>
  <c r="S38" i="301"/>
  <c r="R38" i="301"/>
  <c r="Q38" i="301"/>
  <c r="P38" i="301"/>
  <c r="O38" i="301"/>
  <c r="N38" i="301"/>
  <c r="M38" i="301"/>
  <c r="L38" i="301"/>
  <c r="K38" i="301"/>
  <c r="F38" i="301"/>
  <c r="AJ37" i="301"/>
  <c r="AI37" i="301"/>
  <c r="AH37" i="301"/>
  <c r="AG37" i="301"/>
  <c r="AF37" i="301"/>
  <c r="AE37" i="301"/>
  <c r="AD37" i="301"/>
  <c r="AC37" i="301"/>
  <c r="AB37" i="301"/>
  <c r="AA37" i="301"/>
  <c r="Z37" i="301"/>
  <c r="Y37" i="301"/>
  <c r="X37" i="301"/>
  <c r="W37" i="301"/>
  <c r="V37" i="301"/>
  <c r="U37" i="301"/>
  <c r="T37" i="301"/>
  <c r="S37" i="301"/>
  <c r="R37" i="301"/>
  <c r="Q37" i="301"/>
  <c r="P37" i="301"/>
  <c r="O37" i="301"/>
  <c r="N37" i="301"/>
  <c r="M37" i="301"/>
  <c r="L37" i="301"/>
  <c r="K37" i="301"/>
  <c r="F37" i="301"/>
  <c r="AJ36" i="301"/>
  <c r="AI36" i="301"/>
  <c r="AH36" i="301"/>
  <c r="AG36" i="301"/>
  <c r="AF36" i="301"/>
  <c r="AE36" i="301"/>
  <c r="AD36" i="301"/>
  <c r="AC36" i="301"/>
  <c r="AB36" i="301"/>
  <c r="AA36" i="301"/>
  <c r="Z36" i="301"/>
  <c r="Y36" i="301"/>
  <c r="X36" i="301"/>
  <c r="W36" i="301"/>
  <c r="V36" i="301"/>
  <c r="U36" i="301"/>
  <c r="T36" i="301"/>
  <c r="S36" i="301"/>
  <c r="R36" i="301"/>
  <c r="Q36" i="301"/>
  <c r="P36" i="301"/>
  <c r="O36" i="301"/>
  <c r="N36" i="301"/>
  <c r="M36" i="301"/>
  <c r="L36" i="301"/>
  <c r="K36" i="301"/>
  <c r="F36" i="301"/>
  <c r="AJ35" i="301"/>
  <c r="AI35" i="301"/>
  <c r="AH35" i="301"/>
  <c r="AG35" i="301"/>
  <c r="AF35" i="301"/>
  <c r="AE35" i="301"/>
  <c r="AD35" i="301"/>
  <c r="AC35" i="301"/>
  <c r="AB35" i="301"/>
  <c r="AA35" i="301"/>
  <c r="Z35" i="301"/>
  <c r="Y35" i="301"/>
  <c r="X35" i="301"/>
  <c r="W35" i="301"/>
  <c r="V35" i="301"/>
  <c r="U35" i="301"/>
  <c r="T35" i="301"/>
  <c r="S35" i="301"/>
  <c r="R35" i="301"/>
  <c r="Q35" i="301"/>
  <c r="P35" i="301"/>
  <c r="O35" i="301"/>
  <c r="N35" i="301"/>
  <c r="M35" i="301"/>
  <c r="L35" i="301"/>
  <c r="K35" i="301"/>
  <c r="F35" i="301"/>
  <c r="AJ34" i="301"/>
  <c r="AI34" i="301"/>
  <c r="AH34" i="301"/>
  <c r="AG34" i="301"/>
  <c r="AF34" i="301"/>
  <c r="AE34" i="301"/>
  <c r="AD34" i="301"/>
  <c r="AC34" i="301"/>
  <c r="AB34" i="301"/>
  <c r="AA34" i="301"/>
  <c r="Z34" i="301"/>
  <c r="Y34" i="301"/>
  <c r="X34" i="301"/>
  <c r="W34" i="301"/>
  <c r="V34" i="301"/>
  <c r="U34" i="301"/>
  <c r="T34" i="301"/>
  <c r="S34" i="301"/>
  <c r="R34" i="301"/>
  <c r="Q34" i="301"/>
  <c r="P34" i="301"/>
  <c r="O34" i="301"/>
  <c r="N34" i="301"/>
  <c r="M34" i="301"/>
  <c r="L34" i="301"/>
  <c r="K34" i="301"/>
  <c r="F34" i="301"/>
  <c r="AJ33" i="301"/>
  <c r="AI33" i="301"/>
  <c r="AH33" i="301"/>
  <c r="AG33" i="301"/>
  <c r="AF33" i="301"/>
  <c r="AE33" i="301"/>
  <c r="AD33" i="301"/>
  <c r="AC33" i="301"/>
  <c r="AB33" i="301"/>
  <c r="AA33" i="301"/>
  <c r="Z33" i="301"/>
  <c r="Y33" i="301"/>
  <c r="X33" i="301"/>
  <c r="W33" i="301"/>
  <c r="V33" i="301"/>
  <c r="U33" i="301"/>
  <c r="T33" i="301"/>
  <c r="S33" i="301"/>
  <c r="R33" i="301"/>
  <c r="Q33" i="301"/>
  <c r="P33" i="301"/>
  <c r="O33" i="301"/>
  <c r="N33" i="301"/>
  <c r="M33" i="301"/>
  <c r="L33" i="301"/>
  <c r="K33" i="301"/>
  <c r="F33" i="301"/>
  <c r="AJ32" i="301"/>
  <c r="AI32" i="301"/>
  <c r="AH32" i="301"/>
  <c r="AG32" i="301"/>
  <c r="AF32" i="301"/>
  <c r="AE32" i="301"/>
  <c r="AD32" i="301"/>
  <c r="AC32" i="301"/>
  <c r="AB32" i="301"/>
  <c r="AA32" i="301"/>
  <c r="Z32" i="301"/>
  <c r="Y32" i="301"/>
  <c r="X32" i="301"/>
  <c r="W32" i="301"/>
  <c r="V32" i="301"/>
  <c r="U32" i="301"/>
  <c r="T32" i="301"/>
  <c r="S32" i="301"/>
  <c r="R32" i="301"/>
  <c r="Q32" i="301"/>
  <c r="P32" i="301"/>
  <c r="O32" i="301"/>
  <c r="N32" i="301"/>
  <c r="M32" i="301"/>
  <c r="L32" i="301"/>
  <c r="K32" i="301"/>
  <c r="F32" i="301"/>
  <c r="AJ31" i="301"/>
  <c r="AI31" i="301"/>
  <c r="AH31" i="301"/>
  <c r="AG31" i="301"/>
  <c r="AF31" i="301"/>
  <c r="AE31" i="301"/>
  <c r="AD31" i="301"/>
  <c r="AC31" i="301"/>
  <c r="AB31" i="301"/>
  <c r="AA31" i="301"/>
  <c r="Z31" i="301"/>
  <c r="Y31" i="301"/>
  <c r="X31" i="301"/>
  <c r="W31" i="301"/>
  <c r="V31" i="301"/>
  <c r="U31" i="301"/>
  <c r="T31" i="301"/>
  <c r="S31" i="301"/>
  <c r="R31" i="301"/>
  <c r="Q31" i="301"/>
  <c r="P31" i="301"/>
  <c r="O31" i="301"/>
  <c r="N31" i="301"/>
  <c r="M31" i="301"/>
  <c r="L31" i="301"/>
  <c r="K31" i="301"/>
  <c r="F31" i="301"/>
  <c r="AJ30" i="301"/>
  <c r="AI30" i="301"/>
  <c r="AH30" i="301"/>
  <c r="AG30" i="301"/>
  <c r="AF30" i="301"/>
  <c r="AE30" i="301"/>
  <c r="AD30" i="301"/>
  <c r="AC30" i="301"/>
  <c r="AB30" i="301"/>
  <c r="AA30" i="301"/>
  <c r="Z30" i="301"/>
  <c r="Y30" i="301"/>
  <c r="X30" i="301"/>
  <c r="W30" i="301"/>
  <c r="V30" i="301"/>
  <c r="U30" i="301"/>
  <c r="T30" i="301"/>
  <c r="S30" i="301"/>
  <c r="R30" i="301"/>
  <c r="Q30" i="301"/>
  <c r="P30" i="301"/>
  <c r="O30" i="301"/>
  <c r="N30" i="301"/>
  <c r="M30" i="301"/>
  <c r="L30" i="301"/>
  <c r="K30" i="301"/>
  <c r="F30" i="301"/>
  <c r="AJ29" i="301"/>
  <c r="AI29" i="301"/>
  <c r="AH29" i="301"/>
  <c r="AG29" i="301"/>
  <c r="AF29" i="301"/>
  <c r="AE29" i="301"/>
  <c r="AD29" i="301"/>
  <c r="AC29" i="301"/>
  <c r="AB29" i="301"/>
  <c r="AA29" i="301"/>
  <c r="Z29" i="301"/>
  <c r="Y29" i="301"/>
  <c r="X29" i="301"/>
  <c r="W29" i="301"/>
  <c r="V29" i="301"/>
  <c r="U29" i="301"/>
  <c r="T29" i="301"/>
  <c r="S29" i="301"/>
  <c r="R29" i="301"/>
  <c r="Q29" i="301"/>
  <c r="P29" i="301"/>
  <c r="O29" i="301"/>
  <c r="N29" i="301"/>
  <c r="M29" i="301"/>
  <c r="L29" i="301"/>
  <c r="K29" i="301"/>
  <c r="F29" i="301"/>
  <c r="AJ28" i="301"/>
  <c r="AI28" i="301"/>
  <c r="AH28" i="301"/>
  <c r="AG28" i="301"/>
  <c r="AF28" i="301"/>
  <c r="AE28" i="301"/>
  <c r="AD28" i="301"/>
  <c r="AC28" i="301"/>
  <c r="AB28" i="301"/>
  <c r="AA28" i="301"/>
  <c r="Z28" i="301"/>
  <c r="Y28" i="301"/>
  <c r="X28" i="301"/>
  <c r="W28" i="301"/>
  <c r="V28" i="301"/>
  <c r="U28" i="301"/>
  <c r="T28" i="301"/>
  <c r="S28" i="301"/>
  <c r="R28" i="301"/>
  <c r="Q28" i="301"/>
  <c r="P28" i="301"/>
  <c r="O28" i="301"/>
  <c r="N28" i="301"/>
  <c r="M28" i="301"/>
  <c r="L28" i="301"/>
  <c r="K28" i="301"/>
  <c r="F28" i="301"/>
  <c r="AJ27" i="301"/>
  <c r="AI27" i="301"/>
  <c r="AH27" i="301"/>
  <c r="AG27" i="301"/>
  <c r="AF27" i="301"/>
  <c r="AE27" i="301"/>
  <c r="AD27" i="301"/>
  <c r="AC27" i="301"/>
  <c r="AB27" i="301"/>
  <c r="AA27" i="301"/>
  <c r="Z27" i="301"/>
  <c r="Y27" i="301"/>
  <c r="X27" i="301"/>
  <c r="W27" i="301"/>
  <c r="V27" i="301"/>
  <c r="U27" i="301"/>
  <c r="T27" i="301"/>
  <c r="S27" i="301"/>
  <c r="R27" i="301"/>
  <c r="Q27" i="301"/>
  <c r="P27" i="301"/>
  <c r="O27" i="301"/>
  <c r="N27" i="301"/>
  <c r="M27" i="301"/>
  <c r="L27" i="301"/>
  <c r="K27" i="301"/>
  <c r="F27" i="301"/>
  <c r="AJ26" i="301"/>
  <c r="AI26" i="301"/>
  <c r="AH26" i="301"/>
  <c r="AG26" i="301"/>
  <c r="AF26" i="301"/>
  <c r="AE26" i="301"/>
  <c r="AD26" i="301"/>
  <c r="AC26" i="301"/>
  <c r="AB26" i="301"/>
  <c r="AA26" i="301"/>
  <c r="Z26" i="301"/>
  <c r="Y26" i="301"/>
  <c r="X26" i="301"/>
  <c r="W26" i="301"/>
  <c r="V26" i="301"/>
  <c r="U26" i="301"/>
  <c r="T26" i="301"/>
  <c r="S26" i="301"/>
  <c r="R26" i="301"/>
  <c r="Q26" i="301"/>
  <c r="P26" i="301"/>
  <c r="O26" i="301"/>
  <c r="N26" i="301"/>
  <c r="M26" i="301"/>
  <c r="L26" i="301"/>
  <c r="K26" i="301"/>
  <c r="F26" i="301"/>
  <c r="AJ25" i="301"/>
  <c r="AI25" i="301"/>
  <c r="AH25" i="301"/>
  <c r="AG25" i="301"/>
  <c r="AF25" i="301"/>
  <c r="AE25" i="301"/>
  <c r="AD25" i="301"/>
  <c r="AC25" i="301"/>
  <c r="AB25" i="301"/>
  <c r="AA25" i="301"/>
  <c r="Z25" i="301"/>
  <c r="Y25" i="301"/>
  <c r="X25" i="301"/>
  <c r="W25" i="301"/>
  <c r="V25" i="301"/>
  <c r="U25" i="301"/>
  <c r="T25" i="301"/>
  <c r="S25" i="301"/>
  <c r="R25" i="301"/>
  <c r="Q25" i="301"/>
  <c r="P25" i="301"/>
  <c r="O25" i="301"/>
  <c r="N25" i="301"/>
  <c r="M25" i="301"/>
  <c r="L25" i="301"/>
  <c r="K25" i="301"/>
  <c r="F25" i="301"/>
  <c r="AJ24" i="301"/>
  <c r="AI24" i="301"/>
  <c r="AH24" i="301"/>
  <c r="AG24" i="301"/>
  <c r="AF24" i="301"/>
  <c r="AE24" i="301"/>
  <c r="AD24" i="301"/>
  <c r="AC24" i="301"/>
  <c r="AB24" i="301"/>
  <c r="AA24" i="301"/>
  <c r="Z24" i="301"/>
  <c r="Y24" i="301"/>
  <c r="X24" i="301"/>
  <c r="W24" i="301"/>
  <c r="V24" i="301"/>
  <c r="U24" i="301"/>
  <c r="T24" i="301"/>
  <c r="S24" i="301"/>
  <c r="R24" i="301"/>
  <c r="Q24" i="301"/>
  <c r="P24" i="301"/>
  <c r="O24" i="301"/>
  <c r="N24" i="301"/>
  <c r="M24" i="301"/>
  <c r="L24" i="301"/>
  <c r="K24" i="301"/>
  <c r="F24" i="301"/>
  <c r="AJ23" i="301"/>
  <c r="AI23" i="301"/>
  <c r="AH23" i="301"/>
  <c r="AG23" i="301"/>
  <c r="AF23" i="301"/>
  <c r="AE23" i="301"/>
  <c r="AD23" i="301"/>
  <c r="AC23" i="301"/>
  <c r="AB23" i="301"/>
  <c r="AA23" i="301"/>
  <c r="Z23" i="301"/>
  <c r="Y23" i="301"/>
  <c r="X23" i="301"/>
  <c r="W23" i="301"/>
  <c r="V23" i="301"/>
  <c r="U23" i="301"/>
  <c r="T23" i="301"/>
  <c r="S23" i="301"/>
  <c r="R23" i="301"/>
  <c r="Q23" i="301"/>
  <c r="P23" i="301"/>
  <c r="O23" i="301"/>
  <c r="N23" i="301"/>
  <c r="M23" i="301"/>
  <c r="L23" i="301"/>
  <c r="K23" i="301"/>
  <c r="F23" i="301"/>
  <c r="AJ22" i="301"/>
  <c r="AI22" i="301"/>
  <c r="AH22" i="301"/>
  <c r="AG22" i="301"/>
  <c r="AF22" i="301"/>
  <c r="AE22" i="301"/>
  <c r="AD22" i="301"/>
  <c r="AC22" i="301"/>
  <c r="AB22" i="301"/>
  <c r="AA22" i="301"/>
  <c r="Z22" i="301"/>
  <c r="Y22" i="301"/>
  <c r="X22" i="301"/>
  <c r="W22" i="301"/>
  <c r="V22" i="301"/>
  <c r="U22" i="301"/>
  <c r="T22" i="301"/>
  <c r="S22" i="301"/>
  <c r="R22" i="301"/>
  <c r="Q22" i="301"/>
  <c r="P22" i="301"/>
  <c r="O22" i="301"/>
  <c r="N22" i="301"/>
  <c r="M22" i="301"/>
  <c r="L22" i="301"/>
  <c r="K22" i="301"/>
  <c r="F22" i="301"/>
  <c r="AJ21" i="301"/>
  <c r="AI21" i="301"/>
  <c r="AH21" i="301"/>
  <c r="AG21" i="301"/>
  <c r="AF21" i="301"/>
  <c r="AE21" i="301"/>
  <c r="AD21" i="301"/>
  <c r="AC21" i="301"/>
  <c r="AB21" i="301"/>
  <c r="AA21" i="301"/>
  <c r="Z21" i="301"/>
  <c r="Y21" i="301"/>
  <c r="X21" i="301"/>
  <c r="W21" i="301"/>
  <c r="V21" i="301"/>
  <c r="U21" i="301"/>
  <c r="T21" i="301"/>
  <c r="S21" i="301"/>
  <c r="R21" i="301"/>
  <c r="Q21" i="301"/>
  <c r="P21" i="301"/>
  <c r="O21" i="301"/>
  <c r="N21" i="301"/>
  <c r="M21" i="301"/>
  <c r="L21" i="301"/>
  <c r="K21" i="301"/>
  <c r="F21" i="301"/>
  <c r="AJ20" i="301"/>
  <c r="AI20" i="301"/>
  <c r="AH20" i="301"/>
  <c r="AG20" i="301"/>
  <c r="AF20" i="301"/>
  <c r="AE20" i="301"/>
  <c r="AD20" i="301"/>
  <c r="AC20" i="301"/>
  <c r="AB20" i="301"/>
  <c r="AA20" i="301"/>
  <c r="Z20" i="301"/>
  <c r="Y20" i="301"/>
  <c r="X20" i="301"/>
  <c r="W20" i="301"/>
  <c r="V20" i="301"/>
  <c r="U20" i="301"/>
  <c r="T20" i="301"/>
  <c r="S20" i="301"/>
  <c r="R20" i="301"/>
  <c r="Q20" i="301"/>
  <c r="P20" i="301"/>
  <c r="O20" i="301"/>
  <c r="N20" i="301"/>
  <c r="M20" i="301"/>
  <c r="L20" i="301"/>
  <c r="K20" i="301"/>
  <c r="F20" i="301"/>
  <c r="AJ19" i="301"/>
  <c r="AI19" i="301"/>
  <c r="AH19" i="301"/>
  <c r="AG19" i="301"/>
  <c r="AF19" i="301"/>
  <c r="AE19" i="301"/>
  <c r="AD19" i="301"/>
  <c r="AC19" i="301"/>
  <c r="AB19" i="301"/>
  <c r="AA19" i="301"/>
  <c r="Z19" i="301"/>
  <c r="Y19" i="301"/>
  <c r="X19" i="301"/>
  <c r="W19" i="301"/>
  <c r="V19" i="301"/>
  <c r="U19" i="301"/>
  <c r="T19" i="301"/>
  <c r="S19" i="301"/>
  <c r="R19" i="301"/>
  <c r="Q19" i="301"/>
  <c r="P19" i="301"/>
  <c r="O19" i="301"/>
  <c r="N19" i="301"/>
  <c r="M19" i="301"/>
  <c r="L19" i="301"/>
  <c r="K19" i="301"/>
  <c r="F19" i="301"/>
  <c r="AJ18" i="301"/>
  <c r="AI18" i="301"/>
  <c r="AH18" i="301"/>
  <c r="AG18" i="301"/>
  <c r="AF18" i="301"/>
  <c r="AE18" i="301"/>
  <c r="AD18" i="301"/>
  <c r="AC18" i="301"/>
  <c r="AB18" i="301"/>
  <c r="AA18" i="301"/>
  <c r="Z18" i="301"/>
  <c r="Y18" i="301"/>
  <c r="X18" i="301"/>
  <c r="W18" i="301"/>
  <c r="V18" i="301"/>
  <c r="U18" i="301"/>
  <c r="T18" i="301"/>
  <c r="S18" i="301"/>
  <c r="R18" i="301"/>
  <c r="Q18" i="301"/>
  <c r="P18" i="301"/>
  <c r="O18" i="301"/>
  <c r="N18" i="301"/>
  <c r="M18" i="301"/>
  <c r="L18" i="301"/>
  <c r="K18" i="301"/>
  <c r="F18" i="301"/>
  <c r="AJ17" i="301"/>
  <c r="AI17" i="301"/>
  <c r="AH17" i="301"/>
  <c r="AG17" i="301"/>
  <c r="AF17" i="301"/>
  <c r="AE17" i="301"/>
  <c r="AD17" i="301"/>
  <c r="AC17" i="301"/>
  <c r="AB17" i="301"/>
  <c r="AA17" i="301"/>
  <c r="Y17" i="301"/>
  <c r="X17" i="301"/>
  <c r="Z17" i="301" s="1"/>
  <c r="W17" i="301"/>
  <c r="V17" i="301"/>
  <c r="U17" i="301"/>
  <c r="T17" i="301"/>
  <c r="S17" i="301"/>
  <c r="R17" i="301"/>
  <c r="Q17" i="301"/>
  <c r="P17" i="301"/>
  <c r="F17" i="301" s="1"/>
  <c r="O17" i="301"/>
  <c r="N17" i="301"/>
  <c r="M17" i="301"/>
  <c r="L17" i="301"/>
  <c r="K17" i="301"/>
  <c r="AJ16" i="301"/>
  <c r="AI16" i="301"/>
  <c r="AH16" i="301"/>
  <c r="AG16" i="301"/>
  <c r="AF16" i="301"/>
  <c r="AE16" i="301"/>
  <c r="AD16" i="301"/>
  <c r="AC16" i="301"/>
  <c r="AB16" i="301"/>
  <c r="AA16" i="301"/>
  <c r="Y16" i="301"/>
  <c r="X16" i="301"/>
  <c r="Z16" i="301" s="1"/>
  <c r="W16" i="301"/>
  <c r="V16" i="301"/>
  <c r="T16" i="301"/>
  <c r="S16" i="301"/>
  <c r="U16" i="301" s="1"/>
  <c r="R16" i="301"/>
  <c r="Q16" i="301"/>
  <c r="P16" i="301"/>
  <c r="F16" i="301" s="1"/>
  <c r="O16" i="301"/>
  <c r="N16" i="301"/>
  <c r="M16" i="301"/>
  <c r="L16" i="301"/>
  <c r="K16" i="301"/>
  <c r="AI15" i="301"/>
  <c r="AH15" i="301"/>
  <c r="AG15" i="301"/>
  <c r="AE15" i="301"/>
  <c r="AD15" i="301"/>
  <c r="AF15" i="301" s="1"/>
  <c r="AC15" i="301"/>
  <c r="AB15" i="301"/>
  <c r="AA15" i="301"/>
  <c r="Z15" i="301"/>
  <c r="Y15" i="301"/>
  <c r="X15" i="301"/>
  <c r="W15" i="301"/>
  <c r="V15" i="301"/>
  <c r="T15" i="301"/>
  <c r="U15" i="301" s="1"/>
  <c r="S15" i="301"/>
  <c r="R15" i="301"/>
  <c r="Q15" i="301"/>
  <c r="O15" i="301"/>
  <c r="N15" i="301"/>
  <c r="M15" i="301"/>
  <c r="L15" i="301"/>
  <c r="K15" i="301"/>
  <c r="AI14" i="301"/>
  <c r="AH14" i="301"/>
  <c r="AJ14" i="301" s="1"/>
  <c r="AG14" i="301"/>
  <c r="AE14" i="301"/>
  <c r="AD14" i="301"/>
  <c r="AC14" i="301"/>
  <c r="AF14" i="301" s="1"/>
  <c r="AB14" i="301"/>
  <c r="AA14" i="301"/>
  <c r="Y14" i="301"/>
  <c r="X14" i="301"/>
  <c r="Z14" i="301" s="1"/>
  <c r="W14" i="301"/>
  <c r="V14" i="301"/>
  <c r="T14" i="301"/>
  <c r="S14" i="301"/>
  <c r="U14" i="301" s="1"/>
  <c r="R14" i="301"/>
  <c r="Q14" i="301"/>
  <c r="O14" i="301"/>
  <c r="N14" i="301"/>
  <c r="M14" i="301"/>
  <c r="P14" i="301" s="1"/>
  <c r="F14" i="301" s="1"/>
  <c r="L14" i="301"/>
  <c r="K14" i="301"/>
  <c r="AI13" i="301"/>
  <c r="AH13" i="301"/>
  <c r="AJ13" i="301" s="1"/>
  <c r="AG13" i="301"/>
  <c r="AE13" i="301"/>
  <c r="AD13" i="301"/>
  <c r="AC13" i="301"/>
  <c r="AF13" i="301" s="1"/>
  <c r="AB13" i="301"/>
  <c r="AA13" i="301"/>
  <c r="Y13" i="301"/>
  <c r="X13" i="301"/>
  <c r="Z13" i="301" s="1"/>
  <c r="W13" i="301"/>
  <c r="V13" i="301"/>
  <c r="T13" i="301"/>
  <c r="U13" i="301" s="1"/>
  <c r="S13" i="301"/>
  <c r="R13" i="301"/>
  <c r="Q13" i="301"/>
  <c r="O13" i="301"/>
  <c r="N13" i="301"/>
  <c r="M13" i="301"/>
  <c r="P13" i="301" s="1"/>
  <c r="F13" i="301" s="1"/>
  <c r="L13" i="301"/>
  <c r="K13" i="301"/>
  <c r="AJ12" i="301"/>
  <c r="AI12" i="301"/>
  <c r="AH12" i="301"/>
  <c r="AG12" i="301"/>
  <c r="AE12" i="301"/>
  <c r="AD12" i="301"/>
  <c r="AC12" i="301"/>
  <c r="AF12" i="301" s="1"/>
  <c r="AB12" i="301"/>
  <c r="AA12" i="301"/>
  <c r="Y12" i="301"/>
  <c r="X12" i="301"/>
  <c r="Z12" i="301" s="1"/>
  <c r="W12" i="301"/>
  <c r="V12" i="301"/>
  <c r="T12" i="301"/>
  <c r="S12" i="301"/>
  <c r="U12" i="301" s="1"/>
  <c r="R12" i="301"/>
  <c r="Q12" i="301"/>
  <c r="O12" i="301"/>
  <c r="N12" i="301"/>
  <c r="M12" i="301"/>
  <c r="P12" i="301" s="1"/>
  <c r="F12" i="301" s="1"/>
  <c r="L12" i="301"/>
  <c r="K12" i="301"/>
  <c r="AI11" i="301"/>
  <c r="AH11" i="301"/>
  <c r="AJ11" i="301" s="1"/>
  <c r="AG11" i="301"/>
  <c r="AF11" i="301"/>
  <c r="AE11" i="301"/>
  <c r="AD11" i="301"/>
  <c r="AC11" i="301"/>
  <c r="AB11" i="301"/>
  <c r="AA11" i="301"/>
  <c r="Y11" i="301"/>
  <c r="X11" i="301"/>
  <c r="Z11" i="301" s="1"/>
  <c r="W11" i="301"/>
  <c r="V11" i="301"/>
  <c r="T11" i="301"/>
  <c r="S11" i="301"/>
  <c r="U11" i="301" s="1"/>
  <c r="R11" i="301"/>
  <c r="Q11" i="301"/>
  <c r="O11" i="301"/>
  <c r="N11" i="301"/>
  <c r="M11" i="301"/>
  <c r="P11" i="301" s="1"/>
  <c r="F11" i="301" s="1"/>
  <c r="L11" i="301"/>
  <c r="K11" i="301"/>
  <c r="AI10" i="301"/>
  <c r="AH10" i="301"/>
  <c r="AJ10" i="301" s="1"/>
  <c r="AG10" i="301"/>
  <c r="AE10" i="301"/>
  <c r="AD10" i="301"/>
  <c r="AC10" i="301"/>
  <c r="AF10" i="301" s="1"/>
  <c r="AB10" i="301"/>
  <c r="AA10" i="301"/>
  <c r="Y10" i="301"/>
  <c r="X10" i="301"/>
  <c r="Z10" i="301" s="1"/>
  <c r="W10" i="301"/>
  <c r="V10" i="301"/>
  <c r="T10" i="301"/>
  <c r="S10" i="301"/>
  <c r="U10" i="301" s="1"/>
  <c r="R10" i="301"/>
  <c r="Q10" i="301"/>
  <c r="O10" i="301"/>
  <c r="N10" i="301"/>
  <c r="M10" i="301"/>
  <c r="P10" i="301" s="1"/>
  <c r="F10" i="301" s="1"/>
  <c r="L10" i="301"/>
  <c r="K10" i="301"/>
  <c r="AJ9" i="301"/>
  <c r="AI9" i="301"/>
  <c r="AH9" i="301"/>
  <c r="AG9" i="301"/>
  <c r="AE9" i="301"/>
  <c r="AD9" i="301"/>
  <c r="AC9" i="301"/>
  <c r="AF9" i="301" s="1"/>
  <c r="AB9" i="301"/>
  <c r="AA9" i="301"/>
  <c r="Y9" i="301"/>
  <c r="X9" i="301"/>
  <c r="Z9" i="301" s="1"/>
  <c r="W9" i="301"/>
  <c r="V9" i="301"/>
  <c r="T9" i="301"/>
  <c r="S9" i="301"/>
  <c r="U9" i="301" s="1"/>
  <c r="R9" i="301"/>
  <c r="Q9" i="301"/>
  <c r="O9" i="301"/>
  <c r="N9" i="301"/>
  <c r="M9" i="301"/>
  <c r="P9" i="301" s="1"/>
  <c r="F9" i="301" s="1"/>
  <c r="L9" i="301"/>
  <c r="K9" i="301"/>
  <c r="AJ8" i="301"/>
  <c r="AI8" i="301"/>
  <c r="AH8" i="301"/>
  <c r="AG8" i="301"/>
  <c r="AE8" i="301"/>
  <c r="AD8" i="301"/>
  <c r="AC8" i="301"/>
  <c r="AF8" i="301" s="1"/>
  <c r="AB8" i="301"/>
  <c r="AA8" i="301"/>
  <c r="Y8" i="301"/>
  <c r="X8" i="301"/>
  <c r="W8" i="301"/>
  <c r="V8" i="301"/>
  <c r="T8" i="301"/>
  <c r="S8" i="301"/>
  <c r="U8" i="301" s="1"/>
  <c r="R8" i="301"/>
  <c r="Q8" i="301"/>
  <c r="O8" i="301"/>
  <c r="N8" i="301"/>
  <c r="M8" i="301"/>
  <c r="P8" i="301" s="1"/>
  <c r="F8" i="301" s="1"/>
  <c r="L8" i="301"/>
  <c r="K8" i="301"/>
  <c r="AI7" i="301"/>
  <c r="AH7" i="301"/>
  <c r="AJ7" i="301" s="1"/>
  <c r="AG7" i="301"/>
  <c r="AE7" i="301"/>
  <c r="AD7" i="301"/>
  <c r="AC7" i="301"/>
  <c r="AB7" i="301"/>
  <c r="AA7" i="301"/>
  <c r="Z7" i="301"/>
  <c r="Y7" i="301"/>
  <c r="X7" i="301"/>
  <c r="W7" i="301"/>
  <c r="V7" i="301"/>
  <c r="T7" i="301"/>
  <c r="S7" i="301"/>
  <c r="R7" i="301"/>
  <c r="Q7" i="301"/>
  <c r="O7" i="301"/>
  <c r="N7" i="301"/>
  <c r="M7" i="301"/>
  <c r="L7" i="301"/>
  <c r="K7" i="301"/>
  <c r="AI6" i="301"/>
  <c r="AH6" i="301"/>
  <c r="AJ6" i="301" s="1"/>
  <c r="AG6" i="301"/>
  <c r="AE6" i="301"/>
  <c r="AD6" i="301"/>
  <c r="AF6" i="301" s="1"/>
  <c r="AC6" i="301"/>
  <c r="AB6" i="301"/>
  <c r="AA6" i="301"/>
  <c r="Y6" i="301"/>
  <c r="X6" i="301"/>
  <c r="Z6" i="301" s="1"/>
  <c r="W6" i="301"/>
  <c r="V6" i="301"/>
  <c r="T6" i="301"/>
  <c r="S6" i="301"/>
  <c r="U6" i="301" s="1"/>
  <c r="R6" i="301"/>
  <c r="Q6" i="301"/>
  <c r="O6" i="301"/>
  <c r="N6" i="301"/>
  <c r="M6" i="301"/>
  <c r="L6" i="301"/>
  <c r="K6" i="301"/>
  <c r="AJ5" i="301"/>
  <c r="AI5" i="301"/>
  <c r="AH5" i="301"/>
  <c r="AG5" i="301"/>
  <c r="AE5" i="301"/>
  <c r="AD5" i="301"/>
  <c r="AC5" i="301"/>
  <c r="AB5" i="301"/>
  <c r="AA5" i="301"/>
  <c r="Y5" i="301"/>
  <c r="X5" i="301"/>
  <c r="Z5" i="301" s="1"/>
  <c r="W5" i="301"/>
  <c r="V5" i="301"/>
  <c r="T5" i="301"/>
  <c r="S5" i="301"/>
  <c r="U5" i="301" s="1"/>
  <c r="R5" i="301"/>
  <c r="Q5" i="301"/>
  <c r="O5" i="301"/>
  <c r="N5" i="301"/>
  <c r="M5" i="301"/>
  <c r="L5" i="301"/>
  <c r="K5" i="301"/>
  <c r="AI4" i="301"/>
  <c r="AH4" i="301"/>
  <c r="AJ4" i="301" s="1"/>
  <c r="AG4" i="301"/>
  <c r="AE4" i="301"/>
  <c r="AD4" i="301"/>
  <c r="AF4" i="301" s="1"/>
  <c r="AC4" i="301"/>
  <c r="AB4" i="301"/>
  <c r="AA4" i="301"/>
  <c r="Y4" i="301"/>
  <c r="X4" i="301"/>
  <c r="Z4" i="301" s="1"/>
  <c r="W4" i="301"/>
  <c r="V4" i="301"/>
  <c r="T4" i="301"/>
  <c r="U4" i="301" s="1"/>
  <c r="S4" i="301"/>
  <c r="R4" i="301"/>
  <c r="Q4" i="301"/>
  <c r="P4" i="301"/>
  <c r="F4" i="301" s="1"/>
  <c r="O4" i="301"/>
  <c r="N4" i="301"/>
  <c r="M4" i="301"/>
  <c r="L4" i="301"/>
  <c r="K4" i="301"/>
  <c r="D57" i="300"/>
  <c r="E54" i="300"/>
  <c r="E55" i="300" s="1"/>
  <c r="D54" i="300"/>
  <c r="D55" i="300" s="1"/>
  <c r="C54" i="300"/>
  <c r="G54" i="300" s="1"/>
  <c r="D50" i="300"/>
  <c r="E47" i="300"/>
  <c r="E48" i="300" s="1"/>
  <c r="D47" i="300"/>
  <c r="D62" i="300" s="1"/>
  <c r="AJ43" i="300"/>
  <c r="AI43" i="300"/>
  <c r="AH43" i="300"/>
  <c r="AG43" i="300"/>
  <c r="AF43" i="300"/>
  <c r="AE43" i="300"/>
  <c r="AD43" i="300"/>
  <c r="AC43" i="300"/>
  <c r="AB43" i="300"/>
  <c r="AA43" i="300"/>
  <c r="Z43" i="300"/>
  <c r="Y43" i="300"/>
  <c r="X43" i="300"/>
  <c r="W43" i="300"/>
  <c r="V43" i="300"/>
  <c r="U43" i="300"/>
  <c r="T43" i="300"/>
  <c r="S43" i="300"/>
  <c r="R43" i="300"/>
  <c r="Q43" i="300"/>
  <c r="P43" i="300"/>
  <c r="O43" i="300"/>
  <c r="N43" i="300"/>
  <c r="M43" i="300"/>
  <c r="L43" i="300"/>
  <c r="K43" i="300"/>
  <c r="F43" i="300"/>
  <c r="AJ42" i="300"/>
  <c r="AI42" i="300"/>
  <c r="AH42" i="300"/>
  <c r="AG42" i="300"/>
  <c r="AF42" i="300"/>
  <c r="AE42" i="300"/>
  <c r="AD42" i="300"/>
  <c r="AC42" i="300"/>
  <c r="AB42" i="300"/>
  <c r="AA42" i="300"/>
  <c r="Z42" i="300"/>
  <c r="Y42" i="300"/>
  <c r="X42" i="300"/>
  <c r="W42" i="300"/>
  <c r="V42" i="300"/>
  <c r="U42" i="300"/>
  <c r="T42" i="300"/>
  <c r="S42" i="300"/>
  <c r="R42" i="300"/>
  <c r="Q42" i="300"/>
  <c r="P42" i="300"/>
  <c r="O42" i="300"/>
  <c r="N42" i="300"/>
  <c r="M42" i="300"/>
  <c r="L42" i="300"/>
  <c r="K42" i="300"/>
  <c r="F42" i="300"/>
  <c r="AJ41" i="300"/>
  <c r="AI41" i="300"/>
  <c r="AH41" i="300"/>
  <c r="AG41" i="300"/>
  <c r="AF41" i="300"/>
  <c r="AE41" i="300"/>
  <c r="AD41" i="300"/>
  <c r="AC41" i="300"/>
  <c r="AB41" i="300"/>
  <c r="AA41" i="300"/>
  <c r="Z41" i="300"/>
  <c r="Y41" i="300"/>
  <c r="X41" i="300"/>
  <c r="W41" i="300"/>
  <c r="V41" i="300"/>
  <c r="U41" i="300"/>
  <c r="T41" i="300"/>
  <c r="S41" i="300"/>
  <c r="R41" i="300"/>
  <c r="Q41" i="300"/>
  <c r="P41" i="300"/>
  <c r="O41" i="300"/>
  <c r="N41" i="300"/>
  <c r="M41" i="300"/>
  <c r="L41" i="300"/>
  <c r="K41" i="300"/>
  <c r="F41" i="300"/>
  <c r="AJ40" i="300"/>
  <c r="AI40" i="300"/>
  <c r="AH40" i="300"/>
  <c r="AG40" i="300"/>
  <c r="AF40" i="300"/>
  <c r="AE40" i="300"/>
  <c r="AD40" i="300"/>
  <c r="AC40" i="300"/>
  <c r="AB40" i="300"/>
  <c r="AA40" i="300"/>
  <c r="Z40" i="300"/>
  <c r="Y40" i="300"/>
  <c r="X40" i="300"/>
  <c r="W40" i="300"/>
  <c r="V40" i="300"/>
  <c r="U40" i="300"/>
  <c r="T40" i="300"/>
  <c r="S40" i="300"/>
  <c r="R40" i="300"/>
  <c r="Q40" i="300"/>
  <c r="P40" i="300"/>
  <c r="O40" i="300"/>
  <c r="N40" i="300"/>
  <c r="M40" i="300"/>
  <c r="L40" i="300"/>
  <c r="K40" i="300"/>
  <c r="F40" i="300"/>
  <c r="AJ39" i="300"/>
  <c r="AI39" i="300"/>
  <c r="AH39" i="300"/>
  <c r="AG39" i="300"/>
  <c r="AF39" i="300"/>
  <c r="AE39" i="300"/>
  <c r="AD39" i="300"/>
  <c r="AC39" i="300"/>
  <c r="AB39" i="300"/>
  <c r="AA39" i="300"/>
  <c r="Z39" i="300"/>
  <c r="Y39" i="300"/>
  <c r="X39" i="300"/>
  <c r="W39" i="300"/>
  <c r="V39" i="300"/>
  <c r="U39" i="300"/>
  <c r="T39" i="300"/>
  <c r="S39" i="300"/>
  <c r="R39" i="300"/>
  <c r="Q39" i="300"/>
  <c r="P39" i="300"/>
  <c r="O39" i="300"/>
  <c r="N39" i="300"/>
  <c r="M39" i="300"/>
  <c r="L39" i="300"/>
  <c r="K39" i="300"/>
  <c r="F39" i="300"/>
  <c r="AJ38" i="300"/>
  <c r="AI38" i="300"/>
  <c r="AH38" i="300"/>
  <c r="AG38" i="300"/>
  <c r="AF38" i="300"/>
  <c r="AE38" i="300"/>
  <c r="AD38" i="300"/>
  <c r="AC38" i="300"/>
  <c r="AB38" i="300"/>
  <c r="AA38" i="300"/>
  <c r="Z38" i="300"/>
  <c r="Y38" i="300"/>
  <c r="X38" i="300"/>
  <c r="W38" i="300"/>
  <c r="V38" i="300"/>
  <c r="U38" i="300"/>
  <c r="T38" i="300"/>
  <c r="S38" i="300"/>
  <c r="R38" i="300"/>
  <c r="Q38" i="300"/>
  <c r="P38" i="300"/>
  <c r="O38" i="300"/>
  <c r="N38" i="300"/>
  <c r="M38" i="300"/>
  <c r="L38" i="300"/>
  <c r="K38" i="300"/>
  <c r="F38" i="300"/>
  <c r="AJ37" i="300"/>
  <c r="AI37" i="300"/>
  <c r="AH37" i="300"/>
  <c r="AG37" i="300"/>
  <c r="AF37" i="300"/>
  <c r="AE37" i="300"/>
  <c r="AD37" i="300"/>
  <c r="AC37" i="300"/>
  <c r="AB37" i="300"/>
  <c r="AA37" i="300"/>
  <c r="Z37" i="300"/>
  <c r="Y37" i="300"/>
  <c r="X37" i="300"/>
  <c r="W37" i="300"/>
  <c r="V37" i="300"/>
  <c r="U37" i="300"/>
  <c r="T37" i="300"/>
  <c r="S37" i="300"/>
  <c r="R37" i="300"/>
  <c r="Q37" i="300"/>
  <c r="P37" i="300"/>
  <c r="O37" i="300"/>
  <c r="N37" i="300"/>
  <c r="M37" i="300"/>
  <c r="L37" i="300"/>
  <c r="K37" i="300"/>
  <c r="F37" i="300"/>
  <c r="AJ36" i="300"/>
  <c r="AI36" i="300"/>
  <c r="AH36" i="300"/>
  <c r="AG36" i="300"/>
  <c r="AF36" i="300"/>
  <c r="AE36" i="300"/>
  <c r="AD36" i="300"/>
  <c r="AC36" i="300"/>
  <c r="AB36" i="300"/>
  <c r="AA36" i="300"/>
  <c r="Z36" i="300"/>
  <c r="Y36" i="300"/>
  <c r="X36" i="300"/>
  <c r="W36" i="300"/>
  <c r="V36" i="300"/>
  <c r="U36" i="300"/>
  <c r="T36" i="300"/>
  <c r="S36" i="300"/>
  <c r="R36" i="300"/>
  <c r="Q36" i="300"/>
  <c r="P36" i="300"/>
  <c r="O36" i="300"/>
  <c r="N36" i="300"/>
  <c r="M36" i="300"/>
  <c r="L36" i="300"/>
  <c r="K36" i="300"/>
  <c r="F36" i="300"/>
  <c r="AJ35" i="300"/>
  <c r="AI35" i="300"/>
  <c r="AH35" i="300"/>
  <c r="AG35" i="300"/>
  <c r="AF35" i="300"/>
  <c r="AE35" i="300"/>
  <c r="AD35" i="300"/>
  <c r="AC35" i="300"/>
  <c r="AB35" i="300"/>
  <c r="AA35" i="300"/>
  <c r="Z35" i="300"/>
  <c r="Y35" i="300"/>
  <c r="X35" i="300"/>
  <c r="W35" i="300"/>
  <c r="V35" i="300"/>
  <c r="U35" i="300"/>
  <c r="T35" i="300"/>
  <c r="S35" i="300"/>
  <c r="R35" i="300"/>
  <c r="Q35" i="300"/>
  <c r="P35" i="300"/>
  <c r="O35" i="300"/>
  <c r="N35" i="300"/>
  <c r="M35" i="300"/>
  <c r="L35" i="300"/>
  <c r="K35" i="300"/>
  <c r="F35" i="300"/>
  <c r="AJ34" i="300"/>
  <c r="AI34" i="300"/>
  <c r="AH34" i="300"/>
  <c r="AG34" i="300"/>
  <c r="AF34" i="300"/>
  <c r="AE34" i="300"/>
  <c r="AD34" i="300"/>
  <c r="AC34" i="300"/>
  <c r="AB34" i="300"/>
  <c r="AA34" i="300"/>
  <c r="Z34" i="300"/>
  <c r="Y34" i="300"/>
  <c r="X34" i="300"/>
  <c r="W34" i="300"/>
  <c r="V34" i="300"/>
  <c r="U34" i="300"/>
  <c r="T34" i="300"/>
  <c r="S34" i="300"/>
  <c r="R34" i="300"/>
  <c r="Q34" i="300"/>
  <c r="P34" i="300"/>
  <c r="O34" i="300"/>
  <c r="N34" i="300"/>
  <c r="M34" i="300"/>
  <c r="L34" i="300"/>
  <c r="K34" i="300"/>
  <c r="F34" i="300"/>
  <c r="AJ33" i="300"/>
  <c r="AI33" i="300"/>
  <c r="AH33" i="300"/>
  <c r="AG33" i="300"/>
  <c r="AF33" i="300"/>
  <c r="AE33" i="300"/>
  <c r="AD33" i="300"/>
  <c r="AC33" i="300"/>
  <c r="AB33" i="300"/>
  <c r="AA33" i="300"/>
  <c r="Z33" i="300"/>
  <c r="Y33" i="300"/>
  <c r="X33" i="300"/>
  <c r="W33" i="300"/>
  <c r="V33" i="300"/>
  <c r="U33" i="300"/>
  <c r="T33" i="300"/>
  <c r="S33" i="300"/>
  <c r="R33" i="300"/>
  <c r="Q33" i="300"/>
  <c r="P33" i="300"/>
  <c r="O33" i="300"/>
  <c r="N33" i="300"/>
  <c r="M33" i="300"/>
  <c r="L33" i="300"/>
  <c r="K33" i="300"/>
  <c r="F33" i="300"/>
  <c r="AJ32" i="300"/>
  <c r="AI32" i="300"/>
  <c r="AH32" i="300"/>
  <c r="AG32" i="300"/>
  <c r="AF32" i="300"/>
  <c r="AE32" i="300"/>
  <c r="AD32" i="300"/>
  <c r="AC32" i="300"/>
  <c r="AB32" i="300"/>
  <c r="AA32" i="300"/>
  <c r="Z32" i="300"/>
  <c r="Y32" i="300"/>
  <c r="X32" i="300"/>
  <c r="W32" i="300"/>
  <c r="V32" i="300"/>
  <c r="U32" i="300"/>
  <c r="T32" i="300"/>
  <c r="S32" i="300"/>
  <c r="R32" i="300"/>
  <c r="Q32" i="300"/>
  <c r="P32" i="300"/>
  <c r="O32" i="300"/>
  <c r="N32" i="300"/>
  <c r="M32" i="300"/>
  <c r="L32" i="300"/>
  <c r="K32" i="300"/>
  <c r="F32" i="300"/>
  <c r="AJ31" i="300"/>
  <c r="AI31" i="300"/>
  <c r="AH31" i="300"/>
  <c r="AG31" i="300"/>
  <c r="AF31" i="300"/>
  <c r="AE31" i="300"/>
  <c r="AD31" i="300"/>
  <c r="AC31" i="300"/>
  <c r="AB31" i="300"/>
  <c r="AA31" i="300"/>
  <c r="Z31" i="300"/>
  <c r="Y31" i="300"/>
  <c r="X31" i="300"/>
  <c r="W31" i="300"/>
  <c r="V31" i="300"/>
  <c r="U31" i="300"/>
  <c r="T31" i="300"/>
  <c r="S31" i="300"/>
  <c r="R31" i="300"/>
  <c r="Q31" i="300"/>
  <c r="P31" i="300"/>
  <c r="O31" i="300"/>
  <c r="N31" i="300"/>
  <c r="M31" i="300"/>
  <c r="L31" i="300"/>
  <c r="K31" i="300"/>
  <c r="F31" i="300"/>
  <c r="AJ30" i="300"/>
  <c r="AI30" i="300"/>
  <c r="AH30" i="300"/>
  <c r="AG30" i="300"/>
  <c r="AF30" i="300"/>
  <c r="AE30" i="300"/>
  <c r="AD30" i="300"/>
  <c r="AC30" i="300"/>
  <c r="AB30" i="300"/>
  <c r="AA30" i="300"/>
  <c r="Z30" i="300"/>
  <c r="Y30" i="300"/>
  <c r="X30" i="300"/>
  <c r="W30" i="300"/>
  <c r="V30" i="300"/>
  <c r="U30" i="300"/>
  <c r="T30" i="300"/>
  <c r="S30" i="300"/>
  <c r="R30" i="300"/>
  <c r="Q30" i="300"/>
  <c r="P30" i="300"/>
  <c r="O30" i="300"/>
  <c r="N30" i="300"/>
  <c r="M30" i="300"/>
  <c r="L30" i="300"/>
  <c r="K30" i="300"/>
  <c r="F30" i="300"/>
  <c r="AJ29" i="300"/>
  <c r="AI29" i="300"/>
  <c r="AH29" i="300"/>
  <c r="AG29" i="300"/>
  <c r="AF29" i="300"/>
  <c r="AE29" i="300"/>
  <c r="AD29" i="300"/>
  <c r="AC29" i="300"/>
  <c r="AB29" i="300"/>
  <c r="AA29" i="300"/>
  <c r="Z29" i="300"/>
  <c r="Y29" i="300"/>
  <c r="X29" i="300"/>
  <c r="W29" i="300"/>
  <c r="V29" i="300"/>
  <c r="U29" i="300"/>
  <c r="T29" i="300"/>
  <c r="S29" i="300"/>
  <c r="R29" i="300"/>
  <c r="Q29" i="300"/>
  <c r="P29" i="300"/>
  <c r="O29" i="300"/>
  <c r="N29" i="300"/>
  <c r="M29" i="300"/>
  <c r="L29" i="300"/>
  <c r="K29" i="300"/>
  <c r="F29" i="300"/>
  <c r="AJ28" i="300"/>
  <c r="AI28" i="300"/>
  <c r="AH28" i="300"/>
  <c r="AG28" i="300"/>
  <c r="AF28" i="300"/>
  <c r="AE28" i="300"/>
  <c r="AD28" i="300"/>
  <c r="AC28" i="300"/>
  <c r="AB28" i="300"/>
  <c r="AA28" i="300"/>
  <c r="Z28" i="300"/>
  <c r="Y28" i="300"/>
  <c r="X28" i="300"/>
  <c r="W28" i="300"/>
  <c r="V28" i="300"/>
  <c r="U28" i="300"/>
  <c r="T28" i="300"/>
  <c r="S28" i="300"/>
  <c r="R28" i="300"/>
  <c r="Q28" i="300"/>
  <c r="P28" i="300"/>
  <c r="O28" i="300"/>
  <c r="N28" i="300"/>
  <c r="M28" i="300"/>
  <c r="L28" i="300"/>
  <c r="K28" i="300"/>
  <c r="F28" i="300"/>
  <c r="AJ27" i="300"/>
  <c r="AI27" i="300"/>
  <c r="AH27" i="300"/>
  <c r="AG27" i="300"/>
  <c r="AF27" i="300"/>
  <c r="AE27" i="300"/>
  <c r="AD27" i="300"/>
  <c r="AC27" i="300"/>
  <c r="AB27" i="300"/>
  <c r="AA27" i="300"/>
  <c r="Z27" i="300"/>
  <c r="Y27" i="300"/>
  <c r="X27" i="300"/>
  <c r="W27" i="300"/>
  <c r="V27" i="300"/>
  <c r="U27" i="300"/>
  <c r="T27" i="300"/>
  <c r="S27" i="300"/>
  <c r="R27" i="300"/>
  <c r="Q27" i="300"/>
  <c r="P27" i="300"/>
  <c r="O27" i="300"/>
  <c r="N27" i="300"/>
  <c r="M27" i="300"/>
  <c r="L27" i="300"/>
  <c r="K27" i="300"/>
  <c r="F27" i="300"/>
  <c r="AJ26" i="300"/>
  <c r="AI26" i="300"/>
  <c r="AH26" i="300"/>
  <c r="AG26" i="300"/>
  <c r="AF26" i="300"/>
  <c r="AE26" i="300"/>
  <c r="AD26" i="300"/>
  <c r="AC26" i="300"/>
  <c r="AB26" i="300"/>
  <c r="AA26" i="300"/>
  <c r="Z26" i="300"/>
  <c r="Y26" i="300"/>
  <c r="X26" i="300"/>
  <c r="W26" i="300"/>
  <c r="V26" i="300"/>
  <c r="U26" i="300"/>
  <c r="T26" i="300"/>
  <c r="S26" i="300"/>
  <c r="R26" i="300"/>
  <c r="Q26" i="300"/>
  <c r="P26" i="300"/>
  <c r="O26" i="300"/>
  <c r="N26" i="300"/>
  <c r="M26" i="300"/>
  <c r="L26" i="300"/>
  <c r="K26" i="300"/>
  <c r="F26" i="300"/>
  <c r="AJ25" i="300"/>
  <c r="AI25" i="300"/>
  <c r="AH25" i="300"/>
  <c r="AG25" i="300"/>
  <c r="AF25" i="300"/>
  <c r="AE25" i="300"/>
  <c r="AD25" i="300"/>
  <c r="AC25" i="300"/>
  <c r="AB25" i="300"/>
  <c r="AA25" i="300"/>
  <c r="Z25" i="300"/>
  <c r="Y25" i="300"/>
  <c r="X25" i="300"/>
  <c r="W25" i="300"/>
  <c r="V25" i="300"/>
  <c r="U25" i="300"/>
  <c r="T25" i="300"/>
  <c r="S25" i="300"/>
  <c r="R25" i="300"/>
  <c r="Q25" i="300"/>
  <c r="P25" i="300"/>
  <c r="O25" i="300"/>
  <c r="N25" i="300"/>
  <c r="M25" i="300"/>
  <c r="L25" i="300"/>
  <c r="K25" i="300"/>
  <c r="F25" i="300"/>
  <c r="AI24" i="300"/>
  <c r="AH24" i="300"/>
  <c r="AJ24" i="300" s="1"/>
  <c r="AG24" i="300"/>
  <c r="AE24" i="300"/>
  <c r="AD24" i="300"/>
  <c r="AC24" i="300"/>
  <c r="AF24" i="300" s="1"/>
  <c r="AB24" i="300"/>
  <c r="AA24" i="300"/>
  <c r="Y24" i="300"/>
  <c r="X24" i="300"/>
  <c r="Z24" i="300" s="1"/>
  <c r="W24" i="300"/>
  <c r="V24" i="300"/>
  <c r="T24" i="300"/>
  <c r="S24" i="300"/>
  <c r="U24" i="300" s="1"/>
  <c r="F24" i="300" s="1"/>
  <c r="R24" i="300"/>
  <c r="Q24" i="300"/>
  <c r="P24" i="300"/>
  <c r="O24" i="300"/>
  <c r="N24" i="300"/>
  <c r="M24" i="300"/>
  <c r="L24" i="300"/>
  <c r="K24" i="300"/>
  <c r="AJ23" i="300"/>
  <c r="AI23" i="300"/>
  <c r="AH23" i="300"/>
  <c r="AG23" i="300"/>
  <c r="AE23" i="300"/>
  <c r="AD23" i="300"/>
  <c r="AC23" i="300"/>
  <c r="AB23" i="300"/>
  <c r="AF23" i="300" s="1"/>
  <c r="AA23" i="300"/>
  <c r="Y23" i="300"/>
  <c r="X23" i="300"/>
  <c r="W23" i="300"/>
  <c r="Z23" i="300" s="1"/>
  <c r="V23" i="300"/>
  <c r="T23" i="300"/>
  <c r="S23" i="300"/>
  <c r="R23" i="300"/>
  <c r="U23" i="300" s="1"/>
  <c r="F23" i="300" s="1"/>
  <c r="Q23" i="300"/>
  <c r="O23" i="300"/>
  <c r="N23" i="300"/>
  <c r="M23" i="300"/>
  <c r="L23" i="300"/>
  <c r="P23" i="300" s="1"/>
  <c r="K23" i="300"/>
  <c r="AI22" i="300"/>
  <c r="AH22" i="300"/>
  <c r="AG22" i="300"/>
  <c r="AE22" i="300"/>
  <c r="AD22" i="300"/>
  <c r="AC22" i="300"/>
  <c r="AB22" i="300"/>
  <c r="AA22" i="300"/>
  <c r="Y22" i="300"/>
  <c r="X22" i="300"/>
  <c r="W22" i="300"/>
  <c r="V22" i="300"/>
  <c r="Z22" i="300" s="1"/>
  <c r="T22" i="300"/>
  <c r="S22" i="300"/>
  <c r="R22" i="300"/>
  <c r="Q22" i="300"/>
  <c r="O22" i="300"/>
  <c r="N22" i="300"/>
  <c r="M22" i="300"/>
  <c r="L22" i="300"/>
  <c r="K22" i="300"/>
  <c r="AI21" i="300"/>
  <c r="AH21" i="300"/>
  <c r="AJ21" i="300" s="1"/>
  <c r="AG21" i="300"/>
  <c r="AE21" i="300"/>
  <c r="AD21" i="300"/>
  <c r="AC21" i="300"/>
  <c r="AB21" i="300"/>
  <c r="AF21" i="300" s="1"/>
  <c r="AA21" i="300"/>
  <c r="Y21" i="300"/>
  <c r="X21" i="300"/>
  <c r="W21" i="300"/>
  <c r="Z21" i="300" s="1"/>
  <c r="V21" i="300"/>
  <c r="T21" i="300"/>
  <c r="S21" i="300"/>
  <c r="R21" i="300"/>
  <c r="U21" i="300" s="1"/>
  <c r="F21" i="300" s="1"/>
  <c r="Q21" i="300"/>
  <c r="O21" i="300"/>
  <c r="N21" i="300"/>
  <c r="M21" i="300"/>
  <c r="L21" i="300"/>
  <c r="P21" i="300" s="1"/>
  <c r="K21" i="300"/>
  <c r="AI20" i="300"/>
  <c r="AH20" i="300"/>
  <c r="AJ20" i="300" s="1"/>
  <c r="AG20" i="300"/>
  <c r="AE20" i="300"/>
  <c r="AD20" i="300"/>
  <c r="AC20" i="300"/>
  <c r="AB20" i="300"/>
  <c r="AF20" i="300" s="1"/>
  <c r="AA20" i="300"/>
  <c r="Y20" i="300"/>
  <c r="X20" i="300"/>
  <c r="W20" i="300"/>
  <c r="Z20" i="300" s="1"/>
  <c r="V20" i="300"/>
  <c r="U20" i="300"/>
  <c r="F20" i="300" s="1"/>
  <c r="T20" i="300"/>
  <c r="S20" i="300"/>
  <c r="R20" i="300"/>
  <c r="Q20" i="300"/>
  <c r="O20" i="300"/>
  <c r="N20" i="300"/>
  <c r="M20" i="300"/>
  <c r="L20" i="300"/>
  <c r="P20" i="300" s="1"/>
  <c r="K20" i="300"/>
  <c r="AI19" i="300"/>
  <c r="AH19" i="300"/>
  <c r="AJ19" i="300" s="1"/>
  <c r="AG19" i="300"/>
  <c r="AE19" i="300"/>
  <c r="AD19" i="300"/>
  <c r="AC19" i="300"/>
  <c r="AB19" i="300"/>
  <c r="AF19" i="300" s="1"/>
  <c r="AA19" i="300"/>
  <c r="Y19" i="300"/>
  <c r="X19" i="300"/>
  <c r="W19" i="300"/>
  <c r="Z19" i="300" s="1"/>
  <c r="V19" i="300"/>
  <c r="T19" i="300"/>
  <c r="S19" i="300"/>
  <c r="R19" i="300"/>
  <c r="U19" i="300" s="1"/>
  <c r="F19" i="300" s="1"/>
  <c r="Q19" i="300"/>
  <c r="O19" i="300"/>
  <c r="N19" i="300"/>
  <c r="M19" i="300"/>
  <c r="L19" i="300"/>
  <c r="P19" i="300" s="1"/>
  <c r="K19" i="300"/>
  <c r="AI18" i="300"/>
  <c r="AH18" i="300"/>
  <c r="AJ18" i="300" s="1"/>
  <c r="AG18" i="300"/>
  <c r="AE18" i="300"/>
  <c r="AD18" i="300"/>
  <c r="AC18" i="300"/>
  <c r="AB18" i="300"/>
  <c r="AF18" i="300" s="1"/>
  <c r="AA18" i="300"/>
  <c r="Z18" i="300"/>
  <c r="Y18" i="300"/>
  <c r="X18" i="300"/>
  <c r="W18" i="300"/>
  <c r="V18" i="300"/>
  <c r="T18" i="300"/>
  <c r="S18" i="300"/>
  <c r="R18" i="300"/>
  <c r="U18" i="300" s="1"/>
  <c r="F18" i="300" s="1"/>
  <c r="Q18" i="300"/>
  <c r="O18" i="300"/>
  <c r="N18" i="300"/>
  <c r="M18" i="300"/>
  <c r="L18" i="300"/>
  <c r="P18" i="300" s="1"/>
  <c r="K18" i="300"/>
  <c r="AI17" i="300"/>
  <c r="AH17" i="300"/>
  <c r="AJ17" i="300" s="1"/>
  <c r="AG17" i="300"/>
  <c r="AE17" i="300"/>
  <c r="AD17" i="300"/>
  <c r="AC17" i="300"/>
  <c r="AB17" i="300"/>
  <c r="AA17" i="300"/>
  <c r="Y17" i="300"/>
  <c r="X17" i="300"/>
  <c r="Z17" i="300" s="1"/>
  <c r="W17" i="300"/>
  <c r="V17" i="300"/>
  <c r="T17" i="300"/>
  <c r="S17" i="300"/>
  <c r="R17" i="300"/>
  <c r="U17" i="300" s="1"/>
  <c r="F17" i="300" s="1"/>
  <c r="Q17" i="300"/>
  <c r="O17" i="300"/>
  <c r="N17" i="300"/>
  <c r="M17" i="300"/>
  <c r="P17" i="300" s="1"/>
  <c r="L17" i="300"/>
  <c r="K17" i="300"/>
  <c r="AJ16" i="300"/>
  <c r="AI16" i="300"/>
  <c r="AH16" i="300"/>
  <c r="AG16" i="300"/>
  <c r="AE16" i="300"/>
  <c r="AD16" i="300"/>
  <c r="AC16" i="300"/>
  <c r="AF16" i="300" s="1"/>
  <c r="AB16" i="300"/>
  <c r="AA16" i="300"/>
  <c r="Y16" i="300"/>
  <c r="X16" i="300"/>
  <c r="W16" i="300"/>
  <c r="V16" i="300"/>
  <c r="T16" i="300"/>
  <c r="S16" i="300"/>
  <c r="U16" i="300" s="1"/>
  <c r="F16" i="300" s="1"/>
  <c r="R16" i="300"/>
  <c r="Q16" i="300"/>
  <c r="O16" i="300"/>
  <c r="N16" i="300"/>
  <c r="M16" i="300"/>
  <c r="P16" i="300" s="1"/>
  <c r="L16" i="300"/>
  <c r="K16" i="300"/>
  <c r="AI15" i="300"/>
  <c r="AH15" i="300"/>
  <c r="AJ15" i="300" s="1"/>
  <c r="AG15" i="300"/>
  <c r="AE15" i="300"/>
  <c r="AD15" i="300"/>
  <c r="AC15" i="300"/>
  <c r="AB15" i="300"/>
  <c r="AF15" i="300" s="1"/>
  <c r="AA15" i="300"/>
  <c r="Y15" i="300"/>
  <c r="X15" i="300"/>
  <c r="Z15" i="300" s="1"/>
  <c r="W15" i="300"/>
  <c r="V15" i="300"/>
  <c r="T15" i="300"/>
  <c r="S15" i="300"/>
  <c r="R15" i="300"/>
  <c r="Q15" i="300"/>
  <c r="O15" i="300"/>
  <c r="N15" i="300"/>
  <c r="M15" i="300"/>
  <c r="L15" i="300"/>
  <c r="P15" i="300" s="1"/>
  <c r="K15" i="300"/>
  <c r="AI14" i="300"/>
  <c r="AH14" i="300"/>
  <c r="AJ14" i="300" s="1"/>
  <c r="AG14" i="300"/>
  <c r="AE14" i="300"/>
  <c r="AD14" i="300"/>
  <c r="AC14" i="300"/>
  <c r="AF14" i="300" s="1"/>
  <c r="AB14" i="300"/>
  <c r="AA14" i="300"/>
  <c r="Z14" i="300"/>
  <c r="Y14" i="300"/>
  <c r="X14" i="300"/>
  <c r="W14" i="300"/>
  <c r="V14" i="300"/>
  <c r="U14" i="300"/>
  <c r="F14" i="300" s="1"/>
  <c r="T14" i="300"/>
  <c r="S14" i="300"/>
  <c r="R14" i="300"/>
  <c r="Q14" i="300"/>
  <c r="O14" i="300"/>
  <c r="N14" i="300"/>
  <c r="M14" i="300"/>
  <c r="P14" i="300" s="1"/>
  <c r="L14" i="300"/>
  <c r="K14" i="300"/>
  <c r="AI13" i="300"/>
  <c r="AH13" i="300"/>
  <c r="AJ13" i="300" s="1"/>
  <c r="AG13" i="300"/>
  <c r="AE13" i="300"/>
  <c r="AD13" i="300"/>
  <c r="AC13" i="300"/>
  <c r="AF13" i="300" s="1"/>
  <c r="AB13" i="300"/>
  <c r="AA13" i="300"/>
  <c r="Y13" i="300"/>
  <c r="X13" i="300"/>
  <c r="Z13" i="300" s="1"/>
  <c r="W13" i="300"/>
  <c r="V13" i="300"/>
  <c r="U13" i="300"/>
  <c r="F13" i="300" s="1"/>
  <c r="T13" i="300"/>
  <c r="S13" i="300"/>
  <c r="R13" i="300"/>
  <c r="Q13" i="300"/>
  <c r="O13" i="300"/>
  <c r="N13" i="300"/>
  <c r="M13" i="300"/>
  <c r="P13" i="300" s="1"/>
  <c r="L13" i="300"/>
  <c r="K13" i="300"/>
  <c r="AI12" i="300"/>
  <c r="AH12" i="300"/>
  <c r="AJ12" i="300" s="1"/>
  <c r="AG12" i="300"/>
  <c r="AE12" i="300"/>
  <c r="AD12" i="300"/>
  <c r="AC12" i="300"/>
  <c r="AF12" i="300" s="1"/>
  <c r="AB12" i="300"/>
  <c r="AA12" i="300"/>
  <c r="Y12" i="300"/>
  <c r="X12" i="300"/>
  <c r="Z12" i="300" s="1"/>
  <c r="W12" i="300"/>
  <c r="V12" i="300"/>
  <c r="T12" i="300"/>
  <c r="S12" i="300"/>
  <c r="U12" i="300" s="1"/>
  <c r="F12" i="300" s="1"/>
  <c r="R12" i="300"/>
  <c r="Q12" i="300"/>
  <c r="O12" i="300"/>
  <c r="N12" i="300"/>
  <c r="M12" i="300"/>
  <c r="P12" i="300" s="1"/>
  <c r="L12" i="300"/>
  <c r="K12" i="300"/>
  <c r="AI11" i="300"/>
  <c r="AH11" i="300"/>
  <c r="AJ11" i="300" s="1"/>
  <c r="AG11" i="300"/>
  <c r="AE11" i="300"/>
  <c r="AD11" i="300"/>
  <c r="AC11" i="300"/>
  <c r="AB11" i="300"/>
  <c r="AF11" i="300" s="1"/>
  <c r="AA11" i="300"/>
  <c r="Y11" i="300"/>
  <c r="X11" i="300"/>
  <c r="W11" i="300"/>
  <c r="Z11" i="300" s="1"/>
  <c r="V11" i="300"/>
  <c r="T11" i="300"/>
  <c r="S11" i="300"/>
  <c r="U11" i="300" s="1"/>
  <c r="F11" i="300" s="1"/>
  <c r="R11" i="300"/>
  <c r="Q11" i="300"/>
  <c r="O11" i="300"/>
  <c r="N11" i="300"/>
  <c r="M11" i="300"/>
  <c r="L11" i="300"/>
  <c r="P11" i="300" s="1"/>
  <c r="K11" i="300"/>
  <c r="AI10" i="300"/>
  <c r="AH10" i="300"/>
  <c r="AJ10" i="300" s="1"/>
  <c r="AG10" i="300"/>
  <c r="AE10" i="300"/>
  <c r="AD10" i="300"/>
  <c r="AC10" i="300"/>
  <c r="AB10" i="300"/>
  <c r="AF10" i="300" s="1"/>
  <c r="AA10" i="300"/>
  <c r="Y10" i="300"/>
  <c r="X10" i="300"/>
  <c r="W10" i="300"/>
  <c r="Z10" i="300" s="1"/>
  <c r="V10" i="300"/>
  <c r="T10" i="300"/>
  <c r="S10" i="300"/>
  <c r="R10" i="300"/>
  <c r="U10" i="300" s="1"/>
  <c r="F10" i="300" s="1"/>
  <c r="Q10" i="300"/>
  <c r="O10" i="300"/>
  <c r="N10" i="300"/>
  <c r="M10" i="300"/>
  <c r="L10" i="300"/>
  <c r="P10" i="300" s="1"/>
  <c r="K10" i="300"/>
  <c r="AI9" i="300"/>
  <c r="AH9" i="300"/>
  <c r="AJ9" i="300" s="1"/>
  <c r="AG9" i="300"/>
  <c r="AE9" i="300"/>
  <c r="AD9" i="300"/>
  <c r="AC9" i="300"/>
  <c r="AB9" i="300"/>
  <c r="AA9" i="300"/>
  <c r="Y9" i="300"/>
  <c r="X9" i="300"/>
  <c r="Z9" i="300" s="1"/>
  <c r="W9" i="300"/>
  <c r="V9" i="300"/>
  <c r="T9" i="300"/>
  <c r="S9" i="300"/>
  <c r="R9" i="300"/>
  <c r="U9" i="300" s="1"/>
  <c r="F9" i="300" s="1"/>
  <c r="Q9" i="300"/>
  <c r="O9" i="300"/>
  <c r="N9" i="300"/>
  <c r="M9" i="300"/>
  <c r="P9" i="300" s="1"/>
  <c r="L9" i="300"/>
  <c r="K9" i="300"/>
  <c r="AI8" i="300"/>
  <c r="AH8" i="300"/>
  <c r="AJ8" i="300" s="1"/>
  <c r="AG8" i="300"/>
  <c r="AE8" i="300"/>
  <c r="AD8" i="300"/>
  <c r="AC8" i="300"/>
  <c r="AB8" i="300"/>
  <c r="AF8" i="300" s="1"/>
  <c r="AA8" i="300"/>
  <c r="Y8" i="300"/>
  <c r="X8" i="300"/>
  <c r="W8" i="300"/>
  <c r="Z8" i="300" s="1"/>
  <c r="V8" i="300"/>
  <c r="U8" i="300"/>
  <c r="F8" i="300" s="1"/>
  <c r="T8" i="300"/>
  <c r="S8" i="300"/>
  <c r="R8" i="300"/>
  <c r="Q8" i="300"/>
  <c r="O8" i="300"/>
  <c r="N8" i="300"/>
  <c r="M8" i="300"/>
  <c r="L8" i="300"/>
  <c r="P8" i="300" s="1"/>
  <c r="K8" i="300"/>
  <c r="AI7" i="300"/>
  <c r="AH7" i="300"/>
  <c r="AJ7" i="300" s="1"/>
  <c r="AG7" i="300"/>
  <c r="AE7" i="300"/>
  <c r="AD7" i="300"/>
  <c r="AC7" i="300"/>
  <c r="AB7" i="300"/>
  <c r="AF7" i="300" s="1"/>
  <c r="AA7" i="300"/>
  <c r="Y7" i="300"/>
  <c r="X7" i="300"/>
  <c r="W7" i="300"/>
  <c r="Z7" i="300" s="1"/>
  <c r="V7" i="300"/>
  <c r="T7" i="300"/>
  <c r="S7" i="300"/>
  <c r="R7" i="300"/>
  <c r="Q7" i="300"/>
  <c r="O7" i="300"/>
  <c r="N7" i="300"/>
  <c r="M7" i="300"/>
  <c r="L7" i="300"/>
  <c r="P7" i="300" s="1"/>
  <c r="K7" i="300"/>
  <c r="AI6" i="300"/>
  <c r="AH6" i="300"/>
  <c r="AJ6" i="300" s="1"/>
  <c r="AG6" i="300"/>
  <c r="AE6" i="300"/>
  <c r="AD6" i="300"/>
  <c r="AC6" i="300"/>
  <c r="AB6" i="300"/>
  <c r="AF6" i="300" s="1"/>
  <c r="AA6" i="300"/>
  <c r="Y6" i="300"/>
  <c r="X6" i="300"/>
  <c r="W6" i="300"/>
  <c r="Z6" i="300" s="1"/>
  <c r="V6" i="300"/>
  <c r="T6" i="300"/>
  <c r="S6" i="300"/>
  <c r="R6" i="300"/>
  <c r="U6" i="300" s="1"/>
  <c r="F6" i="300" s="1"/>
  <c r="Q6" i="300"/>
  <c r="O6" i="300"/>
  <c r="N6" i="300"/>
  <c r="M6" i="300"/>
  <c r="L6" i="300"/>
  <c r="P6" i="300" s="1"/>
  <c r="K6" i="300"/>
  <c r="AI5" i="300"/>
  <c r="AH5" i="300"/>
  <c r="AJ5" i="300" s="1"/>
  <c r="AG5" i="300"/>
  <c r="AE5" i="300"/>
  <c r="AD5" i="300"/>
  <c r="AC5" i="300"/>
  <c r="AB5" i="300"/>
  <c r="AF5" i="300" s="1"/>
  <c r="AA5" i="300"/>
  <c r="Y5" i="300"/>
  <c r="X5" i="300"/>
  <c r="W5" i="300"/>
  <c r="V5" i="300"/>
  <c r="T5" i="300"/>
  <c r="S5" i="300"/>
  <c r="R5" i="300"/>
  <c r="U5" i="300" s="1"/>
  <c r="F5" i="300" s="1"/>
  <c r="Q5" i="300"/>
  <c r="O5" i="300"/>
  <c r="N5" i="300"/>
  <c r="M5" i="300"/>
  <c r="L5" i="300"/>
  <c r="P5" i="300" s="1"/>
  <c r="K5" i="300"/>
  <c r="AI4" i="300"/>
  <c r="AH4" i="300"/>
  <c r="AJ4" i="300" s="1"/>
  <c r="AG4" i="300"/>
  <c r="AE4" i="300"/>
  <c r="AD4" i="300"/>
  <c r="AC4" i="300"/>
  <c r="AF4" i="300" s="1"/>
  <c r="AB4" i="300"/>
  <c r="AA4" i="300"/>
  <c r="Y4" i="300"/>
  <c r="X4" i="300"/>
  <c r="Z4" i="300" s="1"/>
  <c r="W4" i="300"/>
  <c r="V4" i="300"/>
  <c r="T4" i="300"/>
  <c r="S4" i="300"/>
  <c r="U4" i="300" s="1"/>
  <c r="F4" i="300" s="1"/>
  <c r="R4" i="300"/>
  <c r="Q4" i="300"/>
  <c r="O4" i="300"/>
  <c r="N4" i="300"/>
  <c r="M4" i="300"/>
  <c r="P4" i="300" s="1"/>
  <c r="L4" i="300"/>
  <c r="K4" i="300"/>
  <c r="D57" i="299"/>
  <c r="E54" i="299"/>
  <c r="E55" i="299" s="1"/>
  <c r="D54" i="299"/>
  <c r="D56" i="299" s="1"/>
  <c r="C54" i="299"/>
  <c r="C55" i="299" s="1"/>
  <c r="G55" i="299" s="1"/>
  <c r="D50" i="299"/>
  <c r="E47" i="299"/>
  <c r="E49" i="299" s="1"/>
  <c r="D47" i="299"/>
  <c r="D62" i="299" s="1"/>
  <c r="AJ43" i="299"/>
  <c r="AI43" i="299"/>
  <c r="AH43" i="299"/>
  <c r="AG43" i="299"/>
  <c r="AF43" i="299"/>
  <c r="AE43" i="299"/>
  <c r="AD43" i="299"/>
  <c r="AC43" i="299"/>
  <c r="AB43" i="299"/>
  <c r="AA43" i="299"/>
  <c r="Z43" i="299"/>
  <c r="Y43" i="299"/>
  <c r="X43" i="299"/>
  <c r="W43" i="299"/>
  <c r="V43" i="299"/>
  <c r="U43" i="299"/>
  <c r="T43" i="299"/>
  <c r="S43" i="299"/>
  <c r="R43" i="299"/>
  <c r="Q43" i="299"/>
  <c r="P43" i="299"/>
  <c r="O43" i="299"/>
  <c r="N43" i="299"/>
  <c r="M43" i="299"/>
  <c r="L43" i="299"/>
  <c r="K43" i="299"/>
  <c r="F43" i="299"/>
  <c r="AJ42" i="299"/>
  <c r="AI42" i="299"/>
  <c r="AH42" i="299"/>
  <c r="AG42" i="299"/>
  <c r="AF42" i="299"/>
  <c r="AE42" i="299"/>
  <c r="AD42" i="299"/>
  <c r="AC42" i="299"/>
  <c r="AB42" i="299"/>
  <c r="AA42" i="299"/>
  <c r="Z42" i="299"/>
  <c r="Y42" i="299"/>
  <c r="X42" i="299"/>
  <c r="W42" i="299"/>
  <c r="V42" i="299"/>
  <c r="U42" i="299"/>
  <c r="T42" i="299"/>
  <c r="S42" i="299"/>
  <c r="R42" i="299"/>
  <c r="Q42" i="299"/>
  <c r="P42" i="299"/>
  <c r="O42" i="299"/>
  <c r="N42" i="299"/>
  <c r="M42" i="299"/>
  <c r="L42" i="299"/>
  <c r="K42" i="299"/>
  <c r="F42" i="299"/>
  <c r="AJ41" i="299"/>
  <c r="AI41" i="299"/>
  <c r="AH41" i="299"/>
  <c r="AG41" i="299"/>
  <c r="AF41" i="299"/>
  <c r="AE41" i="299"/>
  <c r="AD41" i="299"/>
  <c r="AC41" i="299"/>
  <c r="AB41" i="299"/>
  <c r="AA41" i="299"/>
  <c r="Z41" i="299"/>
  <c r="Y41" i="299"/>
  <c r="X41" i="299"/>
  <c r="W41" i="299"/>
  <c r="V41" i="299"/>
  <c r="U41" i="299"/>
  <c r="T41" i="299"/>
  <c r="S41" i="299"/>
  <c r="R41" i="299"/>
  <c r="Q41" i="299"/>
  <c r="P41" i="299"/>
  <c r="O41" i="299"/>
  <c r="N41" i="299"/>
  <c r="M41" i="299"/>
  <c r="L41" i="299"/>
  <c r="K41" i="299"/>
  <c r="F41" i="299"/>
  <c r="AJ40" i="299"/>
  <c r="AI40" i="299"/>
  <c r="AH40" i="299"/>
  <c r="AG40" i="299"/>
  <c r="AF40" i="299"/>
  <c r="AE40" i="299"/>
  <c r="AD40" i="299"/>
  <c r="AC40" i="299"/>
  <c r="AB40" i="299"/>
  <c r="AA40" i="299"/>
  <c r="Z40" i="299"/>
  <c r="Y40" i="299"/>
  <c r="X40" i="299"/>
  <c r="W40" i="299"/>
  <c r="V40" i="299"/>
  <c r="U40" i="299"/>
  <c r="T40" i="299"/>
  <c r="S40" i="299"/>
  <c r="R40" i="299"/>
  <c r="Q40" i="299"/>
  <c r="P40" i="299"/>
  <c r="O40" i="299"/>
  <c r="N40" i="299"/>
  <c r="M40" i="299"/>
  <c r="L40" i="299"/>
  <c r="K40" i="299"/>
  <c r="F40" i="299"/>
  <c r="AJ39" i="299"/>
  <c r="AI39" i="299"/>
  <c r="AH39" i="299"/>
  <c r="AG39" i="299"/>
  <c r="AF39" i="299"/>
  <c r="AE39" i="299"/>
  <c r="AD39" i="299"/>
  <c r="AC39" i="299"/>
  <c r="AB39" i="299"/>
  <c r="AA39" i="299"/>
  <c r="Z39" i="299"/>
  <c r="Y39" i="299"/>
  <c r="X39" i="299"/>
  <c r="W39" i="299"/>
  <c r="V39" i="299"/>
  <c r="U39" i="299"/>
  <c r="T39" i="299"/>
  <c r="S39" i="299"/>
  <c r="R39" i="299"/>
  <c r="Q39" i="299"/>
  <c r="P39" i="299"/>
  <c r="O39" i="299"/>
  <c r="N39" i="299"/>
  <c r="M39" i="299"/>
  <c r="L39" i="299"/>
  <c r="K39" i="299"/>
  <c r="F39" i="299"/>
  <c r="AJ38" i="299"/>
  <c r="AI38" i="299"/>
  <c r="AH38" i="299"/>
  <c r="AG38" i="299"/>
  <c r="AF38" i="299"/>
  <c r="AE38" i="299"/>
  <c r="AD38" i="299"/>
  <c r="AC38" i="299"/>
  <c r="AB38" i="299"/>
  <c r="AA38" i="299"/>
  <c r="Z38" i="299"/>
  <c r="Y38" i="299"/>
  <c r="X38" i="299"/>
  <c r="W38" i="299"/>
  <c r="V38" i="299"/>
  <c r="U38" i="299"/>
  <c r="T38" i="299"/>
  <c r="S38" i="299"/>
  <c r="R38" i="299"/>
  <c r="Q38" i="299"/>
  <c r="P38" i="299"/>
  <c r="O38" i="299"/>
  <c r="N38" i="299"/>
  <c r="M38" i="299"/>
  <c r="L38" i="299"/>
  <c r="K38" i="299"/>
  <c r="F38" i="299"/>
  <c r="AJ37" i="299"/>
  <c r="AI37" i="299"/>
  <c r="AH37" i="299"/>
  <c r="AG37" i="299"/>
  <c r="AF37" i="299"/>
  <c r="AE37" i="299"/>
  <c r="AD37" i="299"/>
  <c r="AC37" i="299"/>
  <c r="AB37" i="299"/>
  <c r="AA37" i="299"/>
  <c r="Z37" i="299"/>
  <c r="Y37" i="299"/>
  <c r="X37" i="299"/>
  <c r="W37" i="299"/>
  <c r="V37" i="299"/>
  <c r="U37" i="299"/>
  <c r="T37" i="299"/>
  <c r="S37" i="299"/>
  <c r="R37" i="299"/>
  <c r="Q37" i="299"/>
  <c r="P37" i="299"/>
  <c r="O37" i="299"/>
  <c r="N37" i="299"/>
  <c r="M37" i="299"/>
  <c r="L37" i="299"/>
  <c r="K37" i="299"/>
  <c r="F37" i="299"/>
  <c r="AJ36" i="299"/>
  <c r="AI36" i="299"/>
  <c r="AH36" i="299"/>
  <c r="AG36" i="299"/>
  <c r="AF36" i="299"/>
  <c r="AE36" i="299"/>
  <c r="AD36" i="299"/>
  <c r="AC36" i="299"/>
  <c r="AB36" i="299"/>
  <c r="AA36" i="299"/>
  <c r="Z36" i="299"/>
  <c r="Y36" i="299"/>
  <c r="X36" i="299"/>
  <c r="W36" i="299"/>
  <c r="V36" i="299"/>
  <c r="U36" i="299"/>
  <c r="T36" i="299"/>
  <c r="S36" i="299"/>
  <c r="R36" i="299"/>
  <c r="Q36" i="299"/>
  <c r="P36" i="299"/>
  <c r="O36" i="299"/>
  <c r="N36" i="299"/>
  <c r="M36" i="299"/>
  <c r="L36" i="299"/>
  <c r="K36" i="299"/>
  <c r="F36" i="299"/>
  <c r="AJ35" i="299"/>
  <c r="AI35" i="299"/>
  <c r="AH35" i="299"/>
  <c r="AG35" i="299"/>
  <c r="AF35" i="299"/>
  <c r="AE35" i="299"/>
  <c r="AD35" i="299"/>
  <c r="AC35" i="299"/>
  <c r="AB35" i="299"/>
  <c r="AA35" i="299"/>
  <c r="Z35" i="299"/>
  <c r="Y35" i="299"/>
  <c r="X35" i="299"/>
  <c r="W35" i="299"/>
  <c r="V35" i="299"/>
  <c r="U35" i="299"/>
  <c r="T35" i="299"/>
  <c r="S35" i="299"/>
  <c r="R35" i="299"/>
  <c r="Q35" i="299"/>
  <c r="P35" i="299"/>
  <c r="O35" i="299"/>
  <c r="N35" i="299"/>
  <c r="M35" i="299"/>
  <c r="L35" i="299"/>
  <c r="K35" i="299"/>
  <c r="F35" i="299"/>
  <c r="AJ34" i="299"/>
  <c r="AI34" i="299"/>
  <c r="AH34" i="299"/>
  <c r="AG34" i="299"/>
  <c r="AF34" i="299"/>
  <c r="AE34" i="299"/>
  <c r="AD34" i="299"/>
  <c r="AC34" i="299"/>
  <c r="AB34" i="299"/>
  <c r="AA34" i="299"/>
  <c r="Z34" i="299"/>
  <c r="Y34" i="299"/>
  <c r="X34" i="299"/>
  <c r="W34" i="299"/>
  <c r="V34" i="299"/>
  <c r="U34" i="299"/>
  <c r="T34" i="299"/>
  <c r="S34" i="299"/>
  <c r="R34" i="299"/>
  <c r="Q34" i="299"/>
  <c r="P34" i="299"/>
  <c r="O34" i="299"/>
  <c r="N34" i="299"/>
  <c r="M34" i="299"/>
  <c r="L34" i="299"/>
  <c r="K34" i="299"/>
  <c r="F34" i="299"/>
  <c r="AJ33" i="299"/>
  <c r="AI33" i="299"/>
  <c r="AH33" i="299"/>
  <c r="AG33" i="299"/>
  <c r="AF33" i="299"/>
  <c r="AE33" i="299"/>
  <c r="AD33" i="299"/>
  <c r="AC33" i="299"/>
  <c r="AB33" i="299"/>
  <c r="AA33" i="299"/>
  <c r="Z33" i="299"/>
  <c r="Y33" i="299"/>
  <c r="X33" i="299"/>
  <c r="W33" i="299"/>
  <c r="V33" i="299"/>
  <c r="U33" i="299"/>
  <c r="T33" i="299"/>
  <c r="S33" i="299"/>
  <c r="R33" i="299"/>
  <c r="Q33" i="299"/>
  <c r="P33" i="299"/>
  <c r="O33" i="299"/>
  <c r="N33" i="299"/>
  <c r="M33" i="299"/>
  <c r="L33" i="299"/>
  <c r="K33" i="299"/>
  <c r="F33" i="299"/>
  <c r="AJ32" i="299"/>
  <c r="AI32" i="299"/>
  <c r="AH32" i="299"/>
  <c r="AG32" i="299"/>
  <c r="AF32" i="299"/>
  <c r="AE32" i="299"/>
  <c r="AD32" i="299"/>
  <c r="AC32" i="299"/>
  <c r="AB32" i="299"/>
  <c r="AA32" i="299"/>
  <c r="Z32" i="299"/>
  <c r="Y32" i="299"/>
  <c r="X32" i="299"/>
  <c r="W32" i="299"/>
  <c r="V32" i="299"/>
  <c r="U32" i="299"/>
  <c r="T32" i="299"/>
  <c r="S32" i="299"/>
  <c r="R32" i="299"/>
  <c r="Q32" i="299"/>
  <c r="P32" i="299"/>
  <c r="O32" i="299"/>
  <c r="N32" i="299"/>
  <c r="M32" i="299"/>
  <c r="L32" i="299"/>
  <c r="K32" i="299"/>
  <c r="F32" i="299"/>
  <c r="AJ31" i="299"/>
  <c r="AI31" i="299"/>
  <c r="AH31" i="299"/>
  <c r="AG31" i="299"/>
  <c r="AF31" i="299"/>
  <c r="AE31" i="299"/>
  <c r="AD31" i="299"/>
  <c r="AC31" i="299"/>
  <c r="AB31" i="299"/>
  <c r="AA31" i="299"/>
  <c r="Z31" i="299"/>
  <c r="Y31" i="299"/>
  <c r="X31" i="299"/>
  <c r="W31" i="299"/>
  <c r="V31" i="299"/>
  <c r="U31" i="299"/>
  <c r="T31" i="299"/>
  <c r="S31" i="299"/>
  <c r="R31" i="299"/>
  <c r="Q31" i="299"/>
  <c r="P31" i="299"/>
  <c r="O31" i="299"/>
  <c r="N31" i="299"/>
  <c r="M31" i="299"/>
  <c r="L31" i="299"/>
  <c r="K31" i="299"/>
  <c r="F31" i="299"/>
  <c r="AJ30" i="299"/>
  <c r="AI30" i="299"/>
  <c r="AH30" i="299"/>
  <c r="AG30" i="299"/>
  <c r="AF30" i="299"/>
  <c r="AE30" i="299"/>
  <c r="AD30" i="299"/>
  <c r="AC30" i="299"/>
  <c r="AB30" i="299"/>
  <c r="AA30" i="299"/>
  <c r="Z30" i="299"/>
  <c r="Y30" i="299"/>
  <c r="X30" i="299"/>
  <c r="W30" i="299"/>
  <c r="V30" i="299"/>
  <c r="U30" i="299"/>
  <c r="T30" i="299"/>
  <c r="S30" i="299"/>
  <c r="R30" i="299"/>
  <c r="Q30" i="299"/>
  <c r="P30" i="299"/>
  <c r="O30" i="299"/>
  <c r="N30" i="299"/>
  <c r="M30" i="299"/>
  <c r="L30" i="299"/>
  <c r="K30" i="299"/>
  <c r="F30" i="299"/>
  <c r="AJ29" i="299"/>
  <c r="AI29" i="299"/>
  <c r="AH29" i="299"/>
  <c r="AG29" i="299"/>
  <c r="AF29" i="299"/>
  <c r="AE29" i="299"/>
  <c r="AD29" i="299"/>
  <c r="AC29" i="299"/>
  <c r="AB29" i="299"/>
  <c r="AA29" i="299"/>
  <c r="Z29" i="299"/>
  <c r="Y29" i="299"/>
  <c r="X29" i="299"/>
  <c r="W29" i="299"/>
  <c r="V29" i="299"/>
  <c r="U29" i="299"/>
  <c r="T29" i="299"/>
  <c r="S29" i="299"/>
  <c r="R29" i="299"/>
  <c r="Q29" i="299"/>
  <c r="P29" i="299"/>
  <c r="O29" i="299"/>
  <c r="N29" i="299"/>
  <c r="M29" i="299"/>
  <c r="L29" i="299"/>
  <c r="K29" i="299"/>
  <c r="F29" i="299"/>
  <c r="AJ28" i="299"/>
  <c r="AI28" i="299"/>
  <c r="AH28" i="299"/>
  <c r="AG28" i="299"/>
  <c r="AF28" i="299"/>
  <c r="AE28" i="299"/>
  <c r="AD28" i="299"/>
  <c r="AC28" i="299"/>
  <c r="AB28" i="299"/>
  <c r="AA28" i="299"/>
  <c r="Z28" i="299"/>
  <c r="Y28" i="299"/>
  <c r="X28" i="299"/>
  <c r="W28" i="299"/>
  <c r="V28" i="299"/>
  <c r="U28" i="299"/>
  <c r="T28" i="299"/>
  <c r="S28" i="299"/>
  <c r="R28" i="299"/>
  <c r="Q28" i="299"/>
  <c r="P28" i="299"/>
  <c r="O28" i="299"/>
  <c r="N28" i="299"/>
  <c r="M28" i="299"/>
  <c r="L28" i="299"/>
  <c r="K28" i="299"/>
  <c r="F28" i="299"/>
  <c r="AJ27" i="299"/>
  <c r="AI27" i="299"/>
  <c r="AH27" i="299"/>
  <c r="AG27" i="299"/>
  <c r="AF27" i="299"/>
  <c r="AE27" i="299"/>
  <c r="AD27" i="299"/>
  <c r="AC27" i="299"/>
  <c r="AB27" i="299"/>
  <c r="AA27" i="299"/>
  <c r="Z27" i="299"/>
  <c r="Y27" i="299"/>
  <c r="X27" i="299"/>
  <c r="W27" i="299"/>
  <c r="V27" i="299"/>
  <c r="U27" i="299"/>
  <c r="T27" i="299"/>
  <c r="S27" i="299"/>
  <c r="R27" i="299"/>
  <c r="Q27" i="299"/>
  <c r="P27" i="299"/>
  <c r="O27" i="299"/>
  <c r="N27" i="299"/>
  <c r="M27" i="299"/>
  <c r="L27" i="299"/>
  <c r="K27" i="299"/>
  <c r="F27" i="299"/>
  <c r="AJ26" i="299"/>
  <c r="AI26" i="299"/>
  <c r="AH26" i="299"/>
  <c r="AG26" i="299"/>
  <c r="AF26" i="299"/>
  <c r="AE26" i="299"/>
  <c r="AD26" i="299"/>
  <c r="AC26" i="299"/>
  <c r="AB26" i="299"/>
  <c r="AA26" i="299"/>
  <c r="Z26" i="299"/>
  <c r="Y26" i="299"/>
  <c r="X26" i="299"/>
  <c r="W26" i="299"/>
  <c r="V26" i="299"/>
  <c r="U26" i="299"/>
  <c r="T26" i="299"/>
  <c r="S26" i="299"/>
  <c r="R26" i="299"/>
  <c r="Q26" i="299"/>
  <c r="P26" i="299"/>
  <c r="O26" i="299"/>
  <c r="N26" i="299"/>
  <c r="M26" i="299"/>
  <c r="L26" i="299"/>
  <c r="K26" i="299"/>
  <c r="F26" i="299"/>
  <c r="AJ25" i="299"/>
  <c r="AI25" i="299"/>
  <c r="AH25" i="299"/>
  <c r="AG25" i="299"/>
  <c r="AF25" i="299"/>
  <c r="AE25" i="299"/>
  <c r="AD25" i="299"/>
  <c r="AC25" i="299"/>
  <c r="AB25" i="299"/>
  <c r="AA25" i="299"/>
  <c r="Z25" i="299"/>
  <c r="Y25" i="299"/>
  <c r="X25" i="299"/>
  <c r="W25" i="299"/>
  <c r="V25" i="299"/>
  <c r="U25" i="299"/>
  <c r="T25" i="299"/>
  <c r="S25" i="299"/>
  <c r="R25" i="299"/>
  <c r="Q25" i="299"/>
  <c r="P25" i="299"/>
  <c r="O25" i="299"/>
  <c r="N25" i="299"/>
  <c r="M25" i="299"/>
  <c r="L25" i="299"/>
  <c r="K25" i="299"/>
  <c r="F25" i="299"/>
  <c r="AJ24" i="299"/>
  <c r="AI24" i="299"/>
  <c r="AH24" i="299"/>
  <c r="AG24" i="299"/>
  <c r="AF24" i="299"/>
  <c r="AE24" i="299"/>
  <c r="AD24" i="299"/>
  <c r="AC24" i="299"/>
  <c r="AB24" i="299"/>
  <c r="AA24" i="299"/>
  <c r="Z24" i="299"/>
  <c r="Y24" i="299"/>
  <c r="X24" i="299"/>
  <c r="W24" i="299"/>
  <c r="V24" i="299"/>
  <c r="U24" i="299"/>
  <c r="T24" i="299"/>
  <c r="S24" i="299"/>
  <c r="R24" i="299"/>
  <c r="Q24" i="299"/>
  <c r="P24" i="299"/>
  <c r="O24" i="299"/>
  <c r="N24" i="299"/>
  <c r="M24" i="299"/>
  <c r="L24" i="299"/>
  <c r="K24" i="299"/>
  <c r="F24" i="299"/>
  <c r="AJ23" i="299"/>
  <c r="AI23" i="299"/>
  <c r="AH23" i="299"/>
  <c r="AG23" i="299"/>
  <c r="AF23" i="299"/>
  <c r="AE23" i="299"/>
  <c r="AD23" i="299"/>
  <c r="AC23" i="299"/>
  <c r="AB23" i="299"/>
  <c r="AA23" i="299"/>
  <c r="Z23" i="299"/>
  <c r="Y23" i="299"/>
  <c r="X23" i="299"/>
  <c r="W23" i="299"/>
  <c r="V23" i="299"/>
  <c r="U23" i="299"/>
  <c r="T23" i="299"/>
  <c r="S23" i="299"/>
  <c r="R23" i="299"/>
  <c r="Q23" i="299"/>
  <c r="P23" i="299"/>
  <c r="O23" i="299"/>
  <c r="N23" i="299"/>
  <c r="M23" i="299"/>
  <c r="L23" i="299"/>
  <c r="K23" i="299"/>
  <c r="F23" i="299"/>
  <c r="AJ22" i="299"/>
  <c r="AI22" i="299"/>
  <c r="AH22" i="299"/>
  <c r="AG22" i="299"/>
  <c r="AF22" i="299"/>
  <c r="AE22" i="299"/>
  <c r="AD22" i="299"/>
  <c r="AC22" i="299"/>
  <c r="AB22" i="299"/>
  <c r="AA22" i="299"/>
  <c r="Z22" i="299"/>
  <c r="Y22" i="299"/>
  <c r="X22" i="299"/>
  <c r="W22" i="299"/>
  <c r="V22" i="299"/>
  <c r="U22" i="299"/>
  <c r="T22" i="299"/>
  <c r="S22" i="299"/>
  <c r="R22" i="299"/>
  <c r="Q22" i="299"/>
  <c r="P22" i="299"/>
  <c r="O22" i="299"/>
  <c r="N22" i="299"/>
  <c r="M22" i="299"/>
  <c r="L22" i="299"/>
  <c r="K22" i="299"/>
  <c r="F22" i="299"/>
  <c r="AJ21" i="299"/>
  <c r="AI21" i="299"/>
  <c r="AH21" i="299"/>
  <c r="AG21" i="299"/>
  <c r="AF21" i="299"/>
  <c r="AE21" i="299"/>
  <c r="AD21" i="299"/>
  <c r="AC21" i="299"/>
  <c r="AB21" i="299"/>
  <c r="AA21" i="299"/>
  <c r="Z21" i="299"/>
  <c r="Y21" i="299"/>
  <c r="X21" i="299"/>
  <c r="W21" i="299"/>
  <c r="V21" i="299"/>
  <c r="U21" i="299"/>
  <c r="T21" i="299"/>
  <c r="S21" i="299"/>
  <c r="R21" i="299"/>
  <c r="Q21" i="299"/>
  <c r="P21" i="299"/>
  <c r="O21" i="299"/>
  <c r="N21" i="299"/>
  <c r="M21" i="299"/>
  <c r="L21" i="299"/>
  <c r="K21" i="299"/>
  <c r="F21" i="299"/>
  <c r="AJ20" i="299"/>
  <c r="AI20" i="299"/>
  <c r="AH20" i="299"/>
  <c r="AG20" i="299"/>
  <c r="AF20" i="299"/>
  <c r="AE20" i="299"/>
  <c r="AD20" i="299"/>
  <c r="AC20" i="299"/>
  <c r="AB20" i="299"/>
  <c r="AA20" i="299"/>
  <c r="Z20" i="299"/>
  <c r="Y20" i="299"/>
  <c r="X20" i="299"/>
  <c r="W20" i="299"/>
  <c r="V20" i="299"/>
  <c r="U20" i="299"/>
  <c r="T20" i="299"/>
  <c r="S20" i="299"/>
  <c r="R20" i="299"/>
  <c r="Q20" i="299"/>
  <c r="P20" i="299"/>
  <c r="O20" i="299"/>
  <c r="N20" i="299"/>
  <c r="M20" i="299"/>
  <c r="L20" i="299"/>
  <c r="K20" i="299"/>
  <c r="F20" i="299"/>
  <c r="AJ19" i="299"/>
  <c r="AI19" i="299"/>
  <c r="AH19" i="299"/>
  <c r="AG19" i="299"/>
  <c r="AF19" i="299"/>
  <c r="AE19" i="299"/>
  <c r="AD19" i="299"/>
  <c r="AC19" i="299"/>
  <c r="AB19" i="299"/>
  <c r="AA19" i="299"/>
  <c r="Z19" i="299"/>
  <c r="Y19" i="299"/>
  <c r="X19" i="299"/>
  <c r="W19" i="299"/>
  <c r="V19" i="299"/>
  <c r="U19" i="299"/>
  <c r="T19" i="299"/>
  <c r="S19" i="299"/>
  <c r="R19" i="299"/>
  <c r="Q19" i="299"/>
  <c r="P19" i="299"/>
  <c r="O19" i="299"/>
  <c r="N19" i="299"/>
  <c r="M19" i="299"/>
  <c r="L19" i="299"/>
  <c r="K19" i="299"/>
  <c r="F19" i="299"/>
  <c r="AI18" i="299"/>
  <c r="AH18" i="299"/>
  <c r="AJ18" i="299" s="1"/>
  <c r="AG18" i="299"/>
  <c r="AE18" i="299"/>
  <c r="AD18" i="299"/>
  <c r="AC18" i="299"/>
  <c r="AF18" i="299" s="1"/>
  <c r="AB18" i="299"/>
  <c r="AA18" i="299"/>
  <c r="Y18" i="299"/>
  <c r="X18" i="299"/>
  <c r="Z18" i="299" s="1"/>
  <c r="W18" i="299"/>
  <c r="V18" i="299"/>
  <c r="T18" i="299"/>
  <c r="S18" i="299"/>
  <c r="U18" i="299" s="1"/>
  <c r="F18" i="299" s="1"/>
  <c r="R18" i="299"/>
  <c r="Q18" i="299"/>
  <c r="O18" i="299"/>
  <c r="N18" i="299"/>
  <c r="M18" i="299"/>
  <c r="P18" i="299" s="1"/>
  <c r="L18" i="299"/>
  <c r="K18" i="299"/>
  <c r="AI17" i="299"/>
  <c r="AH17" i="299"/>
  <c r="AJ17" i="299" s="1"/>
  <c r="AG17" i="299"/>
  <c r="AE17" i="299"/>
  <c r="AD17" i="299"/>
  <c r="AC17" i="299"/>
  <c r="AB17" i="299"/>
  <c r="AF17" i="299" s="1"/>
  <c r="AA17" i="299"/>
  <c r="Y17" i="299"/>
  <c r="X17" i="299"/>
  <c r="Z17" i="299" s="1"/>
  <c r="W17" i="299"/>
  <c r="V17" i="299"/>
  <c r="T17" i="299"/>
  <c r="S17" i="299"/>
  <c r="R17" i="299"/>
  <c r="Q17" i="299"/>
  <c r="O17" i="299"/>
  <c r="N17" i="299"/>
  <c r="M17" i="299"/>
  <c r="L17" i="299"/>
  <c r="P17" i="299" s="1"/>
  <c r="K17" i="299"/>
  <c r="AJ16" i="299"/>
  <c r="AI16" i="299"/>
  <c r="AH16" i="299"/>
  <c r="AG16" i="299"/>
  <c r="AE16" i="299"/>
  <c r="AD16" i="299"/>
  <c r="AC16" i="299"/>
  <c r="AB16" i="299"/>
  <c r="AF16" i="299" s="1"/>
  <c r="AA16" i="299"/>
  <c r="Z16" i="299"/>
  <c r="Y16" i="299"/>
  <c r="X16" i="299"/>
  <c r="W16" i="299"/>
  <c r="V16" i="299"/>
  <c r="U16" i="299"/>
  <c r="F16" i="299" s="1"/>
  <c r="T16" i="299"/>
  <c r="S16" i="299"/>
  <c r="R16" i="299"/>
  <c r="Q16" i="299"/>
  <c r="O16" i="299"/>
  <c r="N16" i="299"/>
  <c r="M16" i="299"/>
  <c r="L16" i="299"/>
  <c r="P16" i="299" s="1"/>
  <c r="K16" i="299"/>
  <c r="AI15" i="299"/>
  <c r="AH15" i="299"/>
  <c r="AJ15" i="299" s="1"/>
  <c r="AG15" i="299"/>
  <c r="AE15" i="299"/>
  <c r="AD15" i="299"/>
  <c r="AC15" i="299"/>
  <c r="AB15" i="299"/>
  <c r="AA15" i="299"/>
  <c r="Y15" i="299"/>
  <c r="X15" i="299"/>
  <c r="Z15" i="299" s="1"/>
  <c r="W15" i="299"/>
  <c r="V15" i="299"/>
  <c r="T15" i="299"/>
  <c r="S15" i="299"/>
  <c r="R15" i="299"/>
  <c r="Q15" i="299"/>
  <c r="O15" i="299"/>
  <c r="N15" i="299"/>
  <c r="M15" i="299"/>
  <c r="L15" i="299"/>
  <c r="K15" i="299"/>
  <c r="AI14" i="299"/>
  <c r="AH14" i="299"/>
  <c r="AJ14" i="299" s="1"/>
  <c r="AG14" i="299"/>
  <c r="AE14" i="299"/>
  <c r="AD14" i="299"/>
  <c r="AC14" i="299"/>
  <c r="AB14" i="299"/>
  <c r="AF14" i="299" s="1"/>
  <c r="AA14" i="299"/>
  <c r="Y14" i="299"/>
  <c r="X14" i="299"/>
  <c r="W14" i="299"/>
  <c r="Z14" i="299" s="1"/>
  <c r="V14" i="299"/>
  <c r="T14" i="299"/>
  <c r="S14" i="299"/>
  <c r="R14" i="299"/>
  <c r="Q14" i="299"/>
  <c r="O14" i="299"/>
  <c r="N14" i="299"/>
  <c r="M14" i="299"/>
  <c r="L14" i="299"/>
  <c r="P14" i="299" s="1"/>
  <c r="K14" i="299"/>
  <c r="AI13" i="299"/>
  <c r="AH13" i="299"/>
  <c r="AJ13" i="299" s="1"/>
  <c r="AG13" i="299"/>
  <c r="AE13" i="299"/>
  <c r="AD13" i="299"/>
  <c r="AC13" i="299"/>
  <c r="AF13" i="299" s="1"/>
  <c r="AB13" i="299"/>
  <c r="AA13" i="299"/>
  <c r="Y13" i="299"/>
  <c r="X13" i="299"/>
  <c r="Z13" i="299" s="1"/>
  <c r="W13" i="299"/>
  <c r="V13" i="299"/>
  <c r="T13" i="299"/>
  <c r="S13" i="299"/>
  <c r="U13" i="299" s="1"/>
  <c r="F13" i="299" s="1"/>
  <c r="R13" i="299"/>
  <c r="Q13" i="299"/>
  <c r="O13" i="299"/>
  <c r="N13" i="299"/>
  <c r="M13" i="299"/>
  <c r="P13" i="299" s="1"/>
  <c r="L13" i="299"/>
  <c r="K13" i="299"/>
  <c r="AI12" i="299"/>
  <c r="AH12" i="299"/>
  <c r="AJ12" i="299" s="1"/>
  <c r="AG12" i="299"/>
  <c r="AE12" i="299"/>
  <c r="AD12" i="299"/>
  <c r="AC12" i="299"/>
  <c r="AF12" i="299" s="1"/>
  <c r="AB12" i="299"/>
  <c r="AA12" i="299"/>
  <c r="Z12" i="299"/>
  <c r="Y12" i="299"/>
  <c r="X12" i="299"/>
  <c r="W12" i="299"/>
  <c r="V12" i="299"/>
  <c r="T12" i="299"/>
  <c r="S12" i="299"/>
  <c r="U12" i="299" s="1"/>
  <c r="F12" i="299" s="1"/>
  <c r="R12" i="299"/>
  <c r="Q12" i="299"/>
  <c r="O12" i="299"/>
  <c r="N12" i="299"/>
  <c r="M12" i="299"/>
  <c r="P12" i="299" s="1"/>
  <c r="L12" i="299"/>
  <c r="K12" i="299"/>
  <c r="AI11" i="299"/>
  <c r="AH11" i="299"/>
  <c r="AJ11" i="299" s="1"/>
  <c r="AG11" i="299"/>
  <c r="AE11" i="299"/>
  <c r="AD11" i="299"/>
  <c r="AC11" i="299"/>
  <c r="AB11" i="299"/>
  <c r="AA11" i="299"/>
  <c r="Y11" i="299"/>
  <c r="X11" i="299"/>
  <c r="Z11" i="299" s="1"/>
  <c r="W11" i="299"/>
  <c r="V11" i="299"/>
  <c r="T11" i="299"/>
  <c r="S11" i="299"/>
  <c r="U11" i="299" s="1"/>
  <c r="F11" i="299" s="1"/>
  <c r="R11" i="299"/>
  <c r="Q11" i="299"/>
  <c r="O11" i="299"/>
  <c r="N11" i="299"/>
  <c r="M11" i="299"/>
  <c r="L11" i="299"/>
  <c r="K11" i="299"/>
  <c r="AI10" i="299"/>
  <c r="AH10" i="299"/>
  <c r="AJ10" i="299" s="1"/>
  <c r="AG10" i="299"/>
  <c r="AE10" i="299"/>
  <c r="AD10" i="299"/>
  <c r="AC10" i="299"/>
  <c r="AF10" i="299" s="1"/>
  <c r="AB10" i="299"/>
  <c r="AA10" i="299"/>
  <c r="Y10" i="299"/>
  <c r="X10" i="299"/>
  <c r="Z10" i="299" s="1"/>
  <c r="W10" i="299"/>
  <c r="V10" i="299"/>
  <c r="T10" i="299"/>
  <c r="S10" i="299"/>
  <c r="U10" i="299" s="1"/>
  <c r="F10" i="299" s="1"/>
  <c r="R10" i="299"/>
  <c r="Q10" i="299"/>
  <c r="P10" i="299"/>
  <c r="O10" i="299"/>
  <c r="N10" i="299"/>
  <c r="M10" i="299"/>
  <c r="L10" i="299"/>
  <c r="K10" i="299"/>
  <c r="AI9" i="299"/>
  <c r="AH9" i="299"/>
  <c r="AJ9" i="299" s="1"/>
  <c r="AG9" i="299"/>
  <c r="AF9" i="299"/>
  <c r="AE9" i="299"/>
  <c r="AD9" i="299"/>
  <c r="AC9" i="299"/>
  <c r="AB9" i="299"/>
  <c r="AA9" i="299"/>
  <c r="Y9" i="299"/>
  <c r="X9" i="299"/>
  <c r="Z9" i="299" s="1"/>
  <c r="W9" i="299"/>
  <c r="V9" i="299"/>
  <c r="T9" i="299"/>
  <c r="S9" i="299"/>
  <c r="U9" i="299" s="1"/>
  <c r="F9" i="299" s="1"/>
  <c r="R9" i="299"/>
  <c r="Q9" i="299"/>
  <c r="O9" i="299"/>
  <c r="N9" i="299"/>
  <c r="M9" i="299"/>
  <c r="P9" i="299" s="1"/>
  <c r="L9" i="299"/>
  <c r="K9" i="299"/>
  <c r="AJ8" i="299"/>
  <c r="AI8" i="299"/>
  <c r="AH8" i="299"/>
  <c r="AG8" i="299"/>
  <c r="AE8" i="299"/>
  <c r="AD8" i="299"/>
  <c r="AC8" i="299"/>
  <c r="AB8" i="299"/>
  <c r="AA8" i="299"/>
  <c r="Y8" i="299"/>
  <c r="X8" i="299"/>
  <c r="Z8" i="299" s="1"/>
  <c r="W8" i="299"/>
  <c r="V8" i="299"/>
  <c r="T8" i="299"/>
  <c r="S8" i="299"/>
  <c r="R8" i="299"/>
  <c r="U8" i="299" s="1"/>
  <c r="F8" i="299" s="1"/>
  <c r="Q8" i="299"/>
  <c r="O8" i="299"/>
  <c r="N8" i="299"/>
  <c r="M8" i="299"/>
  <c r="L8" i="299"/>
  <c r="P8" i="299" s="1"/>
  <c r="K8" i="299"/>
  <c r="AI7" i="299"/>
  <c r="AH7" i="299"/>
  <c r="AJ7" i="299" s="1"/>
  <c r="AG7" i="299"/>
  <c r="AE7" i="299"/>
  <c r="AD7" i="299"/>
  <c r="AC7" i="299"/>
  <c r="AB7" i="299"/>
  <c r="AA7" i="299"/>
  <c r="Y7" i="299"/>
  <c r="X7" i="299"/>
  <c r="W7" i="299"/>
  <c r="V7" i="299"/>
  <c r="T7" i="299"/>
  <c r="S7" i="299"/>
  <c r="R7" i="299"/>
  <c r="Q7" i="299"/>
  <c r="O7" i="299"/>
  <c r="N7" i="299"/>
  <c r="M7" i="299"/>
  <c r="L7" i="299"/>
  <c r="K7" i="299"/>
  <c r="AI6" i="299"/>
  <c r="AH6" i="299"/>
  <c r="AJ6" i="299" s="1"/>
  <c r="AG6" i="299"/>
  <c r="AE6" i="299"/>
  <c r="AD6" i="299"/>
  <c r="AC6" i="299"/>
  <c r="AB6" i="299"/>
  <c r="AF6" i="299" s="1"/>
  <c r="AA6" i="299"/>
  <c r="Y6" i="299"/>
  <c r="X6" i="299"/>
  <c r="W6" i="299"/>
  <c r="Z6" i="299" s="1"/>
  <c r="V6" i="299"/>
  <c r="T6" i="299"/>
  <c r="S6" i="299"/>
  <c r="R6" i="299"/>
  <c r="U6" i="299" s="1"/>
  <c r="F6" i="299" s="1"/>
  <c r="Q6" i="299"/>
  <c r="O6" i="299"/>
  <c r="N6" i="299"/>
  <c r="M6" i="299"/>
  <c r="L6" i="299"/>
  <c r="P6" i="299" s="1"/>
  <c r="K6" i="299"/>
  <c r="AI5" i="299"/>
  <c r="AH5" i="299"/>
  <c r="AJ5" i="299" s="1"/>
  <c r="AG5" i="299"/>
  <c r="AE5" i="299"/>
  <c r="AD5" i="299"/>
  <c r="AC5" i="299"/>
  <c r="AF5" i="299" s="1"/>
  <c r="AB5" i="299"/>
  <c r="AA5" i="299"/>
  <c r="Y5" i="299"/>
  <c r="X5" i="299"/>
  <c r="Z5" i="299" s="1"/>
  <c r="W5" i="299"/>
  <c r="V5" i="299"/>
  <c r="T5" i="299"/>
  <c r="S5" i="299"/>
  <c r="U5" i="299" s="1"/>
  <c r="F5" i="299" s="1"/>
  <c r="R5" i="299"/>
  <c r="Q5" i="299"/>
  <c r="O5" i="299"/>
  <c r="N5" i="299"/>
  <c r="M5" i="299"/>
  <c r="P5" i="299" s="1"/>
  <c r="L5" i="299"/>
  <c r="K5" i="299"/>
  <c r="AI4" i="299"/>
  <c r="AH4" i="299"/>
  <c r="AJ4" i="299" s="1"/>
  <c r="AG4" i="299"/>
  <c r="AE4" i="299"/>
  <c r="AD4" i="299"/>
  <c r="AC4" i="299"/>
  <c r="AF4" i="299" s="1"/>
  <c r="AB4" i="299"/>
  <c r="AA4" i="299"/>
  <c r="Y4" i="299"/>
  <c r="X4" i="299"/>
  <c r="Z4" i="299" s="1"/>
  <c r="W4" i="299"/>
  <c r="V4" i="299"/>
  <c r="U4" i="299"/>
  <c r="F4" i="299" s="1"/>
  <c r="T4" i="299"/>
  <c r="S4" i="299"/>
  <c r="R4" i="299"/>
  <c r="Q4" i="299"/>
  <c r="O4" i="299"/>
  <c r="N4" i="299"/>
  <c r="M4" i="299"/>
  <c r="P4" i="299" s="1"/>
  <c r="L4" i="299"/>
  <c r="K4" i="299"/>
  <c r="D57" i="298"/>
  <c r="E54" i="298"/>
  <c r="E55" i="298" s="1"/>
  <c r="D54" i="298"/>
  <c r="D55" i="298" s="1"/>
  <c r="C54" i="298"/>
  <c r="G54" i="298" s="1"/>
  <c r="D50" i="298"/>
  <c r="E47" i="298"/>
  <c r="E48" i="298" s="1"/>
  <c r="D47" i="298"/>
  <c r="D62" i="298" s="1"/>
  <c r="AJ43" i="298"/>
  <c r="AI43" i="298"/>
  <c r="AH43" i="298"/>
  <c r="AG43" i="298"/>
  <c r="AF43" i="298"/>
  <c r="AE43" i="298"/>
  <c r="AD43" i="298"/>
  <c r="AC43" i="298"/>
  <c r="AB43" i="298"/>
  <c r="AA43" i="298"/>
  <c r="Z43" i="298"/>
  <c r="Y43" i="298"/>
  <c r="X43" i="298"/>
  <c r="W43" i="298"/>
  <c r="V43" i="298"/>
  <c r="U43" i="298"/>
  <c r="T43" i="298"/>
  <c r="S43" i="298"/>
  <c r="R43" i="298"/>
  <c r="Q43" i="298"/>
  <c r="P43" i="298"/>
  <c r="O43" i="298"/>
  <c r="N43" i="298"/>
  <c r="M43" i="298"/>
  <c r="L43" i="298"/>
  <c r="K43" i="298"/>
  <c r="F43" i="298"/>
  <c r="AJ42" i="298"/>
  <c r="AI42" i="298"/>
  <c r="AH42" i="298"/>
  <c r="AG42" i="298"/>
  <c r="AF42" i="298"/>
  <c r="AE42" i="298"/>
  <c r="AD42" i="298"/>
  <c r="AC42" i="298"/>
  <c r="AB42" i="298"/>
  <c r="AA42" i="298"/>
  <c r="Z42" i="298"/>
  <c r="Y42" i="298"/>
  <c r="X42" i="298"/>
  <c r="W42" i="298"/>
  <c r="V42" i="298"/>
  <c r="U42" i="298"/>
  <c r="T42" i="298"/>
  <c r="S42" i="298"/>
  <c r="R42" i="298"/>
  <c r="Q42" i="298"/>
  <c r="P42" i="298"/>
  <c r="O42" i="298"/>
  <c r="N42" i="298"/>
  <c r="M42" i="298"/>
  <c r="L42" i="298"/>
  <c r="K42" i="298"/>
  <c r="F42" i="298"/>
  <c r="AJ41" i="298"/>
  <c r="AI41" i="298"/>
  <c r="AH41" i="298"/>
  <c r="AG41" i="298"/>
  <c r="AF41" i="298"/>
  <c r="AE41" i="298"/>
  <c r="AD41" i="298"/>
  <c r="AC41" i="298"/>
  <c r="AB41" i="298"/>
  <c r="AA41" i="298"/>
  <c r="Z41" i="298"/>
  <c r="Y41" i="298"/>
  <c r="X41" i="298"/>
  <c r="W41" i="298"/>
  <c r="V41" i="298"/>
  <c r="U41" i="298"/>
  <c r="T41" i="298"/>
  <c r="S41" i="298"/>
  <c r="R41" i="298"/>
  <c r="Q41" i="298"/>
  <c r="P41" i="298"/>
  <c r="O41" i="298"/>
  <c r="N41" i="298"/>
  <c r="M41" i="298"/>
  <c r="L41" i="298"/>
  <c r="K41" i="298"/>
  <c r="F41" i="298"/>
  <c r="AJ40" i="298"/>
  <c r="AI40" i="298"/>
  <c r="AH40" i="298"/>
  <c r="AG40" i="298"/>
  <c r="AF40" i="298"/>
  <c r="AE40" i="298"/>
  <c r="AD40" i="298"/>
  <c r="AC40" i="298"/>
  <c r="AB40" i="298"/>
  <c r="AA40" i="298"/>
  <c r="Z40" i="298"/>
  <c r="Y40" i="298"/>
  <c r="X40" i="298"/>
  <c r="W40" i="298"/>
  <c r="V40" i="298"/>
  <c r="U40" i="298"/>
  <c r="T40" i="298"/>
  <c r="S40" i="298"/>
  <c r="R40" i="298"/>
  <c r="Q40" i="298"/>
  <c r="P40" i="298"/>
  <c r="O40" i="298"/>
  <c r="N40" i="298"/>
  <c r="M40" i="298"/>
  <c r="L40" i="298"/>
  <c r="K40" i="298"/>
  <c r="F40" i="298"/>
  <c r="AJ39" i="298"/>
  <c r="AI39" i="298"/>
  <c r="AH39" i="298"/>
  <c r="AG39" i="298"/>
  <c r="AF39" i="298"/>
  <c r="AE39" i="298"/>
  <c r="AD39" i="298"/>
  <c r="AC39" i="298"/>
  <c r="AB39" i="298"/>
  <c r="AA39" i="298"/>
  <c r="Z39" i="298"/>
  <c r="Y39" i="298"/>
  <c r="X39" i="298"/>
  <c r="W39" i="298"/>
  <c r="V39" i="298"/>
  <c r="U39" i="298"/>
  <c r="T39" i="298"/>
  <c r="S39" i="298"/>
  <c r="R39" i="298"/>
  <c r="Q39" i="298"/>
  <c r="P39" i="298"/>
  <c r="O39" i="298"/>
  <c r="N39" i="298"/>
  <c r="M39" i="298"/>
  <c r="L39" i="298"/>
  <c r="K39" i="298"/>
  <c r="F39" i="298"/>
  <c r="AJ38" i="298"/>
  <c r="AI38" i="298"/>
  <c r="AH38" i="298"/>
  <c r="AG38" i="298"/>
  <c r="AF38" i="298"/>
  <c r="AE38" i="298"/>
  <c r="AD38" i="298"/>
  <c r="AC38" i="298"/>
  <c r="AB38" i="298"/>
  <c r="AA38" i="298"/>
  <c r="Z38" i="298"/>
  <c r="Y38" i="298"/>
  <c r="X38" i="298"/>
  <c r="W38" i="298"/>
  <c r="V38" i="298"/>
  <c r="U38" i="298"/>
  <c r="T38" i="298"/>
  <c r="S38" i="298"/>
  <c r="R38" i="298"/>
  <c r="Q38" i="298"/>
  <c r="P38" i="298"/>
  <c r="O38" i="298"/>
  <c r="N38" i="298"/>
  <c r="M38" i="298"/>
  <c r="L38" i="298"/>
  <c r="K38" i="298"/>
  <c r="F38" i="298"/>
  <c r="AJ37" i="298"/>
  <c r="AI37" i="298"/>
  <c r="AH37" i="298"/>
  <c r="AG37" i="298"/>
  <c r="AF37" i="298"/>
  <c r="AE37" i="298"/>
  <c r="AD37" i="298"/>
  <c r="AC37" i="298"/>
  <c r="AB37" i="298"/>
  <c r="AA37" i="298"/>
  <c r="Z37" i="298"/>
  <c r="Y37" i="298"/>
  <c r="X37" i="298"/>
  <c r="W37" i="298"/>
  <c r="V37" i="298"/>
  <c r="U37" i="298"/>
  <c r="T37" i="298"/>
  <c r="S37" i="298"/>
  <c r="R37" i="298"/>
  <c r="Q37" i="298"/>
  <c r="P37" i="298"/>
  <c r="O37" i="298"/>
  <c r="N37" i="298"/>
  <c r="M37" i="298"/>
  <c r="L37" i="298"/>
  <c r="K37" i="298"/>
  <c r="F37" i="298"/>
  <c r="AJ36" i="298"/>
  <c r="AI36" i="298"/>
  <c r="AH36" i="298"/>
  <c r="AG36" i="298"/>
  <c r="AF36" i="298"/>
  <c r="AE36" i="298"/>
  <c r="AD36" i="298"/>
  <c r="AC36" i="298"/>
  <c r="AB36" i="298"/>
  <c r="AA36" i="298"/>
  <c r="Z36" i="298"/>
  <c r="Y36" i="298"/>
  <c r="X36" i="298"/>
  <c r="W36" i="298"/>
  <c r="V36" i="298"/>
  <c r="U36" i="298"/>
  <c r="T36" i="298"/>
  <c r="S36" i="298"/>
  <c r="R36" i="298"/>
  <c r="Q36" i="298"/>
  <c r="P36" i="298"/>
  <c r="O36" i="298"/>
  <c r="N36" i="298"/>
  <c r="M36" i="298"/>
  <c r="L36" i="298"/>
  <c r="K36" i="298"/>
  <c r="F36" i="298"/>
  <c r="AJ35" i="298"/>
  <c r="AI35" i="298"/>
  <c r="AH35" i="298"/>
  <c r="AG35" i="298"/>
  <c r="AF35" i="298"/>
  <c r="AE35" i="298"/>
  <c r="AD35" i="298"/>
  <c r="AC35" i="298"/>
  <c r="AB35" i="298"/>
  <c r="AA35" i="298"/>
  <c r="Z35" i="298"/>
  <c r="Y35" i="298"/>
  <c r="X35" i="298"/>
  <c r="W35" i="298"/>
  <c r="V35" i="298"/>
  <c r="U35" i="298"/>
  <c r="T35" i="298"/>
  <c r="S35" i="298"/>
  <c r="R35" i="298"/>
  <c r="Q35" i="298"/>
  <c r="P35" i="298"/>
  <c r="O35" i="298"/>
  <c r="N35" i="298"/>
  <c r="M35" i="298"/>
  <c r="L35" i="298"/>
  <c r="K35" i="298"/>
  <c r="F35" i="298"/>
  <c r="AJ34" i="298"/>
  <c r="AI34" i="298"/>
  <c r="AH34" i="298"/>
  <c r="AG34" i="298"/>
  <c r="AF34" i="298"/>
  <c r="AE34" i="298"/>
  <c r="AD34" i="298"/>
  <c r="AC34" i="298"/>
  <c r="AB34" i="298"/>
  <c r="AA34" i="298"/>
  <c r="Z34" i="298"/>
  <c r="Y34" i="298"/>
  <c r="X34" i="298"/>
  <c r="W34" i="298"/>
  <c r="V34" i="298"/>
  <c r="U34" i="298"/>
  <c r="T34" i="298"/>
  <c r="S34" i="298"/>
  <c r="R34" i="298"/>
  <c r="Q34" i="298"/>
  <c r="P34" i="298"/>
  <c r="O34" i="298"/>
  <c r="N34" i="298"/>
  <c r="M34" i="298"/>
  <c r="L34" i="298"/>
  <c r="K34" i="298"/>
  <c r="F34" i="298"/>
  <c r="AJ33" i="298"/>
  <c r="AI33" i="298"/>
  <c r="AH33" i="298"/>
  <c r="AG33" i="298"/>
  <c r="AF33" i="298"/>
  <c r="AE33" i="298"/>
  <c r="AD33" i="298"/>
  <c r="AC33" i="298"/>
  <c r="AB33" i="298"/>
  <c r="AA33" i="298"/>
  <c r="Z33" i="298"/>
  <c r="Y33" i="298"/>
  <c r="X33" i="298"/>
  <c r="W33" i="298"/>
  <c r="V33" i="298"/>
  <c r="U33" i="298"/>
  <c r="T33" i="298"/>
  <c r="S33" i="298"/>
  <c r="R33" i="298"/>
  <c r="Q33" i="298"/>
  <c r="P33" i="298"/>
  <c r="O33" i="298"/>
  <c r="N33" i="298"/>
  <c r="M33" i="298"/>
  <c r="L33" i="298"/>
  <c r="K33" i="298"/>
  <c r="F33" i="298"/>
  <c r="AJ32" i="298"/>
  <c r="AI32" i="298"/>
  <c r="AH32" i="298"/>
  <c r="AG32" i="298"/>
  <c r="AF32" i="298"/>
  <c r="AE32" i="298"/>
  <c r="AD32" i="298"/>
  <c r="AC32" i="298"/>
  <c r="AB32" i="298"/>
  <c r="AA32" i="298"/>
  <c r="Z32" i="298"/>
  <c r="Y32" i="298"/>
  <c r="X32" i="298"/>
  <c r="W32" i="298"/>
  <c r="V32" i="298"/>
  <c r="U32" i="298"/>
  <c r="T32" i="298"/>
  <c r="S32" i="298"/>
  <c r="R32" i="298"/>
  <c r="Q32" i="298"/>
  <c r="P32" i="298"/>
  <c r="O32" i="298"/>
  <c r="N32" i="298"/>
  <c r="M32" i="298"/>
  <c r="L32" i="298"/>
  <c r="K32" i="298"/>
  <c r="F32" i="298"/>
  <c r="AJ31" i="298"/>
  <c r="AI31" i="298"/>
  <c r="AH31" i="298"/>
  <c r="AG31" i="298"/>
  <c r="AF31" i="298"/>
  <c r="AE31" i="298"/>
  <c r="AD31" i="298"/>
  <c r="AC31" i="298"/>
  <c r="AB31" i="298"/>
  <c r="AA31" i="298"/>
  <c r="Z31" i="298"/>
  <c r="Y31" i="298"/>
  <c r="X31" i="298"/>
  <c r="W31" i="298"/>
  <c r="V31" i="298"/>
  <c r="U31" i="298"/>
  <c r="T31" i="298"/>
  <c r="S31" i="298"/>
  <c r="R31" i="298"/>
  <c r="Q31" i="298"/>
  <c r="P31" i="298"/>
  <c r="O31" i="298"/>
  <c r="N31" i="298"/>
  <c r="M31" i="298"/>
  <c r="L31" i="298"/>
  <c r="K31" i="298"/>
  <c r="F31" i="298"/>
  <c r="AJ30" i="298"/>
  <c r="AI30" i="298"/>
  <c r="AH30" i="298"/>
  <c r="AG30" i="298"/>
  <c r="AF30" i="298"/>
  <c r="AE30" i="298"/>
  <c r="AD30" i="298"/>
  <c r="AC30" i="298"/>
  <c r="AB30" i="298"/>
  <c r="AA30" i="298"/>
  <c r="Z30" i="298"/>
  <c r="Y30" i="298"/>
  <c r="X30" i="298"/>
  <c r="W30" i="298"/>
  <c r="V30" i="298"/>
  <c r="U30" i="298"/>
  <c r="T30" i="298"/>
  <c r="S30" i="298"/>
  <c r="R30" i="298"/>
  <c r="Q30" i="298"/>
  <c r="P30" i="298"/>
  <c r="O30" i="298"/>
  <c r="N30" i="298"/>
  <c r="M30" i="298"/>
  <c r="L30" i="298"/>
  <c r="K30" i="298"/>
  <c r="F30" i="298"/>
  <c r="AJ29" i="298"/>
  <c r="AI29" i="298"/>
  <c r="AH29" i="298"/>
  <c r="AG29" i="298"/>
  <c r="AF29" i="298"/>
  <c r="AE29" i="298"/>
  <c r="AD29" i="298"/>
  <c r="AC29" i="298"/>
  <c r="AB29" i="298"/>
  <c r="AA29" i="298"/>
  <c r="Z29" i="298"/>
  <c r="Y29" i="298"/>
  <c r="X29" i="298"/>
  <c r="W29" i="298"/>
  <c r="V29" i="298"/>
  <c r="U29" i="298"/>
  <c r="T29" i="298"/>
  <c r="S29" i="298"/>
  <c r="R29" i="298"/>
  <c r="Q29" i="298"/>
  <c r="P29" i="298"/>
  <c r="O29" i="298"/>
  <c r="N29" i="298"/>
  <c r="M29" i="298"/>
  <c r="L29" i="298"/>
  <c r="K29" i="298"/>
  <c r="F29" i="298"/>
  <c r="AJ28" i="298"/>
  <c r="AI28" i="298"/>
  <c r="AH28" i="298"/>
  <c r="AG28" i="298"/>
  <c r="AF28" i="298"/>
  <c r="AE28" i="298"/>
  <c r="AD28" i="298"/>
  <c r="AC28" i="298"/>
  <c r="AB28" i="298"/>
  <c r="AA28" i="298"/>
  <c r="Z28" i="298"/>
  <c r="Y28" i="298"/>
  <c r="X28" i="298"/>
  <c r="W28" i="298"/>
  <c r="V28" i="298"/>
  <c r="U28" i="298"/>
  <c r="T28" i="298"/>
  <c r="S28" i="298"/>
  <c r="R28" i="298"/>
  <c r="Q28" i="298"/>
  <c r="P28" i="298"/>
  <c r="O28" i="298"/>
  <c r="N28" i="298"/>
  <c r="M28" i="298"/>
  <c r="L28" i="298"/>
  <c r="K28" i="298"/>
  <c r="F28" i="298"/>
  <c r="AJ27" i="298"/>
  <c r="AI27" i="298"/>
  <c r="AH27" i="298"/>
  <c r="AG27" i="298"/>
  <c r="AF27" i="298"/>
  <c r="AE27" i="298"/>
  <c r="AD27" i="298"/>
  <c r="AC27" i="298"/>
  <c r="AB27" i="298"/>
  <c r="AA27" i="298"/>
  <c r="Z27" i="298"/>
  <c r="Y27" i="298"/>
  <c r="X27" i="298"/>
  <c r="W27" i="298"/>
  <c r="V27" i="298"/>
  <c r="U27" i="298"/>
  <c r="T27" i="298"/>
  <c r="S27" i="298"/>
  <c r="R27" i="298"/>
  <c r="Q27" i="298"/>
  <c r="P27" i="298"/>
  <c r="O27" i="298"/>
  <c r="N27" i="298"/>
  <c r="M27" i="298"/>
  <c r="L27" i="298"/>
  <c r="K27" i="298"/>
  <c r="F27" i="298"/>
  <c r="AJ26" i="298"/>
  <c r="AI26" i="298"/>
  <c r="AH26" i="298"/>
  <c r="AG26" i="298"/>
  <c r="AF26" i="298"/>
  <c r="AE26" i="298"/>
  <c r="AD26" i="298"/>
  <c r="AC26" i="298"/>
  <c r="AB26" i="298"/>
  <c r="AA26" i="298"/>
  <c r="Z26" i="298"/>
  <c r="Y26" i="298"/>
  <c r="X26" i="298"/>
  <c r="W26" i="298"/>
  <c r="V26" i="298"/>
  <c r="U26" i="298"/>
  <c r="T26" i="298"/>
  <c r="S26" i="298"/>
  <c r="R26" i="298"/>
  <c r="Q26" i="298"/>
  <c r="P26" i="298"/>
  <c r="O26" i="298"/>
  <c r="N26" i="298"/>
  <c r="M26" i="298"/>
  <c r="L26" i="298"/>
  <c r="K26" i="298"/>
  <c r="F26" i="298"/>
  <c r="AJ25" i="298"/>
  <c r="AI25" i="298"/>
  <c r="AH25" i="298"/>
  <c r="AG25" i="298"/>
  <c r="AF25" i="298"/>
  <c r="AE25" i="298"/>
  <c r="AD25" i="298"/>
  <c r="AC25" i="298"/>
  <c r="AB25" i="298"/>
  <c r="AA25" i="298"/>
  <c r="Z25" i="298"/>
  <c r="Y25" i="298"/>
  <c r="X25" i="298"/>
  <c r="W25" i="298"/>
  <c r="V25" i="298"/>
  <c r="U25" i="298"/>
  <c r="T25" i="298"/>
  <c r="S25" i="298"/>
  <c r="R25" i="298"/>
  <c r="Q25" i="298"/>
  <c r="P25" i="298"/>
  <c r="O25" i="298"/>
  <c r="N25" i="298"/>
  <c r="M25" i="298"/>
  <c r="L25" i="298"/>
  <c r="K25" i="298"/>
  <c r="F25" i="298"/>
  <c r="AJ24" i="298"/>
  <c r="AI24" i="298"/>
  <c r="AH24" i="298"/>
  <c r="AG24" i="298"/>
  <c r="AF24" i="298"/>
  <c r="AE24" i="298"/>
  <c r="AD24" i="298"/>
  <c r="AC24" i="298"/>
  <c r="AB24" i="298"/>
  <c r="AA24" i="298"/>
  <c r="Z24" i="298"/>
  <c r="Y24" i="298"/>
  <c r="X24" i="298"/>
  <c r="W24" i="298"/>
  <c r="V24" i="298"/>
  <c r="U24" i="298"/>
  <c r="T24" i="298"/>
  <c r="S24" i="298"/>
  <c r="R24" i="298"/>
  <c r="Q24" i="298"/>
  <c r="P24" i="298"/>
  <c r="O24" i="298"/>
  <c r="N24" i="298"/>
  <c r="M24" i="298"/>
  <c r="L24" i="298"/>
  <c r="K24" i="298"/>
  <c r="F24" i="298"/>
  <c r="AJ23" i="298"/>
  <c r="AI23" i="298"/>
  <c r="AH23" i="298"/>
  <c r="AG23" i="298"/>
  <c r="AF23" i="298"/>
  <c r="AE23" i="298"/>
  <c r="AD23" i="298"/>
  <c r="AC23" i="298"/>
  <c r="AB23" i="298"/>
  <c r="AA23" i="298"/>
  <c r="Z23" i="298"/>
  <c r="Y23" i="298"/>
  <c r="X23" i="298"/>
  <c r="W23" i="298"/>
  <c r="V23" i="298"/>
  <c r="U23" i="298"/>
  <c r="T23" i="298"/>
  <c r="S23" i="298"/>
  <c r="R23" i="298"/>
  <c r="Q23" i="298"/>
  <c r="P23" i="298"/>
  <c r="O23" i="298"/>
  <c r="N23" i="298"/>
  <c r="M23" i="298"/>
  <c r="L23" i="298"/>
  <c r="K23" i="298"/>
  <c r="F23" i="298"/>
  <c r="AJ22" i="298"/>
  <c r="AI22" i="298"/>
  <c r="AH22" i="298"/>
  <c r="AG22" i="298"/>
  <c r="AF22" i="298"/>
  <c r="AE22" i="298"/>
  <c r="AD22" i="298"/>
  <c r="AC22" i="298"/>
  <c r="AB22" i="298"/>
  <c r="AA22" i="298"/>
  <c r="Z22" i="298"/>
  <c r="Y22" i="298"/>
  <c r="X22" i="298"/>
  <c r="W22" i="298"/>
  <c r="V22" i="298"/>
  <c r="U22" i="298"/>
  <c r="T22" i="298"/>
  <c r="S22" i="298"/>
  <c r="R22" i="298"/>
  <c r="Q22" i="298"/>
  <c r="P22" i="298"/>
  <c r="O22" i="298"/>
  <c r="N22" i="298"/>
  <c r="M22" i="298"/>
  <c r="L22" i="298"/>
  <c r="K22" i="298"/>
  <c r="F22" i="298"/>
  <c r="AJ21" i="298"/>
  <c r="AI21" i="298"/>
  <c r="AH21" i="298"/>
  <c r="AG21" i="298"/>
  <c r="AF21" i="298"/>
  <c r="AE21" i="298"/>
  <c r="AD21" i="298"/>
  <c r="AC21" i="298"/>
  <c r="AB21" i="298"/>
  <c r="AA21" i="298"/>
  <c r="Z21" i="298"/>
  <c r="Y21" i="298"/>
  <c r="X21" i="298"/>
  <c r="W21" i="298"/>
  <c r="V21" i="298"/>
  <c r="U21" i="298"/>
  <c r="T21" i="298"/>
  <c r="S21" i="298"/>
  <c r="R21" i="298"/>
  <c r="Q21" i="298"/>
  <c r="P21" i="298"/>
  <c r="O21" i="298"/>
  <c r="N21" i="298"/>
  <c r="M21" i="298"/>
  <c r="L21" i="298"/>
  <c r="K21" i="298"/>
  <c r="F21" i="298"/>
  <c r="AJ20" i="298"/>
  <c r="AI20" i="298"/>
  <c r="AH20" i="298"/>
  <c r="AG20" i="298"/>
  <c r="AF20" i="298"/>
  <c r="AE20" i="298"/>
  <c r="AD20" i="298"/>
  <c r="AC20" i="298"/>
  <c r="AB20" i="298"/>
  <c r="AA20" i="298"/>
  <c r="Z20" i="298"/>
  <c r="Y20" i="298"/>
  <c r="X20" i="298"/>
  <c r="W20" i="298"/>
  <c r="V20" i="298"/>
  <c r="U20" i="298"/>
  <c r="T20" i="298"/>
  <c r="S20" i="298"/>
  <c r="R20" i="298"/>
  <c r="Q20" i="298"/>
  <c r="P20" i="298"/>
  <c r="O20" i="298"/>
  <c r="N20" i="298"/>
  <c r="M20" i="298"/>
  <c r="L20" i="298"/>
  <c r="K20" i="298"/>
  <c r="F20" i="298"/>
  <c r="AJ19" i="298"/>
  <c r="AI19" i="298"/>
  <c r="AH19" i="298"/>
  <c r="AG19" i="298"/>
  <c r="AF19" i="298"/>
  <c r="AE19" i="298"/>
  <c r="AD19" i="298"/>
  <c r="AC19" i="298"/>
  <c r="AB19" i="298"/>
  <c r="AA19" i="298"/>
  <c r="Z19" i="298"/>
  <c r="Y19" i="298"/>
  <c r="X19" i="298"/>
  <c r="W19" i="298"/>
  <c r="V19" i="298"/>
  <c r="U19" i="298"/>
  <c r="T19" i="298"/>
  <c r="S19" i="298"/>
  <c r="R19" i="298"/>
  <c r="Q19" i="298"/>
  <c r="P19" i="298"/>
  <c r="O19" i="298"/>
  <c r="N19" i="298"/>
  <c r="M19" i="298"/>
  <c r="L19" i="298"/>
  <c r="K19" i="298"/>
  <c r="F19" i="298"/>
  <c r="AI18" i="298"/>
  <c r="AH18" i="298"/>
  <c r="AJ18" i="298" s="1"/>
  <c r="AG18" i="298"/>
  <c r="AF18" i="298"/>
  <c r="AE18" i="298"/>
  <c r="AD18" i="298"/>
  <c r="AC18" i="298"/>
  <c r="AB18" i="298"/>
  <c r="AA18" i="298"/>
  <c r="Y18" i="298"/>
  <c r="X18" i="298"/>
  <c r="Z18" i="298" s="1"/>
  <c r="W18" i="298"/>
  <c r="V18" i="298"/>
  <c r="T18" i="298"/>
  <c r="S18" i="298"/>
  <c r="U18" i="298" s="1"/>
  <c r="R18" i="298"/>
  <c r="Q18" i="298"/>
  <c r="O18" i="298"/>
  <c r="N18" i="298"/>
  <c r="M18" i="298"/>
  <c r="P18" i="298" s="1"/>
  <c r="F18" i="298" s="1"/>
  <c r="L18" i="298"/>
  <c r="K18" i="298"/>
  <c r="AI17" i="298"/>
  <c r="AH17" i="298"/>
  <c r="AJ17" i="298" s="1"/>
  <c r="AG17" i="298"/>
  <c r="AE17" i="298"/>
  <c r="AD17" i="298"/>
  <c r="AC17" i="298"/>
  <c r="AF17" i="298" s="1"/>
  <c r="AB17" i="298"/>
  <c r="AA17" i="298"/>
  <c r="Y17" i="298"/>
  <c r="X17" i="298"/>
  <c r="Z17" i="298" s="1"/>
  <c r="W17" i="298"/>
  <c r="V17" i="298"/>
  <c r="T17" i="298"/>
  <c r="S17" i="298"/>
  <c r="U17" i="298" s="1"/>
  <c r="R17" i="298"/>
  <c r="Q17" i="298"/>
  <c r="O17" i="298"/>
  <c r="N17" i="298"/>
  <c r="M17" i="298"/>
  <c r="P17" i="298" s="1"/>
  <c r="F17" i="298" s="1"/>
  <c r="L17" i="298"/>
  <c r="K17" i="298"/>
  <c r="AI16" i="298"/>
  <c r="AH16" i="298"/>
  <c r="AJ16" i="298" s="1"/>
  <c r="AG16" i="298"/>
  <c r="AE16" i="298"/>
  <c r="AD16" i="298"/>
  <c r="AC16" i="298"/>
  <c r="AF16" i="298" s="1"/>
  <c r="AB16" i="298"/>
  <c r="AA16" i="298"/>
  <c r="Y16" i="298"/>
  <c r="X16" i="298"/>
  <c r="Z16" i="298" s="1"/>
  <c r="W16" i="298"/>
  <c r="V16" i="298"/>
  <c r="T16" i="298"/>
  <c r="S16" i="298"/>
  <c r="U16" i="298" s="1"/>
  <c r="R16" i="298"/>
  <c r="Q16" i="298"/>
  <c r="O16" i="298"/>
  <c r="N16" i="298"/>
  <c r="M16" i="298"/>
  <c r="P16" i="298" s="1"/>
  <c r="F16" i="298" s="1"/>
  <c r="L16" i="298"/>
  <c r="K16" i="298"/>
  <c r="AI15" i="298"/>
  <c r="AH15" i="298"/>
  <c r="AJ15" i="298" s="1"/>
  <c r="AG15" i="298"/>
  <c r="AE15" i="298"/>
  <c r="AD15" i="298"/>
  <c r="AC15" i="298"/>
  <c r="AF15" i="298" s="1"/>
  <c r="AB15" i="298"/>
  <c r="AA15" i="298"/>
  <c r="Y15" i="298"/>
  <c r="X15" i="298"/>
  <c r="Z15" i="298" s="1"/>
  <c r="W15" i="298"/>
  <c r="V15" i="298"/>
  <c r="T15" i="298"/>
  <c r="S15" i="298"/>
  <c r="U15" i="298" s="1"/>
  <c r="R15" i="298"/>
  <c r="Q15" i="298"/>
  <c r="O15" i="298"/>
  <c r="N15" i="298"/>
  <c r="M15" i="298"/>
  <c r="P15" i="298" s="1"/>
  <c r="F15" i="298" s="1"/>
  <c r="L15" i="298"/>
  <c r="K15" i="298"/>
  <c r="AI14" i="298"/>
  <c r="AH14" i="298"/>
  <c r="AJ14" i="298" s="1"/>
  <c r="AG14" i="298"/>
  <c r="AE14" i="298"/>
  <c r="AD14" i="298"/>
  <c r="AF14" i="298" s="1"/>
  <c r="AC14" i="298"/>
  <c r="AB14" i="298"/>
  <c r="AA14" i="298"/>
  <c r="Y14" i="298"/>
  <c r="X14" i="298"/>
  <c r="Z14" i="298" s="1"/>
  <c r="W14" i="298"/>
  <c r="V14" i="298"/>
  <c r="U14" i="298"/>
  <c r="T14" i="298"/>
  <c r="S14" i="298"/>
  <c r="R14" i="298"/>
  <c r="Q14" i="298"/>
  <c r="O14" i="298"/>
  <c r="N14" i="298"/>
  <c r="P14" i="298" s="1"/>
  <c r="F14" i="298" s="1"/>
  <c r="M14" i="298"/>
  <c r="L14" i="298"/>
  <c r="K14" i="298"/>
  <c r="AI13" i="298"/>
  <c r="AH13" i="298"/>
  <c r="AJ13" i="298" s="1"/>
  <c r="AG13" i="298"/>
  <c r="AE13" i="298"/>
  <c r="AD13" i="298"/>
  <c r="AC13" i="298"/>
  <c r="AB13" i="298"/>
  <c r="AA13" i="298"/>
  <c r="Y13" i="298"/>
  <c r="X13" i="298"/>
  <c r="Z13" i="298" s="1"/>
  <c r="W13" i="298"/>
  <c r="V13" i="298"/>
  <c r="T13" i="298"/>
  <c r="U13" i="298" s="1"/>
  <c r="S13" i="298"/>
  <c r="R13" i="298"/>
  <c r="Q13" i="298"/>
  <c r="O13" i="298"/>
  <c r="N13" i="298"/>
  <c r="M13" i="298"/>
  <c r="L13" i="298"/>
  <c r="K13" i="298"/>
  <c r="AI12" i="298"/>
  <c r="AH12" i="298"/>
  <c r="AJ12" i="298" s="1"/>
  <c r="AG12" i="298"/>
  <c r="AE12" i="298"/>
  <c r="AD12" i="298"/>
  <c r="AC12" i="298"/>
  <c r="AB12" i="298"/>
  <c r="AF12" i="298" s="1"/>
  <c r="AA12" i="298"/>
  <c r="Y12" i="298"/>
  <c r="X12" i="298"/>
  <c r="W12" i="298"/>
  <c r="V12" i="298"/>
  <c r="T12" i="298"/>
  <c r="S12" i="298"/>
  <c r="U12" i="298" s="1"/>
  <c r="R12" i="298"/>
  <c r="Q12" i="298"/>
  <c r="O12" i="298"/>
  <c r="N12" i="298"/>
  <c r="M12" i="298"/>
  <c r="L12" i="298"/>
  <c r="K12" i="298"/>
  <c r="AI11" i="298"/>
  <c r="AH11" i="298"/>
  <c r="AJ11" i="298" s="1"/>
  <c r="AG11" i="298"/>
  <c r="AE11" i="298"/>
  <c r="AD11" i="298"/>
  <c r="AC11" i="298"/>
  <c r="AB11" i="298"/>
  <c r="AF11" i="298" s="1"/>
  <c r="AA11" i="298"/>
  <c r="Y11" i="298"/>
  <c r="X11" i="298"/>
  <c r="W11" i="298"/>
  <c r="V11" i="298"/>
  <c r="T11" i="298"/>
  <c r="U11" i="298" s="1"/>
  <c r="S11" i="298"/>
  <c r="R11" i="298"/>
  <c r="Q11" i="298"/>
  <c r="O11" i="298"/>
  <c r="N11" i="298"/>
  <c r="M11" i="298"/>
  <c r="L11" i="298"/>
  <c r="P11" i="298" s="1"/>
  <c r="F11" i="298" s="1"/>
  <c r="K11" i="298"/>
  <c r="AI10" i="298"/>
  <c r="AH10" i="298"/>
  <c r="AJ10" i="298" s="1"/>
  <c r="AG10" i="298"/>
  <c r="AE10" i="298"/>
  <c r="AD10" i="298"/>
  <c r="AC10" i="298"/>
  <c r="AB10" i="298"/>
  <c r="AF10" i="298" s="1"/>
  <c r="AA10" i="298"/>
  <c r="Y10" i="298"/>
  <c r="X10" i="298"/>
  <c r="Z10" i="298" s="1"/>
  <c r="W10" i="298"/>
  <c r="V10" i="298"/>
  <c r="T10" i="298"/>
  <c r="S10" i="298"/>
  <c r="R10" i="298"/>
  <c r="Q10" i="298"/>
  <c r="O10" i="298"/>
  <c r="N10" i="298"/>
  <c r="M10" i="298"/>
  <c r="L10" i="298"/>
  <c r="P10" i="298" s="1"/>
  <c r="F10" i="298" s="1"/>
  <c r="K10" i="298"/>
  <c r="AI9" i="298"/>
  <c r="AH9" i="298"/>
  <c r="AJ9" i="298" s="1"/>
  <c r="AG9" i="298"/>
  <c r="AE9" i="298"/>
  <c r="AD9" i="298"/>
  <c r="AC9" i="298"/>
  <c r="AF9" i="298" s="1"/>
  <c r="AB9" i="298"/>
  <c r="AA9" i="298"/>
  <c r="Y9" i="298"/>
  <c r="X9" i="298"/>
  <c r="Z9" i="298" s="1"/>
  <c r="W9" i="298"/>
  <c r="V9" i="298"/>
  <c r="T9" i="298"/>
  <c r="S9" i="298"/>
  <c r="U9" i="298" s="1"/>
  <c r="R9" i="298"/>
  <c r="Q9" i="298"/>
  <c r="O9" i="298"/>
  <c r="N9" i="298"/>
  <c r="M9" i="298"/>
  <c r="P9" i="298" s="1"/>
  <c r="F9" i="298" s="1"/>
  <c r="L9" i="298"/>
  <c r="K9" i="298"/>
  <c r="AI8" i="298"/>
  <c r="AH8" i="298"/>
  <c r="AJ8" i="298" s="1"/>
  <c r="AG8" i="298"/>
  <c r="AF8" i="298"/>
  <c r="AE8" i="298"/>
  <c r="AD8" i="298"/>
  <c r="AC8" i="298"/>
  <c r="AB8" i="298"/>
  <c r="AA8" i="298"/>
  <c r="Y8" i="298"/>
  <c r="X8" i="298"/>
  <c r="Z8" i="298" s="1"/>
  <c r="W8" i="298"/>
  <c r="V8" i="298"/>
  <c r="T8" i="298"/>
  <c r="S8" i="298"/>
  <c r="U8" i="298" s="1"/>
  <c r="R8" i="298"/>
  <c r="Q8" i="298"/>
  <c r="O8" i="298"/>
  <c r="N8" i="298"/>
  <c r="P8" i="298" s="1"/>
  <c r="F8" i="298" s="1"/>
  <c r="M8" i="298"/>
  <c r="L8" i="298"/>
  <c r="K8" i="298"/>
  <c r="AI7" i="298"/>
  <c r="AH7" i="298"/>
  <c r="AJ7" i="298" s="1"/>
  <c r="AG7" i="298"/>
  <c r="AE7" i="298"/>
  <c r="AD7" i="298"/>
  <c r="AF7" i="298" s="1"/>
  <c r="AC7" i="298"/>
  <c r="AB7" i="298"/>
  <c r="AA7" i="298"/>
  <c r="Y7" i="298"/>
  <c r="X7" i="298"/>
  <c r="Z7" i="298" s="1"/>
  <c r="W7" i="298"/>
  <c r="V7" i="298"/>
  <c r="T7" i="298"/>
  <c r="S7" i="298"/>
  <c r="R7" i="298"/>
  <c r="Q7" i="298"/>
  <c r="O7" i="298"/>
  <c r="N7" i="298"/>
  <c r="P7" i="298" s="1"/>
  <c r="F7" i="298" s="1"/>
  <c r="M7" i="298"/>
  <c r="L7" i="298"/>
  <c r="K7" i="298"/>
  <c r="AI6" i="298"/>
  <c r="AH6" i="298"/>
  <c r="AJ6" i="298" s="1"/>
  <c r="AG6" i="298"/>
  <c r="AE6" i="298"/>
  <c r="AD6" i="298"/>
  <c r="AF6" i="298" s="1"/>
  <c r="AC6" i="298"/>
  <c r="AB6" i="298"/>
  <c r="AA6" i="298"/>
  <c r="Y6" i="298"/>
  <c r="X6" i="298"/>
  <c r="Z6" i="298" s="1"/>
  <c r="W6" i="298"/>
  <c r="V6" i="298"/>
  <c r="T6" i="298"/>
  <c r="S6" i="298"/>
  <c r="U6" i="298" s="1"/>
  <c r="R6" i="298"/>
  <c r="Q6" i="298"/>
  <c r="O6" i="298"/>
  <c r="N6" i="298"/>
  <c r="P6" i="298" s="1"/>
  <c r="F6" i="298" s="1"/>
  <c r="M6" i="298"/>
  <c r="L6" i="298"/>
  <c r="K6" i="298"/>
  <c r="AI5" i="298"/>
  <c r="AH5" i="298"/>
  <c r="AJ5" i="298" s="1"/>
  <c r="AG5" i="298"/>
  <c r="AE5" i="298"/>
  <c r="AD5" i="298"/>
  <c r="AC5" i="298"/>
  <c r="AB5" i="298"/>
  <c r="AA5" i="298"/>
  <c r="Y5" i="298"/>
  <c r="X5" i="298"/>
  <c r="Z5" i="298" s="1"/>
  <c r="W5" i="298"/>
  <c r="V5" i="298"/>
  <c r="U5" i="298"/>
  <c r="T5" i="298"/>
  <c r="S5" i="298"/>
  <c r="R5" i="298"/>
  <c r="Q5" i="298"/>
  <c r="O5" i="298"/>
  <c r="N5" i="298"/>
  <c r="M5" i="298"/>
  <c r="L5" i="298"/>
  <c r="K5" i="298"/>
  <c r="AI4" i="298"/>
  <c r="AH4" i="298"/>
  <c r="AJ4" i="298" s="1"/>
  <c r="AG4" i="298"/>
  <c r="AE4" i="298"/>
  <c r="AD4" i="298"/>
  <c r="AC4" i="298"/>
  <c r="AB4" i="298"/>
  <c r="AA4" i="298"/>
  <c r="Y4" i="298"/>
  <c r="X4" i="298"/>
  <c r="Z4" i="298" s="1"/>
  <c r="W4" i="298"/>
  <c r="V4" i="298"/>
  <c r="T4" i="298"/>
  <c r="U4" i="298" s="1"/>
  <c r="S4" i="298"/>
  <c r="R4" i="298"/>
  <c r="Q4" i="298"/>
  <c r="O4" i="298"/>
  <c r="N4" i="298"/>
  <c r="M4" i="298"/>
  <c r="P4" i="298" s="1"/>
  <c r="F4" i="298" s="1"/>
  <c r="L4" i="298"/>
  <c r="K4" i="298"/>
  <c r="K21" i="283"/>
  <c r="L21" i="283"/>
  <c r="M21" i="283"/>
  <c r="N21" i="283"/>
  <c r="O21" i="283"/>
  <c r="P21" i="283"/>
  <c r="Q21" i="283"/>
  <c r="R21" i="283"/>
  <c r="U21" i="283" s="1"/>
  <c r="S21" i="283"/>
  <c r="T21" i="283"/>
  <c r="V21" i="283"/>
  <c r="W21" i="283"/>
  <c r="X21" i="283"/>
  <c r="Y21" i="283"/>
  <c r="Z21" i="283"/>
  <c r="AA21" i="283"/>
  <c r="AB21" i="283"/>
  <c r="AC21" i="283"/>
  <c r="AD21" i="283"/>
  <c r="AE21" i="283"/>
  <c r="AF21" i="283"/>
  <c r="AG21" i="283"/>
  <c r="AH21" i="283"/>
  <c r="AJ21" i="283" s="1"/>
  <c r="F21" i="283" s="1"/>
  <c r="AI21" i="283"/>
  <c r="J78" i="297"/>
  <c r="I78" i="297"/>
  <c r="J77" i="297"/>
  <c r="I77" i="297"/>
  <c r="J76" i="297"/>
  <c r="I76" i="297"/>
  <c r="J75" i="297"/>
  <c r="I75" i="297"/>
  <c r="J74" i="297"/>
  <c r="I74" i="297"/>
  <c r="H74" i="297"/>
  <c r="G74" i="297"/>
  <c r="F74" i="297"/>
  <c r="E74" i="297"/>
  <c r="D74" i="297"/>
  <c r="C74" i="297"/>
  <c r="J71" i="297"/>
  <c r="I71" i="297"/>
  <c r="J70" i="297"/>
  <c r="I70" i="297"/>
  <c r="J69" i="297"/>
  <c r="I69" i="297"/>
  <c r="J68" i="297"/>
  <c r="I68" i="297"/>
  <c r="J67" i="297"/>
  <c r="I67" i="297"/>
  <c r="H67" i="297"/>
  <c r="G67" i="297"/>
  <c r="F67" i="297"/>
  <c r="E67" i="297"/>
  <c r="D67" i="297"/>
  <c r="C67" i="297"/>
  <c r="J63" i="297"/>
  <c r="I63" i="297"/>
  <c r="J62" i="297"/>
  <c r="I62" i="297"/>
  <c r="J61" i="297"/>
  <c r="I61" i="297"/>
  <c r="J60" i="297"/>
  <c r="I60" i="297"/>
  <c r="J59" i="297"/>
  <c r="I59" i="297"/>
  <c r="H59" i="297"/>
  <c r="G59" i="297"/>
  <c r="F59" i="297"/>
  <c r="E59" i="297"/>
  <c r="D59" i="297"/>
  <c r="J50" i="297"/>
  <c r="I50" i="297"/>
  <c r="J49" i="297"/>
  <c r="I49" i="297"/>
  <c r="J48" i="297"/>
  <c r="I48" i="297"/>
  <c r="J47" i="297"/>
  <c r="I47" i="297"/>
  <c r="J46" i="297"/>
  <c r="I46" i="297"/>
  <c r="H46" i="297"/>
  <c r="G46" i="297"/>
  <c r="F46" i="297"/>
  <c r="E46" i="297"/>
  <c r="D46" i="297"/>
  <c r="C46" i="297"/>
  <c r="J43" i="297"/>
  <c r="I43" i="297"/>
  <c r="J42" i="297"/>
  <c r="I42" i="297"/>
  <c r="J41" i="297"/>
  <c r="I41" i="297"/>
  <c r="J40" i="297"/>
  <c r="I40" i="297"/>
  <c r="J39" i="297"/>
  <c r="I39" i="297"/>
  <c r="H39" i="297"/>
  <c r="G39" i="297"/>
  <c r="F39" i="297"/>
  <c r="E39" i="297"/>
  <c r="D39" i="297"/>
  <c r="C39" i="297"/>
  <c r="J36" i="297"/>
  <c r="I36" i="297"/>
  <c r="J35" i="297"/>
  <c r="I35" i="297"/>
  <c r="J34" i="297"/>
  <c r="I34" i="297"/>
  <c r="J33" i="297"/>
  <c r="I33" i="297"/>
  <c r="J32" i="297"/>
  <c r="I32" i="297"/>
  <c r="H32" i="297"/>
  <c r="G32" i="297"/>
  <c r="F32" i="297"/>
  <c r="E32" i="297"/>
  <c r="D32" i="297"/>
  <c r="J28" i="297"/>
  <c r="I28" i="297"/>
  <c r="J27" i="297"/>
  <c r="I27" i="297"/>
  <c r="J26" i="297"/>
  <c r="I26" i="297"/>
  <c r="J25" i="297"/>
  <c r="I25" i="297"/>
  <c r="J24" i="297"/>
  <c r="I24" i="297"/>
  <c r="H24" i="297"/>
  <c r="G24" i="297"/>
  <c r="F24" i="297"/>
  <c r="E24" i="297"/>
  <c r="D24" i="297"/>
  <c r="C24" i="297"/>
  <c r="J21" i="297"/>
  <c r="I21" i="297"/>
  <c r="J20" i="297"/>
  <c r="I20" i="297"/>
  <c r="J19" i="297"/>
  <c r="I19" i="297"/>
  <c r="J18" i="297"/>
  <c r="I18" i="297"/>
  <c r="J17" i="297"/>
  <c r="I17" i="297"/>
  <c r="H17" i="297"/>
  <c r="G17" i="297"/>
  <c r="F17" i="297"/>
  <c r="E17" i="297"/>
  <c r="D17" i="297"/>
  <c r="C17" i="297"/>
  <c r="J13" i="297"/>
  <c r="I13" i="297"/>
  <c r="J12" i="297"/>
  <c r="I12" i="297"/>
  <c r="J11" i="297"/>
  <c r="I11" i="297"/>
  <c r="J10" i="297"/>
  <c r="I10" i="297"/>
  <c r="J9" i="297"/>
  <c r="I9" i="297"/>
  <c r="H9" i="297"/>
  <c r="G9" i="297"/>
  <c r="F9" i="297"/>
  <c r="E9" i="297"/>
  <c r="D9" i="297"/>
  <c r="A5" i="297"/>
  <c r="D57" i="296"/>
  <c r="D56" i="296"/>
  <c r="E54" i="296"/>
  <c r="E55" i="296" s="1"/>
  <c r="D54" i="296"/>
  <c r="D55" i="296" s="1"/>
  <c r="C54" i="296"/>
  <c r="D50" i="296"/>
  <c r="E47" i="296"/>
  <c r="D47" i="296"/>
  <c r="D49" i="296" s="1"/>
  <c r="AJ43" i="296"/>
  <c r="AI43" i="296"/>
  <c r="AH43" i="296"/>
  <c r="AG43" i="296"/>
  <c r="AF43" i="296"/>
  <c r="AE43" i="296"/>
  <c r="AD43" i="296"/>
  <c r="AC43" i="296"/>
  <c r="AB43" i="296"/>
  <c r="AA43" i="296"/>
  <c r="Z43" i="296"/>
  <c r="Y43" i="296"/>
  <c r="X43" i="296"/>
  <c r="W43" i="296"/>
  <c r="V43" i="296"/>
  <c r="U43" i="296"/>
  <c r="T43" i="296"/>
  <c r="S43" i="296"/>
  <c r="R43" i="296"/>
  <c r="Q43" i="296"/>
  <c r="P43" i="296"/>
  <c r="O43" i="296"/>
  <c r="N43" i="296"/>
  <c r="M43" i="296"/>
  <c r="L43" i="296"/>
  <c r="K43" i="296"/>
  <c r="F43" i="296"/>
  <c r="AJ42" i="296"/>
  <c r="AI42" i="296"/>
  <c r="AH42" i="296"/>
  <c r="AG42" i="296"/>
  <c r="AF42" i="296"/>
  <c r="AE42" i="296"/>
  <c r="AD42" i="296"/>
  <c r="AC42" i="296"/>
  <c r="AB42" i="296"/>
  <c r="AA42" i="296"/>
  <c r="Z42" i="296"/>
  <c r="Y42" i="296"/>
  <c r="X42" i="296"/>
  <c r="W42" i="296"/>
  <c r="V42" i="296"/>
  <c r="U42" i="296"/>
  <c r="T42" i="296"/>
  <c r="S42" i="296"/>
  <c r="R42" i="296"/>
  <c r="Q42" i="296"/>
  <c r="P42" i="296"/>
  <c r="O42" i="296"/>
  <c r="N42" i="296"/>
  <c r="M42" i="296"/>
  <c r="L42" i="296"/>
  <c r="K42" i="296"/>
  <c r="F42" i="296"/>
  <c r="AJ41" i="296"/>
  <c r="AI41" i="296"/>
  <c r="AH41" i="296"/>
  <c r="AG41" i="296"/>
  <c r="AF41" i="296"/>
  <c r="AE41" i="296"/>
  <c r="AD41" i="296"/>
  <c r="AC41" i="296"/>
  <c r="AB41" i="296"/>
  <c r="AA41" i="296"/>
  <c r="Z41" i="296"/>
  <c r="Y41" i="296"/>
  <c r="X41" i="296"/>
  <c r="W41" i="296"/>
  <c r="V41" i="296"/>
  <c r="U41" i="296"/>
  <c r="T41" i="296"/>
  <c r="S41" i="296"/>
  <c r="R41" i="296"/>
  <c r="Q41" i="296"/>
  <c r="P41" i="296"/>
  <c r="O41" i="296"/>
  <c r="N41" i="296"/>
  <c r="M41" i="296"/>
  <c r="L41" i="296"/>
  <c r="K41" i="296"/>
  <c r="F41" i="296"/>
  <c r="AJ40" i="296"/>
  <c r="AI40" i="296"/>
  <c r="AH40" i="296"/>
  <c r="AG40" i="296"/>
  <c r="AF40" i="296"/>
  <c r="AE40" i="296"/>
  <c r="AD40" i="296"/>
  <c r="AC40" i="296"/>
  <c r="AB40" i="296"/>
  <c r="AA40" i="296"/>
  <c r="Z40" i="296"/>
  <c r="Y40" i="296"/>
  <c r="X40" i="296"/>
  <c r="W40" i="296"/>
  <c r="V40" i="296"/>
  <c r="U40" i="296"/>
  <c r="T40" i="296"/>
  <c r="S40" i="296"/>
  <c r="R40" i="296"/>
  <c r="Q40" i="296"/>
  <c r="P40" i="296"/>
  <c r="O40" i="296"/>
  <c r="N40" i="296"/>
  <c r="M40" i="296"/>
  <c r="L40" i="296"/>
  <c r="K40" i="296"/>
  <c r="F40" i="296"/>
  <c r="AJ39" i="296"/>
  <c r="AI39" i="296"/>
  <c r="AH39" i="296"/>
  <c r="AG39" i="296"/>
  <c r="AF39" i="296"/>
  <c r="AE39" i="296"/>
  <c r="AD39" i="296"/>
  <c r="AC39" i="296"/>
  <c r="AB39" i="296"/>
  <c r="AA39" i="296"/>
  <c r="Z39" i="296"/>
  <c r="Y39" i="296"/>
  <c r="X39" i="296"/>
  <c r="W39" i="296"/>
  <c r="V39" i="296"/>
  <c r="U39" i="296"/>
  <c r="T39" i="296"/>
  <c r="S39" i="296"/>
  <c r="R39" i="296"/>
  <c r="Q39" i="296"/>
  <c r="P39" i="296"/>
  <c r="O39" i="296"/>
  <c r="N39" i="296"/>
  <c r="M39" i="296"/>
  <c r="L39" i="296"/>
  <c r="K39" i="296"/>
  <c r="F39" i="296"/>
  <c r="AJ38" i="296"/>
  <c r="AI38" i="296"/>
  <c r="AH38" i="296"/>
  <c r="AG38" i="296"/>
  <c r="AF38" i="296"/>
  <c r="AE38" i="296"/>
  <c r="AD38" i="296"/>
  <c r="AC38" i="296"/>
  <c r="AB38" i="296"/>
  <c r="AA38" i="296"/>
  <c r="Z38" i="296"/>
  <c r="Y38" i="296"/>
  <c r="X38" i="296"/>
  <c r="W38" i="296"/>
  <c r="V38" i="296"/>
  <c r="U38" i="296"/>
  <c r="T38" i="296"/>
  <c r="S38" i="296"/>
  <c r="R38" i="296"/>
  <c r="Q38" i="296"/>
  <c r="P38" i="296"/>
  <c r="O38" i="296"/>
  <c r="N38" i="296"/>
  <c r="M38" i="296"/>
  <c r="L38" i="296"/>
  <c r="K38" i="296"/>
  <c r="F38" i="296"/>
  <c r="AJ37" i="296"/>
  <c r="AI37" i="296"/>
  <c r="AH37" i="296"/>
  <c r="AG37" i="296"/>
  <c r="AF37" i="296"/>
  <c r="AE37" i="296"/>
  <c r="AD37" i="296"/>
  <c r="AC37" i="296"/>
  <c r="AB37" i="296"/>
  <c r="AA37" i="296"/>
  <c r="Z37" i="296"/>
  <c r="Y37" i="296"/>
  <c r="X37" i="296"/>
  <c r="W37" i="296"/>
  <c r="V37" i="296"/>
  <c r="U37" i="296"/>
  <c r="T37" i="296"/>
  <c r="S37" i="296"/>
  <c r="R37" i="296"/>
  <c r="Q37" i="296"/>
  <c r="P37" i="296"/>
  <c r="O37" i="296"/>
  <c r="N37" i="296"/>
  <c r="M37" i="296"/>
  <c r="L37" i="296"/>
  <c r="K37" i="296"/>
  <c r="F37" i="296"/>
  <c r="AJ36" i="296"/>
  <c r="AI36" i="296"/>
  <c r="AH36" i="296"/>
  <c r="AG36" i="296"/>
  <c r="AF36" i="296"/>
  <c r="AE36" i="296"/>
  <c r="AD36" i="296"/>
  <c r="AC36" i="296"/>
  <c r="AB36" i="296"/>
  <c r="AA36" i="296"/>
  <c r="Z36" i="296"/>
  <c r="Y36" i="296"/>
  <c r="X36" i="296"/>
  <c r="W36" i="296"/>
  <c r="V36" i="296"/>
  <c r="U36" i="296"/>
  <c r="T36" i="296"/>
  <c r="S36" i="296"/>
  <c r="R36" i="296"/>
  <c r="Q36" i="296"/>
  <c r="P36" i="296"/>
  <c r="O36" i="296"/>
  <c r="N36" i="296"/>
  <c r="M36" i="296"/>
  <c r="L36" i="296"/>
  <c r="K36" i="296"/>
  <c r="F36" i="296"/>
  <c r="AJ35" i="296"/>
  <c r="AI35" i="296"/>
  <c r="AH35" i="296"/>
  <c r="AG35" i="296"/>
  <c r="AF35" i="296"/>
  <c r="AE35" i="296"/>
  <c r="AD35" i="296"/>
  <c r="AC35" i="296"/>
  <c r="AB35" i="296"/>
  <c r="AA35" i="296"/>
  <c r="Z35" i="296"/>
  <c r="Y35" i="296"/>
  <c r="X35" i="296"/>
  <c r="W35" i="296"/>
  <c r="V35" i="296"/>
  <c r="U35" i="296"/>
  <c r="T35" i="296"/>
  <c r="S35" i="296"/>
  <c r="R35" i="296"/>
  <c r="Q35" i="296"/>
  <c r="P35" i="296"/>
  <c r="O35" i="296"/>
  <c r="N35" i="296"/>
  <c r="M35" i="296"/>
  <c r="L35" i="296"/>
  <c r="K35" i="296"/>
  <c r="F35" i="296"/>
  <c r="AJ34" i="296"/>
  <c r="AI34" i="296"/>
  <c r="AH34" i="296"/>
  <c r="AG34" i="296"/>
  <c r="AF34" i="296"/>
  <c r="AE34" i="296"/>
  <c r="AD34" i="296"/>
  <c r="AC34" i="296"/>
  <c r="AB34" i="296"/>
  <c r="AA34" i="296"/>
  <c r="Z34" i="296"/>
  <c r="Y34" i="296"/>
  <c r="X34" i="296"/>
  <c r="W34" i="296"/>
  <c r="V34" i="296"/>
  <c r="U34" i="296"/>
  <c r="T34" i="296"/>
  <c r="S34" i="296"/>
  <c r="R34" i="296"/>
  <c r="Q34" i="296"/>
  <c r="P34" i="296"/>
  <c r="O34" i="296"/>
  <c r="N34" i="296"/>
  <c r="M34" i="296"/>
  <c r="L34" i="296"/>
  <c r="K34" i="296"/>
  <c r="F34" i="296"/>
  <c r="AJ33" i="296"/>
  <c r="AI33" i="296"/>
  <c r="AH33" i="296"/>
  <c r="AG33" i="296"/>
  <c r="AF33" i="296"/>
  <c r="AE33" i="296"/>
  <c r="AD33" i="296"/>
  <c r="AC33" i="296"/>
  <c r="AB33" i="296"/>
  <c r="AA33" i="296"/>
  <c r="Z33" i="296"/>
  <c r="Y33" i="296"/>
  <c r="X33" i="296"/>
  <c r="W33" i="296"/>
  <c r="V33" i="296"/>
  <c r="U33" i="296"/>
  <c r="T33" i="296"/>
  <c r="S33" i="296"/>
  <c r="R33" i="296"/>
  <c r="Q33" i="296"/>
  <c r="P33" i="296"/>
  <c r="O33" i="296"/>
  <c r="N33" i="296"/>
  <c r="M33" i="296"/>
  <c r="L33" i="296"/>
  <c r="K33" i="296"/>
  <c r="F33" i="296"/>
  <c r="AJ32" i="296"/>
  <c r="AI32" i="296"/>
  <c r="AH32" i="296"/>
  <c r="AG32" i="296"/>
  <c r="AF32" i="296"/>
  <c r="AE32" i="296"/>
  <c r="AD32" i="296"/>
  <c r="AC32" i="296"/>
  <c r="AB32" i="296"/>
  <c r="AA32" i="296"/>
  <c r="Z32" i="296"/>
  <c r="Y32" i="296"/>
  <c r="X32" i="296"/>
  <c r="W32" i="296"/>
  <c r="V32" i="296"/>
  <c r="U32" i="296"/>
  <c r="T32" i="296"/>
  <c r="S32" i="296"/>
  <c r="R32" i="296"/>
  <c r="Q32" i="296"/>
  <c r="P32" i="296"/>
  <c r="O32" i="296"/>
  <c r="N32" i="296"/>
  <c r="M32" i="296"/>
  <c r="L32" i="296"/>
  <c r="K32" i="296"/>
  <c r="F32" i="296"/>
  <c r="AJ31" i="296"/>
  <c r="AI31" i="296"/>
  <c r="AH31" i="296"/>
  <c r="AG31" i="296"/>
  <c r="AF31" i="296"/>
  <c r="AE31" i="296"/>
  <c r="AD31" i="296"/>
  <c r="AC31" i="296"/>
  <c r="AB31" i="296"/>
  <c r="AA31" i="296"/>
  <c r="Z31" i="296"/>
  <c r="Y31" i="296"/>
  <c r="X31" i="296"/>
  <c r="W31" i="296"/>
  <c r="V31" i="296"/>
  <c r="U31" i="296"/>
  <c r="T31" i="296"/>
  <c r="S31" i="296"/>
  <c r="R31" i="296"/>
  <c r="Q31" i="296"/>
  <c r="P31" i="296"/>
  <c r="O31" i="296"/>
  <c r="N31" i="296"/>
  <c r="M31" i="296"/>
  <c r="L31" i="296"/>
  <c r="K31" i="296"/>
  <c r="F31" i="296"/>
  <c r="AJ30" i="296"/>
  <c r="AI30" i="296"/>
  <c r="AH30" i="296"/>
  <c r="AG30" i="296"/>
  <c r="AF30" i="296"/>
  <c r="AE30" i="296"/>
  <c r="AD30" i="296"/>
  <c r="AC30" i="296"/>
  <c r="AB30" i="296"/>
  <c r="AA30" i="296"/>
  <c r="Z30" i="296"/>
  <c r="Y30" i="296"/>
  <c r="X30" i="296"/>
  <c r="W30" i="296"/>
  <c r="V30" i="296"/>
  <c r="U30" i="296"/>
  <c r="T30" i="296"/>
  <c r="S30" i="296"/>
  <c r="R30" i="296"/>
  <c r="Q30" i="296"/>
  <c r="P30" i="296"/>
  <c r="O30" i="296"/>
  <c r="N30" i="296"/>
  <c r="M30" i="296"/>
  <c r="L30" i="296"/>
  <c r="K30" i="296"/>
  <c r="F30" i="296"/>
  <c r="AJ29" i="296"/>
  <c r="AI29" i="296"/>
  <c r="AH29" i="296"/>
  <c r="AG29" i="296"/>
  <c r="AF29" i="296"/>
  <c r="AE29" i="296"/>
  <c r="AD29" i="296"/>
  <c r="AC29" i="296"/>
  <c r="AB29" i="296"/>
  <c r="AA29" i="296"/>
  <c r="Z29" i="296"/>
  <c r="Y29" i="296"/>
  <c r="X29" i="296"/>
  <c r="W29" i="296"/>
  <c r="V29" i="296"/>
  <c r="U29" i="296"/>
  <c r="T29" i="296"/>
  <c r="S29" i="296"/>
  <c r="R29" i="296"/>
  <c r="Q29" i="296"/>
  <c r="P29" i="296"/>
  <c r="O29" i="296"/>
  <c r="N29" i="296"/>
  <c r="M29" i="296"/>
  <c r="L29" i="296"/>
  <c r="K29" i="296"/>
  <c r="F29" i="296"/>
  <c r="AJ28" i="296"/>
  <c r="AI28" i="296"/>
  <c r="AH28" i="296"/>
  <c r="AG28" i="296"/>
  <c r="AF28" i="296"/>
  <c r="AE28" i="296"/>
  <c r="AD28" i="296"/>
  <c r="AC28" i="296"/>
  <c r="AB28" i="296"/>
  <c r="AA28" i="296"/>
  <c r="Z28" i="296"/>
  <c r="Y28" i="296"/>
  <c r="X28" i="296"/>
  <c r="W28" i="296"/>
  <c r="V28" i="296"/>
  <c r="U28" i="296"/>
  <c r="T28" i="296"/>
  <c r="S28" i="296"/>
  <c r="R28" i="296"/>
  <c r="Q28" i="296"/>
  <c r="P28" i="296"/>
  <c r="O28" i="296"/>
  <c r="N28" i="296"/>
  <c r="M28" i="296"/>
  <c r="L28" i="296"/>
  <c r="K28" i="296"/>
  <c r="F28" i="296"/>
  <c r="AJ27" i="296"/>
  <c r="AI27" i="296"/>
  <c r="AH27" i="296"/>
  <c r="AG27" i="296"/>
  <c r="AF27" i="296"/>
  <c r="AE27" i="296"/>
  <c r="AD27" i="296"/>
  <c r="AC27" i="296"/>
  <c r="AB27" i="296"/>
  <c r="AA27" i="296"/>
  <c r="Z27" i="296"/>
  <c r="Y27" i="296"/>
  <c r="X27" i="296"/>
  <c r="W27" i="296"/>
  <c r="V27" i="296"/>
  <c r="U27" i="296"/>
  <c r="T27" i="296"/>
  <c r="S27" i="296"/>
  <c r="R27" i="296"/>
  <c r="Q27" i="296"/>
  <c r="P27" i="296"/>
  <c r="O27" i="296"/>
  <c r="N27" i="296"/>
  <c r="M27" i="296"/>
  <c r="L27" i="296"/>
  <c r="K27" i="296"/>
  <c r="F27" i="296"/>
  <c r="AJ26" i="296"/>
  <c r="AI26" i="296"/>
  <c r="AH26" i="296"/>
  <c r="AG26" i="296"/>
  <c r="AF26" i="296"/>
  <c r="AE26" i="296"/>
  <c r="AD26" i="296"/>
  <c r="AC26" i="296"/>
  <c r="AB26" i="296"/>
  <c r="AA26" i="296"/>
  <c r="Z26" i="296"/>
  <c r="Y26" i="296"/>
  <c r="X26" i="296"/>
  <c r="W26" i="296"/>
  <c r="V26" i="296"/>
  <c r="U26" i="296"/>
  <c r="T26" i="296"/>
  <c r="S26" i="296"/>
  <c r="R26" i="296"/>
  <c r="Q26" i="296"/>
  <c r="P26" i="296"/>
  <c r="O26" i="296"/>
  <c r="N26" i="296"/>
  <c r="M26" i="296"/>
  <c r="L26" i="296"/>
  <c r="K26" i="296"/>
  <c r="F26" i="296"/>
  <c r="AJ25" i="296"/>
  <c r="AI25" i="296"/>
  <c r="AH25" i="296"/>
  <c r="AG25" i="296"/>
  <c r="AF25" i="296"/>
  <c r="AE25" i="296"/>
  <c r="AD25" i="296"/>
  <c r="AC25" i="296"/>
  <c r="AB25" i="296"/>
  <c r="AA25" i="296"/>
  <c r="Z25" i="296"/>
  <c r="Y25" i="296"/>
  <c r="X25" i="296"/>
  <c r="W25" i="296"/>
  <c r="V25" i="296"/>
  <c r="U25" i="296"/>
  <c r="T25" i="296"/>
  <c r="S25" i="296"/>
  <c r="R25" i="296"/>
  <c r="Q25" i="296"/>
  <c r="P25" i="296"/>
  <c r="O25" i="296"/>
  <c r="N25" i="296"/>
  <c r="M25" i="296"/>
  <c r="L25" i="296"/>
  <c r="K25" i="296"/>
  <c r="F25" i="296"/>
  <c r="AJ24" i="296"/>
  <c r="AI24" i="296"/>
  <c r="AH24" i="296"/>
  <c r="AG24" i="296"/>
  <c r="AF24" i="296"/>
  <c r="AE24" i="296"/>
  <c r="AD24" i="296"/>
  <c r="AC24" i="296"/>
  <c r="AB24" i="296"/>
  <c r="AA24" i="296"/>
  <c r="Z24" i="296"/>
  <c r="Y24" i="296"/>
  <c r="X24" i="296"/>
  <c r="W24" i="296"/>
  <c r="V24" i="296"/>
  <c r="U24" i="296"/>
  <c r="T24" i="296"/>
  <c r="S24" i="296"/>
  <c r="R24" i="296"/>
  <c r="Q24" i="296"/>
  <c r="P24" i="296"/>
  <c r="O24" i="296"/>
  <c r="N24" i="296"/>
  <c r="M24" i="296"/>
  <c r="L24" i="296"/>
  <c r="K24" i="296"/>
  <c r="F24" i="296"/>
  <c r="AJ23" i="296"/>
  <c r="AI23" i="296"/>
  <c r="AH23" i="296"/>
  <c r="AG23" i="296"/>
  <c r="AE23" i="296"/>
  <c r="AD23" i="296"/>
  <c r="AC23" i="296"/>
  <c r="AB23" i="296"/>
  <c r="AA23" i="296"/>
  <c r="AF23" i="296" s="1"/>
  <c r="Z23" i="296"/>
  <c r="Y23" i="296"/>
  <c r="X23" i="296"/>
  <c r="W23" i="296"/>
  <c r="V23" i="296"/>
  <c r="T23" i="296"/>
  <c r="S23" i="296"/>
  <c r="R23" i="296"/>
  <c r="Q23" i="296"/>
  <c r="U23" i="296" s="1"/>
  <c r="O23" i="296"/>
  <c r="N23" i="296"/>
  <c r="M23" i="296"/>
  <c r="L23" i="296"/>
  <c r="K23" i="296"/>
  <c r="P23" i="296" s="1"/>
  <c r="F23" i="296"/>
  <c r="AI22" i="296"/>
  <c r="AH22" i="296"/>
  <c r="AG22" i="296"/>
  <c r="AJ22" i="296" s="1"/>
  <c r="F22" i="296" s="1"/>
  <c r="AE22" i="296"/>
  <c r="AD22" i="296"/>
  <c r="AC22" i="296"/>
  <c r="AB22" i="296"/>
  <c r="AA22" i="296"/>
  <c r="AF22" i="296" s="1"/>
  <c r="Y22" i="296"/>
  <c r="X22" i="296"/>
  <c r="W22" i="296"/>
  <c r="V22" i="296"/>
  <c r="Z22" i="296" s="1"/>
  <c r="U22" i="296"/>
  <c r="T22" i="296"/>
  <c r="S22" i="296"/>
  <c r="R22" i="296"/>
  <c r="Q22" i="296"/>
  <c r="O22" i="296"/>
  <c r="N22" i="296"/>
  <c r="M22" i="296"/>
  <c r="L22" i="296"/>
  <c r="K22" i="296"/>
  <c r="P22" i="296" s="1"/>
  <c r="AI21" i="296"/>
  <c r="AH21" i="296"/>
  <c r="AG21" i="296"/>
  <c r="AJ21" i="296" s="1"/>
  <c r="F21" i="296" s="1"/>
  <c r="AF21" i="296"/>
  <c r="AE21" i="296"/>
  <c r="AD21" i="296"/>
  <c r="AC21" i="296"/>
  <c r="AB21" i="296"/>
  <c r="AA21" i="296"/>
  <c r="Y21" i="296"/>
  <c r="X21" i="296"/>
  <c r="W21" i="296"/>
  <c r="V21" i="296"/>
  <c r="Z21" i="296" s="1"/>
  <c r="T21" i="296"/>
  <c r="S21" i="296"/>
  <c r="R21" i="296"/>
  <c r="Q21" i="296"/>
  <c r="U21" i="296" s="1"/>
  <c r="P21" i="296"/>
  <c r="O21" i="296"/>
  <c r="N21" i="296"/>
  <c r="M21" i="296"/>
  <c r="L21" i="296"/>
  <c r="K21" i="296"/>
  <c r="AJ20" i="296"/>
  <c r="F20" i="296" s="1"/>
  <c r="AI20" i="296"/>
  <c r="AH20" i="296"/>
  <c r="AG20" i="296"/>
  <c r="AE20" i="296"/>
  <c r="AD20" i="296"/>
  <c r="AC20" i="296"/>
  <c r="AB20" i="296"/>
  <c r="AA20" i="296"/>
  <c r="AF20" i="296" s="1"/>
  <c r="Z20" i="296"/>
  <c r="Y20" i="296"/>
  <c r="X20" i="296"/>
  <c r="W20" i="296"/>
  <c r="V20" i="296"/>
  <c r="T20" i="296"/>
  <c r="S20" i="296"/>
  <c r="R20" i="296"/>
  <c r="Q20" i="296"/>
  <c r="U20" i="296" s="1"/>
  <c r="O20" i="296"/>
  <c r="N20" i="296"/>
  <c r="M20" i="296"/>
  <c r="L20" i="296"/>
  <c r="K20" i="296"/>
  <c r="P20" i="296" s="1"/>
  <c r="AJ19" i="296"/>
  <c r="F19" i="296" s="1"/>
  <c r="AI19" i="296"/>
  <c r="AH19" i="296"/>
  <c r="AG19" i="296"/>
  <c r="AE19" i="296"/>
  <c r="AD19" i="296"/>
  <c r="AC19" i="296"/>
  <c r="AB19" i="296"/>
  <c r="AF19" i="296" s="1"/>
  <c r="AA19" i="296"/>
  <c r="Y19" i="296"/>
  <c r="X19" i="296"/>
  <c r="W19" i="296"/>
  <c r="Z19" i="296" s="1"/>
  <c r="V19" i="296"/>
  <c r="T19" i="296"/>
  <c r="S19" i="296"/>
  <c r="R19" i="296"/>
  <c r="U19" i="296" s="1"/>
  <c r="Q19" i="296"/>
  <c r="O19" i="296"/>
  <c r="N19" i="296"/>
  <c r="M19" i="296"/>
  <c r="L19" i="296"/>
  <c r="P19" i="296" s="1"/>
  <c r="K19" i="296"/>
  <c r="AI18" i="296"/>
  <c r="AH18" i="296"/>
  <c r="AJ18" i="296" s="1"/>
  <c r="F18" i="296" s="1"/>
  <c r="AG18" i="296"/>
  <c r="AF18" i="296"/>
  <c r="AE18" i="296"/>
  <c r="AD18" i="296"/>
  <c r="AC18" i="296"/>
  <c r="AB18" i="296"/>
  <c r="AA18" i="296"/>
  <c r="Z18" i="296"/>
  <c r="Y18" i="296"/>
  <c r="X18" i="296"/>
  <c r="W18" i="296"/>
  <c r="V18" i="296"/>
  <c r="T18" i="296"/>
  <c r="S18" i="296"/>
  <c r="R18" i="296"/>
  <c r="U18" i="296" s="1"/>
  <c r="Q18" i="296"/>
  <c r="P18" i="296"/>
  <c r="O18" i="296"/>
  <c r="N18" i="296"/>
  <c r="M18" i="296"/>
  <c r="L18" i="296"/>
  <c r="K18" i="296"/>
  <c r="AI17" i="296"/>
  <c r="AH17" i="296"/>
  <c r="AJ17" i="296" s="1"/>
  <c r="F17" i="296" s="1"/>
  <c r="AG17" i="296"/>
  <c r="AE17" i="296"/>
  <c r="AD17" i="296"/>
  <c r="AC17" i="296"/>
  <c r="AB17" i="296"/>
  <c r="AF17" i="296" s="1"/>
  <c r="AA17" i="296"/>
  <c r="Z17" i="296"/>
  <c r="Y17" i="296"/>
  <c r="X17" i="296"/>
  <c r="W17" i="296"/>
  <c r="V17" i="296"/>
  <c r="U17" i="296"/>
  <c r="T17" i="296"/>
  <c r="S17" i="296"/>
  <c r="R17" i="296"/>
  <c r="Q17" i="296"/>
  <c r="O17" i="296"/>
  <c r="N17" i="296"/>
  <c r="M17" i="296"/>
  <c r="L17" i="296"/>
  <c r="P17" i="296" s="1"/>
  <c r="K17" i="296"/>
  <c r="AI16" i="296"/>
  <c r="AH16" i="296"/>
  <c r="AG16" i="296"/>
  <c r="AJ16" i="296" s="1"/>
  <c r="F16" i="296" s="1"/>
  <c r="AE16" i="296"/>
  <c r="AD16" i="296"/>
  <c r="AC16" i="296"/>
  <c r="AB16" i="296"/>
  <c r="AA16" i="296"/>
  <c r="AF16" i="296" s="1"/>
  <c r="Y16" i="296"/>
  <c r="X16" i="296"/>
  <c r="W16" i="296"/>
  <c r="V16" i="296"/>
  <c r="T16" i="296"/>
  <c r="S16" i="296"/>
  <c r="R16" i="296"/>
  <c r="Q16" i="296"/>
  <c r="U16" i="296" s="1"/>
  <c r="O16" i="296"/>
  <c r="N16" i="296"/>
  <c r="M16" i="296"/>
  <c r="L16" i="296"/>
  <c r="K16" i="296"/>
  <c r="P16" i="296" s="1"/>
  <c r="AI15" i="296"/>
  <c r="AH15" i="296"/>
  <c r="AJ15" i="296" s="1"/>
  <c r="F15" i="296" s="1"/>
  <c r="AG15" i="296"/>
  <c r="AE15" i="296"/>
  <c r="AD15" i="296"/>
  <c r="AC15" i="296"/>
  <c r="AB15" i="296"/>
  <c r="AF15" i="296" s="1"/>
  <c r="AA15" i="296"/>
  <c r="Y15" i="296"/>
  <c r="X15" i="296"/>
  <c r="W15" i="296"/>
  <c r="Z15" i="296" s="1"/>
  <c r="V15" i="296"/>
  <c r="T15" i="296"/>
  <c r="S15" i="296"/>
  <c r="R15" i="296"/>
  <c r="U15" i="296" s="1"/>
  <c r="Q15" i="296"/>
  <c r="P15" i="296"/>
  <c r="O15" i="296"/>
  <c r="N15" i="296"/>
  <c r="M15" i="296"/>
  <c r="L15" i="296"/>
  <c r="K15" i="296"/>
  <c r="AI14" i="296"/>
  <c r="AH14" i="296"/>
  <c r="AG14" i="296"/>
  <c r="AJ14" i="296" s="1"/>
  <c r="F14" i="296" s="1"/>
  <c r="AE14" i="296"/>
  <c r="AD14" i="296"/>
  <c r="AC14" i="296"/>
  <c r="AB14" i="296"/>
  <c r="AA14" i="296"/>
  <c r="AF14" i="296" s="1"/>
  <c r="Y14" i="296"/>
  <c r="X14" i="296"/>
  <c r="W14" i="296"/>
  <c r="V14" i="296"/>
  <c r="Z14" i="296" s="1"/>
  <c r="T14" i="296"/>
  <c r="S14" i="296"/>
  <c r="R14" i="296"/>
  <c r="Q14" i="296"/>
  <c r="U14" i="296" s="1"/>
  <c r="O14" i="296"/>
  <c r="N14" i="296"/>
  <c r="M14" i="296"/>
  <c r="L14" i="296"/>
  <c r="K14" i="296"/>
  <c r="P14" i="296" s="1"/>
  <c r="AI13" i="296"/>
  <c r="AH13" i="296"/>
  <c r="AG13" i="296"/>
  <c r="AJ13" i="296" s="1"/>
  <c r="F13" i="296" s="1"/>
  <c r="AE13" i="296"/>
  <c r="AD13" i="296"/>
  <c r="AC13" i="296"/>
  <c r="AB13" i="296"/>
  <c r="AA13" i="296"/>
  <c r="AF13" i="296" s="1"/>
  <c r="Y13" i="296"/>
  <c r="X13" i="296"/>
  <c r="W13" i="296"/>
  <c r="V13" i="296"/>
  <c r="Z13" i="296" s="1"/>
  <c r="T13" i="296"/>
  <c r="S13" i="296"/>
  <c r="R13" i="296"/>
  <c r="Q13" i="296"/>
  <c r="U13" i="296" s="1"/>
  <c r="O13" i="296"/>
  <c r="N13" i="296"/>
  <c r="M13" i="296"/>
  <c r="L13" i="296"/>
  <c r="K13" i="296"/>
  <c r="P13" i="296" s="1"/>
  <c r="AI12" i="296"/>
  <c r="AH12" i="296"/>
  <c r="AG12" i="296"/>
  <c r="AJ12" i="296" s="1"/>
  <c r="F12" i="296" s="1"/>
  <c r="AE12" i="296"/>
  <c r="AD12" i="296"/>
  <c r="AC12" i="296"/>
  <c r="AB12" i="296"/>
  <c r="AA12" i="296"/>
  <c r="Y12" i="296"/>
  <c r="X12" i="296"/>
  <c r="W12" i="296"/>
  <c r="V12" i="296"/>
  <c r="T12" i="296"/>
  <c r="S12" i="296"/>
  <c r="R12" i="296"/>
  <c r="Q12" i="296"/>
  <c r="U12" i="296" s="1"/>
  <c r="O12" i="296"/>
  <c r="N12" i="296"/>
  <c r="M12" i="296"/>
  <c r="L12" i="296"/>
  <c r="K12" i="296"/>
  <c r="AI11" i="296"/>
  <c r="AH11" i="296"/>
  <c r="AG11" i="296"/>
  <c r="AJ11" i="296" s="1"/>
  <c r="F11" i="296" s="1"/>
  <c r="AE11" i="296"/>
  <c r="AD11" i="296"/>
  <c r="AC11" i="296"/>
  <c r="AB11" i="296"/>
  <c r="AA11" i="296"/>
  <c r="AF11" i="296" s="1"/>
  <c r="Y11" i="296"/>
  <c r="X11" i="296"/>
  <c r="W11" i="296"/>
  <c r="V11" i="296"/>
  <c r="Z11" i="296" s="1"/>
  <c r="U11" i="296"/>
  <c r="T11" i="296"/>
  <c r="S11" i="296"/>
  <c r="R11" i="296"/>
  <c r="Q11" i="296"/>
  <c r="P11" i="296"/>
  <c r="O11" i="296"/>
  <c r="N11" i="296"/>
  <c r="M11" i="296"/>
  <c r="L11" i="296"/>
  <c r="K11" i="296"/>
  <c r="AI10" i="296"/>
  <c r="AH10" i="296"/>
  <c r="AG10" i="296"/>
  <c r="AJ10" i="296" s="1"/>
  <c r="F10" i="296" s="1"/>
  <c r="AE10" i="296"/>
  <c r="AD10" i="296"/>
  <c r="AC10" i="296"/>
  <c r="AB10" i="296"/>
  <c r="AA10" i="296"/>
  <c r="AF10" i="296" s="1"/>
  <c r="Y10" i="296"/>
  <c r="X10" i="296"/>
  <c r="W10" i="296"/>
  <c r="Z10" i="296" s="1"/>
  <c r="V10" i="296"/>
  <c r="T10" i="296"/>
  <c r="S10" i="296"/>
  <c r="R10" i="296"/>
  <c r="Q10" i="296"/>
  <c r="U10" i="296" s="1"/>
  <c r="O10" i="296"/>
  <c r="N10" i="296"/>
  <c r="M10" i="296"/>
  <c r="L10" i="296"/>
  <c r="K10" i="296"/>
  <c r="P10" i="296" s="1"/>
  <c r="AI9" i="296"/>
  <c r="AH9" i="296"/>
  <c r="AJ9" i="296" s="1"/>
  <c r="F9" i="296" s="1"/>
  <c r="AG9" i="296"/>
  <c r="AE9" i="296"/>
  <c r="AD9" i="296"/>
  <c r="AC9" i="296"/>
  <c r="AF9" i="296" s="1"/>
  <c r="AB9" i="296"/>
  <c r="AA9" i="296"/>
  <c r="Y9" i="296"/>
  <c r="X9" i="296"/>
  <c r="Z9" i="296" s="1"/>
  <c r="W9" i="296"/>
  <c r="V9" i="296"/>
  <c r="U9" i="296"/>
  <c r="T9" i="296"/>
  <c r="S9" i="296"/>
  <c r="R9" i="296"/>
  <c r="Q9" i="296"/>
  <c r="O9" i="296"/>
  <c r="N9" i="296"/>
  <c r="M9" i="296"/>
  <c r="P9" i="296" s="1"/>
  <c r="L9" i="296"/>
  <c r="K9" i="296"/>
  <c r="AI8" i="296"/>
  <c r="AH8" i="296"/>
  <c r="AG8" i="296"/>
  <c r="AE8" i="296"/>
  <c r="AD8" i="296"/>
  <c r="AC8" i="296"/>
  <c r="AB8" i="296"/>
  <c r="AF8" i="296" s="1"/>
  <c r="AA8" i="296"/>
  <c r="Y8" i="296"/>
  <c r="X8" i="296"/>
  <c r="W8" i="296"/>
  <c r="V8" i="296"/>
  <c r="Z8" i="296" s="1"/>
  <c r="U8" i="296"/>
  <c r="T8" i="296"/>
  <c r="S8" i="296"/>
  <c r="R8" i="296"/>
  <c r="Q8" i="296"/>
  <c r="O8" i="296"/>
  <c r="N8" i="296"/>
  <c r="M8" i="296"/>
  <c r="L8" i="296"/>
  <c r="P8" i="296" s="1"/>
  <c r="K8" i="296"/>
  <c r="AI7" i="296"/>
  <c r="AH7" i="296"/>
  <c r="AJ7" i="296" s="1"/>
  <c r="F7" i="296" s="1"/>
  <c r="AG7" i="296"/>
  <c r="AF7" i="296"/>
  <c r="AE7" i="296"/>
  <c r="AD7" i="296"/>
  <c r="AC7" i="296"/>
  <c r="AB7" i="296"/>
  <c r="AA7" i="296"/>
  <c r="Y7" i="296"/>
  <c r="X7" i="296"/>
  <c r="W7" i="296"/>
  <c r="Z7" i="296" s="1"/>
  <c r="V7" i="296"/>
  <c r="T7" i="296"/>
  <c r="S7" i="296"/>
  <c r="R7" i="296"/>
  <c r="U7" i="296" s="1"/>
  <c r="Q7" i="296"/>
  <c r="P7" i="296"/>
  <c r="O7" i="296"/>
  <c r="N7" i="296"/>
  <c r="M7" i="296"/>
  <c r="L7" i="296"/>
  <c r="K7" i="296"/>
  <c r="AI6" i="296"/>
  <c r="AH6" i="296"/>
  <c r="AG6" i="296"/>
  <c r="AJ6" i="296" s="1"/>
  <c r="F6" i="296" s="1"/>
  <c r="AE6" i="296"/>
  <c r="AD6" i="296"/>
  <c r="AC6" i="296"/>
  <c r="AB6" i="296"/>
  <c r="AA6" i="296"/>
  <c r="AF6" i="296" s="1"/>
  <c r="Y6" i="296"/>
  <c r="X6" i="296"/>
  <c r="W6" i="296"/>
  <c r="V6" i="296"/>
  <c r="Z6" i="296" s="1"/>
  <c r="T6" i="296"/>
  <c r="S6" i="296"/>
  <c r="R6" i="296"/>
  <c r="Q6" i="296"/>
  <c r="U6" i="296" s="1"/>
  <c r="O6" i="296"/>
  <c r="N6" i="296"/>
  <c r="M6" i="296"/>
  <c r="L6" i="296"/>
  <c r="K6" i="296"/>
  <c r="P6" i="296" s="1"/>
  <c r="AI5" i="296"/>
  <c r="AH5" i="296"/>
  <c r="AJ5" i="296" s="1"/>
  <c r="F5" i="296" s="1"/>
  <c r="AG5" i="296"/>
  <c r="AE5" i="296"/>
  <c r="AD5" i="296"/>
  <c r="AC5" i="296"/>
  <c r="AB5" i="296"/>
  <c r="AF5" i="296" s="1"/>
  <c r="AA5" i="296"/>
  <c r="Y5" i="296"/>
  <c r="X5" i="296"/>
  <c r="Z5" i="296" s="1"/>
  <c r="W5" i="296"/>
  <c r="V5" i="296"/>
  <c r="U5" i="296"/>
  <c r="T5" i="296"/>
  <c r="S5" i="296"/>
  <c r="R5" i="296"/>
  <c r="Q5" i="296"/>
  <c r="O5" i="296"/>
  <c r="N5" i="296"/>
  <c r="M5" i="296"/>
  <c r="L5" i="296"/>
  <c r="P5" i="296" s="1"/>
  <c r="K5" i="296"/>
  <c r="AI4" i="296"/>
  <c r="AH4" i="296"/>
  <c r="AJ4" i="296" s="1"/>
  <c r="F4" i="296" s="1"/>
  <c r="AG4" i="296"/>
  <c r="AE4" i="296"/>
  <c r="AD4" i="296"/>
  <c r="AC4" i="296"/>
  <c r="AB4" i="296"/>
  <c r="AA4" i="296"/>
  <c r="Y4" i="296"/>
  <c r="X4" i="296"/>
  <c r="Z4" i="296" s="1"/>
  <c r="W4" i="296"/>
  <c r="V4" i="296"/>
  <c r="T4" i="296"/>
  <c r="S4" i="296"/>
  <c r="U4" i="296" s="1"/>
  <c r="R4" i="296"/>
  <c r="Q4" i="296"/>
  <c r="O4" i="296"/>
  <c r="N4" i="296"/>
  <c r="M4" i="296"/>
  <c r="P4" i="296" s="1"/>
  <c r="L4" i="296"/>
  <c r="K4" i="296"/>
  <c r="D57" i="295"/>
  <c r="E55" i="295"/>
  <c r="E54" i="295"/>
  <c r="D54" i="295"/>
  <c r="D55" i="295" s="1"/>
  <c r="C54" i="295"/>
  <c r="D50" i="295"/>
  <c r="E47" i="295"/>
  <c r="E49" i="295" s="1"/>
  <c r="D47" i="295"/>
  <c r="D49" i="295" s="1"/>
  <c r="AJ43" i="295"/>
  <c r="AI43" i="295"/>
  <c r="AH43" i="295"/>
  <c r="AG43" i="295"/>
  <c r="AF43" i="295"/>
  <c r="AE43" i="295"/>
  <c r="AD43" i="295"/>
  <c r="AC43" i="295"/>
  <c r="AB43" i="295"/>
  <c r="AA43" i="295"/>
  <c r="Z43" i="295"/>
  <c r="Y43" i="295"/>
  <c r="X43" i="295"/>
  <c r="W43" i="295"/>
  <c r="V43" i="295"/>
  <c r="U43" i="295"/>
  <c r="T43" i="295"/>
  <c r="S43" i="295"/>
  <c r="R43" i="295"/>
  <c r="Q43" i="295"/>
  <c r="P43" i="295"/>
  <c r="O43" i="295"/>
  <c r="N43" i="295"/>
  <c r="M43" i="295"/>
  <c r="L43" i="295"/>
  <c r="K43" i="295"/>
  <c r="F43" i="295"/>
  <c r="AJ42" i="295"/>
  <c r="AI42" i="295"/>
  <c r="AH42" i="295"/>
  <c r="AG42" i="295"/>
  <c r="AF42" i="295"/>
  <c r="AE42" i="295"/>
  <c r="AD42" i="295"/>
  <c r="AC42" i="295"/>
  <c r="AB42" i="295"/>
  <c r="AA42" i="295"/>
  <c r="Z42" i="295"/>
  <c r="Y42" i="295"/>
  <c r="X42" i="295"/>
  <c r="W42" i="295"/>
  <c r="V42" i="295"/>
  <c r="U42" i="295"/>
  <c r="T42" i="295"/>
  <c r="S42" i="295"/>
  <c r="R42" i="295"/>
  <c r="Q42" i="295"/>
  <c r="P42" i="295"/>
  <c r="O42" i="295"/>
  <c r="N42" i="295"/>
  <c r="M42" i="295"/>
  <c r="L42" i="295"/>
  <c r="K42" i="295"/>
  <c r="F42" i="295"/>
  <c r="AJ41" i="295"/>
  <c r="AI41" i="295"/>
  <c r="AH41" i="295"/>
  <c r="AG41" i="295"/>
  <c r="AF41" i="295"/>
  <c r="AE41" i="295"/>
  <c r="AD41" i="295"/>
  <c r="AC41" i="295"/>
  <c r="AB41" i="295"/>
  <c r="AA41" i="295"/>
  <c r="Z41" i="295"/>
  <c r="Y41" i="295"/>
  <c r="X41" i="295"/>
  <c r="W41" i="295"/>
  <c r="V41" i="295"/>
  <c r="U41" i="295"/>
  <c r="T41" i="295"/>
  <c r="S41" i="295"/>
  <c r="R41" i="295"/>
  <c r="Q41" i="295"/>
  <c r="P41" i="295"/>
  <c r="O41" i="295"/>
  <c r="N41" i="295"/>
  <c r="M41" i="295"/>
  <c r="L41" i="295"/>
  <c r="K41" i="295"/>
  <c r="F41" i="295"/>
  <c r="AJ40" i="295"/>
  <c r="AI40" i="295"/>
  <c r="AH40" i="295"/>
  <c r="AG40" i="295"/>
  <c r="AF40" i="295"/>
  <c r="AE40" i="295"/>
  <c r="AD40" i="295"/>
  <c r="AC40" i="295"/>
  <c r="AB40" i="295"/>
  <c r="AA40" i="295"/>
  <c r="Z40" i="295"/>
  <c r="Y40" i="295"/>
  <c r="X40" i="295"/>
  <c r="W40" i="295"/>
  <c r="V40" i="295"/>
  <c r="U40" i="295"/>
  <c r="T40" i="295"/>
  <c r="S40" i="295"/>
  <c r="R40" i="295"/>
  <c r="Q40" i="295"/>
  <c r="P40" i="295"/>
  <c r="O40" i="295"/>
  <c r="N40" i="295"/>
  <c r="M40" i="295"/>
  <c r="L40" i="295"/>
  <c r="K40" i="295"/>
  <c r="F40" i="295"/>
  <c r="AJ39" i="295"/>
  <c r="AI39" i="295"/>
  <c r="AH39" i="295"/>
  <c r="AG39" i="295"/>
  <c r="AF39" i="295"/>
  <c r="AE39" i="295"/>
  <c r="AD39" i="295"/>
  <c r="AC39" i="295"/>
  <c r="AB39" i="295"/>
  <c r="AA39" i="295"/>
  <c r="Z39" i="295"/>
  <c r="Y39" i="295"/>
  <c r="X39" i="295"/>
  <c r="W39" i="295"/>
  <c r="V39" i="295"/>
  <c r="U39" i="295"/>
  <c r="T39" i="295"/>
  <c r="S39" i="295"/>
  <c r="R39" i="295"/>
  <c r="Q39" i="295"/>
  <c r="P39" i="295"/>
  <c r="O39" i="295"/>
  <c r="N39" i="295"/>
  <c r="M39" i="295"/>
  <c r="L39" i="295"/>
  <c r="K39" i="295"/>
  <c r="F39" i="295"/>
  <c r="AJ38" i="295"/>
  <c r="AI38" i="295"/>
  <c r="AH38" i="295"/>
  <c r="AG38" i="295"/>
  <c r="AF38" i="295"/>
  <c r="AE38" i="295"/>
  <c r="AD38" i="295"/>
  <c r="AC38" i="295"/>
  <c r="AB38" i="295"/>
  <c r="AA38" i="295"/>
  <c r="Z38" i="295"/>
  <c r="Y38" i="295"/>
  <c r="X38" i="295"/>
  <c r="W38" i="295"/>
  <c r="V38" i="295"/>
  <c r="U38" i="295"/>
  <c r="T38" i="295"/>
  <c r="S38" i="295"/>
  <c r="R38" i="295"/>
  <c r="Q38" i="295"/>
  <c r="P38" i="295"/>
  <c r="O38" i="295"/>
  <c r="N38" i="295"/>
  <c r="M38" i="295"/>
  <c r="L38" i="295"/>
  <c r="K38" i="295"/>
  <c r="F38" i="295"/>
  <c r="AJ37" i="295"/>
  <c r="AI37" i="295"/>
  <c r="AH37" i="295"/>
  <c r="AG37" i="295"/>
  <c r="AF37" i="295"/>
  <c r="AE37" i="295"/>
  <c r="AD37" i="295"/>
  <c r="AC37" i="295"/>
  <c r="AB37" i="295"/>
  <c r="AA37" i="295"/>
  <c r="Z37" i="295"/>
  <c r="Y37" i="295"/>
  <c r="X37" i="295"/>
  <c r="W37" i="295"/>
  <c r="V37" i="295"/>
  <c r="U37" i="295"/>
  <c r="T37" i="295"/>
  <c r="S37" i="295"/>
  <c r="R37" i="295"/>
  <c r="Q37" i="295"/>
  <c r="P37" i="295"/>
  <c r="O37" i="295"/>
  <c r="N37" i="295"/>
  <c r="M37" i="295"/>
  <c r="L37" i="295"/>
  <c r="K37" i="295"/>
  <c r="F37" i="295"/>
  <c r="AJ36" i="295"/>
  <c r="AI36" i="295"/>
  <c r="AH36" i="295"/>
  <c r="AG36" i="295"/>
  <c r="AF36" i="295"/>
  <c r="AE36" i="295"/>
  <c r="AD36" i="295"/>
  <c r="AC36" i="295"/>
  <c r="AB36" i="295"/>
  <c r="AA36" i="295"/>
  <c r="Z36" i="295"/>
  <c r="Y36" i="295"/>
  <c r="X36" i="295"/>
  <c r="W36" i="295"/>
  <c r="V36" i="295"/>
  <c r="U36" i="295"/>
  <c r="T36" i="295"/>
  <c r="S36" i="295"/>
  <c r="R36" i="295"/>
  <c r="Q36" i="295"/>
  <c r="P36" i="295"/>
  <c r="O36" i="295"/>
  <c r="N36" i="295"/>
  <c r="M36" i="295"/>
  <c r="L36" i="295"/>
  <c r="K36" i="295"/>
  <c r="F36" i="295"/>
  <c r="AJ35" i="295"/>
  <c r="AI35" i="295"/>
  <c r="AH35" i="295"/>
  <c r="AG35" i="295"/>
  <c r="AF35" i="295"/>
  <c r="AE35" i="295"/>
  <c r="AD35" i="295"/>
  <c r="AC35" i="295"/>
  <c r="AB35" i="295"/>
  <c r="AA35" i="295"/>
  <c r="Z35" i="295"/>
  <c r="Y35" i="295"/>
  <c r="X35" i="295"/>
  <c r="W35" i="295"/>
  <c r="V35" i="295"/>
  <c r="U35" i="295"/>
  <c r="T35" i="295"/>
  <c r="S35" i="295"/>
  <c r="R35" i="295"/>
  <c r="Q35" i="295"/>
  <c r="P35" i="295"/>
  <c r="O35" i="295"/>
  <c r="N35" i="295"/>
  <c r="M35" i="295"/>
  <c r="L35" i="295"/>
  <c r="K35" i="295"/>
  <c r="F35" i="295"/>
  <c r="AJ34" i="295"/>
  <c r="AI34" i="295"/>
  <c r="AH34" i="295"/>
  <c r="AG34" i="295"/>
  <c r="AF34" i="295"/>
  <c r="AE34" i="295"/>
  <c r="AD34" i="295"/>
  <c r="AC34" i="295"/>
  <c r="AB34" i="295"/>
  <c r="AA34" i="295"/>
  <c r="Z34" i="295"/>
  <c r="Y34" i="295"/>
  <c r="X34" i="295"/>
  <c r="W34" i="295"/>
  <c r="V34" i="295"/>
  <c r="U34" i="295"/>
  <c r="T34" i="295"/>
  <c r="S34" i="295"/>
  <c r="R34" i="295"/>
  <c r="Q34" i="295"/>
  <c r="P34" i="295"/>
  <c r="O34" i="295"/>
  <c r="N34" i="295"/>
  <c r="M34" i="295"/>
  <c r="L34" i="295"/>
  <c r="K34" i="295"/>
  <c r="F34" i="295"/>
  <c r="AJ33" i="295"/>
  <c r="AI33" i="295"/>
  <c r="AH33" i="295"/>
  <c r="AG33" i="295"/>
  <c r="AF33" i="295"/>
  <c r="AE33" i="295"/>
  <c r="AD33" i="295"/>
  <c r="AC33" i="295"/>
  <c r="AB33" i="295"/>
  <c r="AA33" i="295"/>
  <c r="Z33" i="295"/>
  <c r="Y33" i="295"/>
  <c r="X33" i="295"/>
  <c r="W33" i="295"/>
  <c r="V33" i="295"/>
  <c r="U33" i="295"/>
  <c r="T33" i="295"/>
  <c r="S33" i="295"/>
  <c r="R33" i="295"/>
  <c r="Q33" i="295"/>
  <c r="P33" i="295"/>
  <c r="O33" i="295"/>
  <c r="N33" i="295"/>
  <c r="M33" i="295"/>
  <c r="L33" i="295"/>
  <c r="K33" i="295"/>
  <c r="F33" i="295"/>
  <c r="AJ32" i="295"/>
  <c r="AI32" i="295"/>
  <c r="AH32" i="295"/>
  <c r="AG32" i="295"/>
  <c r="AF32" i="295"/>
  <c r="AE32" i="295"/>
  <c r="AD32" i="295"/>
  <c r="AC32" i="295"/>
  <c r="AB32" i="295"/>
  <c r="AA32" i="295"/>
  <c r="Z32" i="295"/>
  <c r="Y32" i="295"/>
  <c r="X32" i="295"/>
  <c r="W32" i="295"/>
  <c r="V32" i="295"/>
  <c r="U32" i="295"/>
  <c r="T32" i="295"/>
  <c r="S32" i="295"/>
  <c r="R32" i="295"/>
  <c r="Q32" i="295"/>
  <c r="P32" i="295"/>
  <c r="O32" i="295"/>
  <c r="N32" i="295"/>
  <c r="M32" i="295"/>
  <c r="L32" i="295"/>
  <c r="K32" i="295"/>
  <c r="F32" i="295"/>
  <c r="AI31" i="295"/>
  <c r="AH31" i="295"/>
  <c r="AJ31" i="295" s="1"/>
  <c r="F31" i="295" s="1"/>
  <c r="AG31" i="295"/>
  <c r="AF31" i="295"/>
  <c r="AE31" i="295"/>
  <c r="AD31" i="295"/>
  <c r="AC31" i="295"/>
  <c r="AB31" i="295"/>
  <c r="AA31" i="295"/>
  <c r="Z31" i="295"/>
  <c r="Y31" i="295"/>
  <c r="X31" i="295"/>
  <c r="W31" i="295"/>
  <c r="V31" i="295"/>
  <c r="T31" i="295"/>
  <c r="S31" i="295"/>
  <c r="R31" i="295"/>
  <c r="U31" i="295" s="1"/>
  <c r="Q31" i="295"/>
  <c r="P31" i="295"/>
  <c r="O31" i="295"/>
  <c r="N31" i="295"/>
  <c r="M31" i="295"/>
  <c r="L31" i="295"/>
  <c r="K31" i="295"/>
  <c r="AI30" i="295"/>
  <c r="AH30" i="295"/>
  <c r="AJ30" i="295" s="1"/>
  <c r="F30" i="295" s="1"/>
  <c r="AG30" i="295"/>
  <c r="AE30" i="295"/>
  <c r="AD30" i="295"/>
  <c r="AC30" i="295"/>
  <c r="AB30" i="295"/>
  <c r="AF30" i="295" s="1"/>
  <c r="AA30" i="295"/>
  <c r="Z30" i="295"/>
  <c r="Y30" i="295"/>
  <c r="X30" i="295"/>
  <c r="W30" i="295"/>
  <c r="V30" i="295"/>
  <c r="U30" i="295"/>
  <c r="T30" i="295"/>
  <c r="S30" i="295"/>
  <c r="R30" i="295"/>
  <c r="Q30" i="295"/>
  <c r="O30" i="295"/>
  <c r="N30" i="295"/>
  <c r="M30" i="295"/>
  <c r="L30" i="295"/>
  <c r="P30" i="295" s="1"/>
  <c r="K30" i="295"/>
  <c r="AJ29" i="295"/>
  <c r="F29" i="295" s="1"/>
  <c r="AI29" i="295"/>
  <c r="AH29" i="295"/>
  <c r="AG29" i="295"/>
  <c r="AF29" i="295"/>
  <c r="AE29" i="295"/>
  <c r="AD29" i="295"/>
  <c r="AC29" i="295"/>
  <c r="AB29" i="295"/>
  <c r="AA29" i="295"/>
  <c r="Z29" i="295"/>
  <c r="Y29" i="295"/>
  <c r="X29" i="295"/>
  <c r="W29" i="295"/>
  <c r="V29" i="295"/>
  <c r="U29" i="295"/>
  <c r="T29" i="295"/>
  <c r="S29" i="295"/>
  <c r="R29" i="295"/>
  <c r="Q29" i="295"/>
  <c r="P29" i="295"/>
  <c r="O29" i="295"/>
  <c r="N29" i="295"/>
  <c r="M29" i="295"/>
  <c r="L29" i="295"/>
  <c r="K29" i="295"/>
  <c r="AJ28" i="295"/>
  <c r="F28" i="295" s="1"/>
  <c r="AI28" i="295"/>
  <c r="AH28" i="295"/>
  <c r="AG28" i="295"/>
  <c r="AF28" i="295"/>
  <c r="AE28" i="295"/>
  <c r="AD28" i="295"/>
  <c r="AC28" i="295"/>
  <c r="AB28" i="295"/>
  <c r="AA28" i="295"/>
  <c r="Y28" i="295"/>
  <c r="X28" i="295"/>
  <c r="Z28" i="295" s="1"/>
  <c r="W28" i="295"/>
  <c r="V28" i="295"/>
  <c r="T28" i="295"/>
  <c r="S28" i="295"/>
  <c r="U28" i="295" s="1"/>
  <c r="R28" i="295"/>
  <c r="Q28" i="295"/>
  <c r="P28" i="295"/>
  <c r="O28" i="295"/>
  <c r="N28" i="295"/>
  <c r="M28" i="295"/>
  <c r="L28" i="295"/>
  <c r="K28" i="295"/>
  <c r="AJ27" i="295"/>
  <c r="F27" i="295" s="1"/>
  <c r="AI27" i="295"/>
  <c r="AH27" i="295"/>
  <c r="AG27" i="295"/>
  <c r="AE27" i="295"/>
  <c r="AD27" i="295"/>
  <c r="AC27" i="295"/>
  <c r="AB27" i="295"/>
  <c r="AA27" i="295"/>
  <c r="AF27" i="295" s="1"/>
  <c r="Y27" i="295"/>
  <c r="X27" i="295"/>
  <c r="W27" i="295"/>
  <c r="V27" i="295"/>
  <c r="Z27" i="295" s="1"/>
  <c r="U27" i="295"/>
  <c r="T27" i="295"/>
  <c r="S27" i="295"/>
  <c r="R27" i="295"/>
  <c r="Q27" i="295"/>
  <c r="O27" i="295"/>
  <c r="N27" i="295"/>
  <c r="M27" i="295"/>
  <c r="L27" i="295"/>
  <c r="K27" i="295"/>
  <c r="P27" i="295" s="1"/>
  <c r="AI26" i="295"/>
  <c r="AH26" i="295"/>
  <c r="AG26" i="295"/>
  <c r="AJ26" i="295" s="1"/>
  <c r="F26" i="295" s="1"/>
  <c r="AE26" i="295"/>
  <c r="AD26" i="295"/>
  <c r="AC26" i="295"/>
  <c r="AB26" i="295"/>
  <c r="AA26" i="295"/>
  <c r="AF26" i="295" s="1"/>
  <c r="Z26" i="295"/>
  <c r="Y26" i="295"/>
  <c r="X26" i="295"/>
  <c r="W26" i="295"/>
  <c r="V26" i="295"/>
  <c r="T26" i="295"/>
  <c r="S26" i="295"/>
  <c r="R26" i="295"/>
  <c r="Q26" i="295"/>
  <c r="U26" i="295" s="1"/>
  <c r="O26" i="295"/>
  <c r="N26" i="295"/>
  <c r="M26" i="295"/>
  <c r="L26" i="295"/>
  <c r="K26" i="295"/>
  <c r="P26" i="295" s="1"/>
  <c r="AI25" i="295"/>
  <c r="AH25" i="295"/>
  <c r="AJ25" i="295" s="1"/>
  <c r="F25" i="295" s="1"/>
  <c r="AG25" i="295"/>
  <c r="AE25" i="295"/>
  <c r="AD25" i="295"/>
  <c r="AC25" i="295"/>
  <c r="AB25" i="295"/>
  <c r="AF25" i="295" s="1"/>
  <c r="AA25" i="295"/>
  <c r="Z25" i="295"/>
  <c r="Y25" i="295"/>
  <c r="X25" i="295"/>
  <c r="W25" i="295"/>
  <c r="V25" i="295"/>
  <c r="U25" i="295"/>
  <c r="T25" i="295"/>
  <c r="S25" i="295"/>
  <c r="R25" i="295"/>
  <c r="Q25" i="295"/>
  <c r="O25" i="295"/>
  <c r="N25" i="295"/>
  <c r="M25" i="295"/>
  <c r="L25" i="295"/>
  <c r="P25" i="295" s="1"/>
  <c r="K25" i="295"/>
  <c r="AJ24" i="295"/>
  <c r="F24" i="295" s="1"/>
  <c r="AI24" i="295"/>
  <c r="AH24" i="295"/>
  <c r="AG24" i="295"/>
  <c r="AF24" i="295"/>
  <c r="AE24" i="295"/>
  <c r="AD24" i="295"/>
  <c r="AC24" i="295"/>
  <c r="AB24" i="295"/>
  <c r="AA24" i="295"/>
  <c r="Y24" i="295"/>
  <c r="X24" i="295"/>
  <c r="W24" i="295"/>
  <c r="Z24" i="295" s="1"/>
  <c r="V24" i="295"/>
  <c r="U24" i="295"/>
  <c r="T24" i="295"/>
  <c r="S24" i="295"/>
  <c r="R24" i="295"/>
  <c r="Q24" i="295"/>
  <c r="P24" i="295"/>
  <c r="O24" i="295"/>
  <c r="N24" i="295"/>
  <c r="M24" i="295"/>
  <c r="L24" i="295"/>
  <c r="K24" i="295"/>
  <c r="AI23" i="295"/>
  <c r="AH23" i="295"/>
  <c r="AJ23" i="295" s="1"/>
  <c r="F23" i="295" s="1"/>
  <c r="AG23" i="295"/>
  <c r="AF23" i="295"/>
  <c r="AE23" i="295"/>
  <c r="AD23" i="295"/>
  <c r="AC23" i="295"/>
  <c r="AB23" i="295"/>
  <c r="AA23" i="295"/>
  <c r="Y23" i="295"/>
  <c r="X23" i="295"/>
  <c r="Z23" i="295" s="1"/>
  <c r="W23" i="295"/>
  <c r="V23" i="295"/>
  <c r="T23" i="295"/>
  <c r="S23" i="295"/>
  <c r="U23" i="295" s="1"/>
  <c r="R23" i="295"/>
  <c r="Q23" i="295"/>
  <c r="P23" i="295"/>
  <c r="O23" i="295"/>
  <c r="N23" i="295"/>
  <c r="M23" i="295"/>
  <c r="L23" i="295"/>
  <c r="K23" i="295"/>
  <c r="AI22" i="295"/>
  <c r="AH22" i="295"/>
  <c r="AG22" i="295"/>
  <c r="AE22" i="295"/>
  <c r="AD22" i="295"/>
  <c r="AC22" i="295"/>
  <c r="AB22" i="295"/>
  <c r="AA22" i="295"/>
  <c r="Y22" i="295"/>
  <c r="X22" i="295"/>
  <c r="W22" i="295"/>
  <c r="V22" i="295"/>
  <c r="Z22" i="295" s="1"/>
  <c r="T22" i="295"/>
  <c r="S22" i="295"/>
  <c r="R22" i="295"/>
  <c r="Q22" i="295"/>
  <c r="O22" i="295"/>
  <c r="N22" i="295"/>
  <c r="M22" i="295"/>
  <c r="L22" i="295"/>
  <c r="K22" i="295"/>
  <c r="AI21" i="295"/>
  <c r="AH21" i="295"/>
  <c r="AJ21" i="295" s="1"/>
  <c r="F21" i="295" s="1"/>
  <c r="AG21" i="295"/>
  <c r="AE21" i="295"/>
  <c r="AD21" i="295"/>
  <c r="AC21" i="295"/>
  <c r="AB21" i="295"/>
  <c r="AF21" i="295" s="1"/>
  <c r="AA21" i="295"/>
  <c r="Y21" i="295"/>
  <c r="X21" i="295"/>
  <c r="W21" i="295"/>
  <c r="Z21" i="295" s="1"/>
  <c r="V21" i="295"/>
  <c r="T21" i="295"/>
  <c r="S21" i="295"/>
  <c r="R21" i="295"/>
  <c r="U21" i="295" s="1"/>
  <c r="Q21" i="295"/>
  <c r="O21" i="295"/>
  <c r="N21" i="295"/>
  <c r="M21" i="295"/>
  <c r="L21" i="295"/>
  <c r="P21" i="295" s="1"/>
  <c r="K21" i="295"/>
  <c r="AI20" i="295"/>
  <c r="AH20" i="295"/>
  <c r="AJ20" i="295" s="1"/>
  <c r="F20" i="295" s="1"/>
  <c r="AG20" i="295"/>
  <c r="AE20" i="295"/>
  <c r="AD20" i="295"/>
  <c r="AC20" i="295"/>
  <c r="AB20" i="295"/>
  <c r="AF20" i="295" s="1"/>
  <c r="AA20" i="295"/>
  <c r="Y20" i="295"/>
  <c r="X20" i="295"/>
  <c r="W20" i="295"/>
  <c r="Z20" i="295" s="1"/>
  <c r="V20" i="295"/>
  <c r="T20" i="295"/>
  <c r="S20" i="295"/>
  <c r="R20" i="295"/>
  <c r="U20" i="295" s="1"/>
  <c r="Q20" i="295"/>
  <c r="O20" i="295"/>
  <c r="N20" i="295"/>
  <c r="M20" i="295"/>
  <c r="L20" i="295"/>
  <c r="P20" i="295" s="1"/>
  <c r="K20" i="295"/>
  <c r="AJ19" i="295"/>
  <c r="F19" i="295" s="1"/>
  <c r="AI19" i="295"/>
  <c r="AH19" i="295"/>
  <c r="AG19" i="295"/>
  <c r="AE19" i="295"/>
  <c r="AD19" i="295"/>
  <c r="AC19" i="295"/>
  <c r="AB19" i="295"/>
  <c r="AA19" i="295"/>
  <c r="Y19" i="295"/>
  <c r="X19" i="295"/>
  <c r="W19" i="295"/>
  <c r="V19" i="295"/>
  <c r="T19" i="295"/>
  <c r="S19" i="295"/>
  <c r="R19" i="295"/>
  <c r="Q19" i="295"/>
  <c r="O19" i="295"/>
  <c r="N19" i="295"/>
  <c r="M19" i="295"/>
  <c r="L19" i="295"/>
  <c r="K19" i="295"/>
  <c r="AI18" i="295"/>
  <c r="AH18" i="295"/>
  <c r="AJ18" i="295" s="1"/>
  <c r="F18" i="295" s="1"/>
  <c r="AG18" i="295"/>
  <c r="AE18" i="295"/>
  <c r="AD18" i="295"/>
  <c r="AC18" i="295"/>
  <c r="AB18" i="295"/>
  <c r="AF18" i="295" s="1"/>
  <c r="AA18" i="295"/>
  <c r="Y18" i="295"/>
  <c r="X18" i="295"/>
  <c r="W18" i="295"/>
  <c r="Z18" i="295" s="1"/>
  <c r="V18" i="295"/>
  <c r="T18" i="295"/>
  <c r="S18" i="295"/>
  <c r="R18" i="295"/>
  <c r="U18" i="295" s="1"/>
  <c r="Q18" i="295"/>
  <c r="P18" i="295"/>
  <c r="O18" i="295"/>
  <c r="N18" i="295"/>
  <c r="M18" i="295"/>
  <c r="L18" i="295"/>
  <c r="K18" i="295"/>
  <c r="AI17" i="295"/>
  <c r="AH17" i="295"/>
  <c r="AG17" i="295"/>
  <c r="AE17" i="295"/>
  <c r="AD17" i="295"/>
  <c r="AC17" i="295"/>
  <c r="AB17" i="295"/>
  <c r="AA17" i="295"/>
  <c r="Y17" i="295"/>
  <c r="X17" i="295"/>
  <c r="W17" i="295"/>
  <c r="V17" i="295"/>
  <c r="Z17" i="295" s="1"/>
  <c r="T17" i="295"/>
  <c r="S17" i="295"/>
  <c r="R17" i="295"/>
  <c r="Q17" i="295"/>
  <c r="U17" i="295" s="1"/>
  <c r="O17" i="295"/>
  <c r="N17" i="295"/>
  <c r="M17" i="295"/>
  <c r="L17" i="295"/>
  <c r="P17" i="295" s="1"/>
  <c r="K17" i="295"/>
  <c r="AI16" i="295"/>
  <c r="AH16" i="295"/>
  <c r="AJ16" i="295" s="1"/>
  <c r="F16" i="295" s="1"/>
  <c r="AG16" i="295"/>
  <c r="AE16" i="295"/>
  <c r="AD16" i="295"/>
  <c r="AC16" i="295"/>
  <c r="AB16" i="295"/>
  <c r="AF16" i="295" s="1"/>
  <c r="AA16" i="295"/>
  <c r="Y16" i="295"/>
  <c r="X16" i="295"/>
  <c r="W16" i="295"/>
  <c r="V16" i="295"/>
  <c r="Z16" i="295" s="1"/>
  <c r="T16" i="295"/>
  <c r="S16" i="295"/>
  <c r="R16" i="295"/>
  <c r="U16" i="295" s="1"/>
  <c r="Q16" i="295"/>
  <c r="O16" i="295"/>
  <c r="N16" i="295"/>
  <c r="M16" i="295"/>
  <c r="L16" i="295"/>
  <c r="P16" i="295" s="1"/>
  <c r="K16" i="295"/>
  <c r="AI15" i="295"/>
  <c r="AH15" i="295"/>
  <c r="AJ15" i="295" s="1"/>
  <c r="F15" i="295" s="1"/>
  <c r="AG15" i="295"/>
  <c r="AE15" i="295"/>
  <c r="AD15" i="295"/>
  <c r="AC15" i="295"/>
  <c r="AB15" i="295"/>
  <c r="AA15" i="295"/>
  <c r="Y15" i="295"/>
  <c r="X15" i="295"/>
  <c r="W15" i="295"/>
  <c r="Z15" i="295" s="1"/>
  <c r="V15" i="295"/>
  <c r="T15" i="295"/>
  <c r="S15" i="295"/>
  <c r="R15" i="295"/>
  <c r="Q15" i="295"/>
  <c r="O15" i="295"/>
  <c r="N15" i="295"/>
  <c r="M15" i="295"/>
  <c r="L15" i="295"/>
  <c r="K15" i="295"/>
  <c r="AI14" i="295"/>
  <c r="AH14" i="295"/>
  <c r="AG14" i="295"/>
  <c r="AE14" i="295"/>
  <c r="AD14" i="295"/>
  <c r="AC14" i="295"/>
  <c r="AB14" i="295"/>
  <c r="AA14" i="295"/>
  <c r="Y14" i="295"/>
  <c r="X14" i="295"/>
  <c r="W14" i="295"/>
  <c r="V14" i="295"/>
  <c r="Z14" i="295" s="1"/>
  <c r="T14" i="295"/>
  <c r="S14" i="295"/>
  <c r="R14" i="295"/>
  <c r="U14" i="295" s="1"/>
  <c r="Q14" i="295"/>
  <c r="O14" i="295"/>
  <c r="N14" i="295"/>
  <c r="M14" i="295"/>
  <c r="L14" i="295"/>
  <c r="K14" i="295"/>
  <c r="AI13" i="295"/>
  <c r="AH13" i="295"/>
  <c r="AJ13" i="295" s="1"/>
  <c r="F13" i="295" s="1"/>
  <c r="AG13" i="295"/>
  <c r="AE13" i="295"/>
  <c r="AD13" i="295"/>
  <c r="AC13" i="295"/>
  <c r="AB13" i="295"/>
  <c r="AF13" i="295" s="1"/>
  <c r="AA13" i="295"/>
  <c r="Y13" i="295"/>
  <c r="X13" i="295"/>
  <c r="W13" i="295"/>
  <c r="Z13" i="295" s="1"/>
  <c r="V13" i="295"/>
  <c r="T13" i="295"/>
  <c r="S13" i="295"/>
  <c r="R13" i="295"/>
  <c r="U13" i="295" s="1"/>
  <c r="Q13" i="295"/>
  <c r="P13" i="295"/>
  <c r="O13" i="295"/>
  <c r="N13" i="295"/>
  <c r="M13" i="295"/>
  <c r="L13" i="295"/>
  <c r="K13" i="295"/>
  <c r="AJ12" i="295"/>
  <c r="F12" i="295" s="1"/>
  <c r="AI12" i="295"/>
  <c r="AH12" i="295"/>
  <c r="AG12" i="295"/>
  <c r="AE12" i="295"/>
  <c r="AD12" i="295"/>
  <c r="AC12" i="295"/>
  <c r="AB12" i="295"/>
  <c r="AA12" i="295"/>
  <c r="AF12" i="295" s="1"/>
  <c r="Y12" i="295"/>
  <c r="X12" i="295"/>
  <c r="W12" i="295"/>
  <c r="Z12" i="295" s="1"/>
  <c r="V12" i="295"/>
  <c r="T12" i="295"/>
  <c r="S12" i="295"/>
  <c r="R12" i="295"/>
  <c r="Q12" i="295"/>
  <c r="O12" i="295"/>
  <c r="N12" i="295"/>
  <c r="M12" i="295"/>
  <c r="L12" i="295"/>
  <c r="K12" i="295"/>
  <c r="AI11" i="295"/>
  <c r="AH11" i="295"/>
  <c r="AJ11" i="295" s="1"/>
  <c r="F11" i="295" s="1"/>
  <c r="AG11" i="295"/>
  <c r="AE11" i="295"/>
  <c r="AD11" i="295"/>
  <c r="AC11" i="295"/>
  <c r="AB11" i="295"/>
  <c r="AF11" i="295" s="1"/>
  <c r="AA11" i="295"/>
  <c r="Y11" i="295"/>
  <c r="X11" i="295"/>
  <c r="W11" i="295"/>
  <c r="Z11" i="295" s="1"/>
  <c r="V11" i="295"/>
  <c r="T11" i="295"/>
  <c r="S11" i="295"/>
  <c r="R11" i="295"/>
  <c r="U11" i="295" s="1"/>
  <c r="Q11" i="295"/>
  <c r="O11" i="295"/>
  <c r="N11" i="295"/>
  <c r="M11" i="295"/>
  <c r="L11" i="295"/>
  <c r="P11" i="295" s="1"/>
  <c r="K11" i="295"/>
  <c r="AI10" i="295"/>
  <c r="AH10" i="295"/>
  <c r="AG10" i="295"/>
  <c r="AJ10" i="295" s="1"/>
  <c r="F10" i="295" s="1"/>
  <c r="AE10" i="295"/>
  <c r="AD10" i="295"/>
  <c r="AC10" i="295"/>
  <c r="AB10" i="295"/>
  <c r="AA10" i="295"/>
  <c r="AF10" i="295" s="1"/>
  <c r="Y10" i="295"/>
  <c r="X10" i="295"/>
  <c r="W10" i="295"/>
  <c r="V10" i="295"/>
  <c r="Z10" i="295" s="1"/>
  <c r="T10" i="295"/>
  <c r="S10" i="295"/>
  <c r="R10" i="295"/>
  <c r="Q10" i="295"/>
  <c r="U10" i="295" s="1"/>
  <c r="O10" i="295"/>
  <c r="N10" i="295"/>
  <c r="M10" i="295"/>
  <c r="L10" i="295"/>
  <c r="K10" i="295"/>
  <c r="P10" i="295" s="1"/>
  <c r="AI9" i="295"/>
  <c r="AH9" i="295"/>
  <c r="AG9" i="295"/>
  <c r="AJ9" i="295" s="1"/>
  <c r="F9" i="295" s="1"/>
  <c r="AE9" i="295"/>
  <c r="AD9" i="295"/>
  <c r="AC9" i="295"/>
  <c r="AB9" i="295"/>
  <c r="AA9" i="295"/>
  <c r="AF9" i="295" s="1"/>
  <c r="Y9" i="295"/>
  <c r="X9" i="295"/>
  <c r="W9" i="295"/>
  <c r="V9" i="295"/>
  <c r="Z9" i="295" s="1"/>
  <c r="U9" i="295"/>
  <c r="T9" i="295"/>
  <c r="S9" i="295"/>
  <c r="R9" i="295"/>
  <c r="Q9" i="295"/>
  <c r="O9" i="295"/>
  <c r="N9" i="295"/>
  <c r="M9" i="295"/>
  <c r="L9" i="295"/>
  <c r="K9" i="295"/>
  <c r="P9" i="295" s="1"/>
  <c r="AJ8" i="295"/>
  <c r="F8" i="295" s="1"/>
  <c r="AI8" i="295"/>
  <c r="AH8" i="295"/>
  <c r="AG8" i="295"/>
  <c r="AE8" i="295"/>
  <c r="AD8" i="295"/>
  <c r="AC8" i="295"/>
  <c r="AB8" i="295"/>
  <c r="AF8" i="295" s="1"/>
  <c r="AA8" i="295"/>
  <c r="Y8" i="295"/>
  <c r="X8" i="295"/>
  <c r="W8" i="295"/>
  <c r="V8" i="295"/>
  <c r="U8" i="295"/>
  <c r="T8" i="295"/>
  <c r="S8" i="295"/>
  <c r="R8" i="295"/>
  <c r="Q8" i="295"/>
  <c r="P8" i="295"/>
  <c r="O8" i="295"/>
  <c r="N8" i="295"/>
  <c r="M8" i="295"/>
  <c r="L8" i="295"/>
  <c r="K8" i="295"/>
  <c r="AI7" i="295"/>
  <c r="AH7" i="295"/>
  <c r="AJ7" i="295" s="1"/>
  <c r="F7" i="295" s="1"/>
  <c r="AG7" i="295"/>
  <c r="AE7" i="295"/>
  <c r="AD7" i="295"/>
  <c r="AC7" i="295"/>
  <c r="AF7" i="295" s="1"/>
  <c r="AB7" i="295"/>
  <c r="AA7" i="295"/>
  <c r="Z7" i="295"/>
  <c r="Y7" i="295"/>
  <c r="X7" i="295"/>
  <c r="W7" i="295"/>
  <c r="V7" i="295"/>
  <c r="T7" i="295"/>
  <c r="S7" i="295"/>
  <c r="R7" i="295"/>
  <c r="U7" i="295" s="1"/>
  <c r="Q7" i="295"/>
  <c r="P7" i="295"/>
  <c r="O7" i="295"/>
  <c r="N7" i="295"/>
  <c r="M7" i="295"/>
  <c r="L7" i="295"/>
  <c r="K7" i="295"/>
  <c r="AI6" i="295"/>
  <c r="AH6" i="295"/>
  <c r="AG6" i="295"/>
  <c r="AE6" i="295"/>
  <c r="AD6" i="295"/>
  <c r="AC6" i="295"/>
  <c r="AB6" i="295"/>
  <c r="AA6" i="295"/>
  <c r="Y6" i="295"/>
  <c r="X6" i="295"/>
  <c r="W6" i="295"/>
  <c r="V6" i="295"/>
  <c r="Z6" i="295" s="1"/>
  <c r="U6" i="295"/>
  <c r="T6" i="295"/>
  <c r="S6" i="295"/>
  <c r="R6" i="295"/>
  <c r="Q6" i="295"/>
  <c r="O6" i="295"/>
  <c r="N6" i="295"/>
  <c r="M6" i="295"/>
  <c r="L6" i="295"/>
  <c r="P6" i="295" s="1"/>
  <c r="K6" i="295"/>
  <c r="AI5" i="295"/>
  <c r="AH5" i="295"/>
  <c r="AG5" i="295"/>
  <c r="AJ5" i="295" s="1"/>
  <c r="F5" i="295" s="1"/>
  <c r="AE5" i="295"/>
  <c r="AD5" i="295"/>
  <c r="AC5" i="295"/>
  <c r="AB5" i="295"/>
  <c r="AA5" i="295"/>
  <c r="AF5" i="295" s="1"/>
  <c r="Y5" i="295"/>
  <c r="X5" i="295"/>
  <c r="W5" i="295"/>
  <c r="V5" i="295"/>
  <c r="Z5" i="295" s="1"/>
  <c r="T5" i="295"/>
  <c r="S5" i="295"/>
  <c r="R5" i="295"/>
  <c r="Q5" i="295"/>
  <c r="U5" i="295" s="1"/>
  <c r="O5" i="295"/>
  <c r="N5" i="295"/>
  <c r="M5" i="295"/>
  <c r="L5" i="295"/>
  <c r="K5" i="295"/>
  <c r="P5" i="295" s="1"/>
  <c r="AI4" i="295"/>
  <c r="AH4" i="295"/>
  <c r="AJ4" i="295" s="1"/>
  <c r="F4" i="295" s="1"/>
  <c r="AG4" i="295"/>
  <c r="AE4" i="295"/>
  <c r="AD4" i="295"/>
  <c r="AC4" i="295"/>
  <c r="AB4" i="295"/>
  <c r="AA4" i="295"/>
  <c r="Y4" i="295"/>
  <c r="X4" i="295"/>
  <c r="W4" i="295"/>
  <c r="V4" i="295"/>
  <c r="T4" i="295"/>
  <c r="S4" i="295"/>
  <c r="U4" i="295" s="1"/>
  <c r="R4" i="295"/>
  <c r="Q4" i="295"/>
  <c r="O4" i="295"/>
  <c r="N4" i="295"/>
  <c r="M4" i="295"/>
  <c r="L4" i="295"/>
  <c r="K4" i="295"/>
  <c r="D57" i="294"/>
  <c r="E55" i="294"/>
  <c r="E54" i="294"/>
  <c r="D54" i="294"/>
  <c r="D55" i="294" s="1"/>
  <c r="C54" i="294"/>
  <c r="D50" i="294"/>
  <c r="E47" i="294"/>
  <c r="E49" i="294" s="1"/>
  <c r="D47" i="294"/>
  <c r="D49" i="294" s="1"/>
  <c r="AJ43" i="294"/>
  <c r="AI43" i="294"/>
  <c r="AH43" i="294"/>
  <c r="AG43" i="294"/>
  <c r="AF43" i="294"/>
  <c r="AE43" i="294"/>
  <c r="AD43" i="294"/>
  <c r="AC43" i="294"/>
  <c r="AB43" i="294"/>
  <c r="AA43" i="294"/>
  <c r="Z43" i="294"/>
  <c r="Y43" i="294"/>
  <c r="X43" i="294"/>
  <c r="W43" i="294"/>
  <c r="V43" i="294"/>
  <c r="U43" i="294"/>
  <c r="T43" i="294"/>
  <c r="S43" i="294"/>
  <c r="R43" i="294"/>
  <c r="Q43" i="294"/>
  <c r="P43" i="294"/>
  <c r="O43" i="294"/>
  <c r="N43" i="294"/>
  <c r="M43" i="294"/>
  <c r="L43" i="294"/>
  <c r="K43" i="294"/>
  <c r="F43" i="294"/>
  <c r="AJ42" i="294"/>
  <c r="AI42" i="294"/>
  <c r="AH42" i="294"/>
  <c r="AG42" i="294"/>
  <c r="AF42" i="294"/>
  <c r="AE42" i="294"/>
  <c r="AD42" i="294"/>
  <c r="AC42" i="294"/>
  <c r="AB42" i="294"/>
  <c r="AA42" i="294"/>
  <c r="Z42" i="294"/>
  <c r="Y42" i="294"/>
  <c r="X42" i="294"/>
  <c r="W42" i="294"/>
  <c r="V42" i="294"/>
  <c r="U42" i="294"/>
  <c r="T42" i="294"/>
  <c r="S42" i="294"/>
  <c r="R42" i="294"/>
  <c r="Q42" i="294"/>
  <c r="P42" i="294"/>
  <c r="O42" i="294"/>
  <c r="N42" i="294"/>
  <c r="M42" i="294"/>
  <c r="L42" i="294"/>
  <c r="K42" i="294"/>
  <c r="F42" i="294"/>
  <c r="AJ41" i="294"/>
  <c r="AI41" i="294"/>
  <c r="AH41" i="294"/>
  <c r="AG41" i="294"/>
  <c r="AF41" i="294"/>
  <c r="AE41" i="294"/>
  <c r="AD41" i="294"/>
  <c r="AC41" i="294"/>
  <c r="AB41" i="294"/>
  <c r="AA41" i="294"/>
  <c r="Z41" i="294"/>
  <c r="Y41" i="294"/>
  <c r="X41" i="294"/>
  <c r="W41" i="294"/>
  <c r="V41" i="294"/>
  <c r="U41" i="294"/>
  <c r="T41" i="294"/>
  <c r="S41" i="294"/>
  <c r="R41" i="294"/>
  <c r="Q41" i="294"/>
  <c r="P41" i="294"/>
  <c r="O41" i="294"/>
  <c r="N41" i="294"/>
  <c r="M41" i="294"/>
  <c r="L41" i="294"/>
  <c r="K41" i="294"/>
  <c r="F41" i="294"/>
  <c r="AJ40" i="294"/>
  <c r="AI40" i="294"/>
  <c r="AH40" i="294"/>
  <c r="AG40" i="294"/>
  <c r="AF40" i="294"/>
  <c r="AE40" i="294"/>
  <c r="AD40" i="294"/>
  <c r="AC40" i="294"/>
  <c r="AB40" i="294"/>
  <c r="AA40" i="294"/>
  <c r="Z40" i="294"/>
  <c r="Y40" i="294"/>
  <c r="X40" i="294"/>
  <c r="W40" i="294"/>
  <c r="V40" i="294"/>
  <c r="U40" i="294"/>
  <c r="T40" i="294"/>
  <c r="S40" i="294"/>
  <c r="R40" i="294"/>
  <c r="Q40" i="294"/>
  <c r="P40" i="294"/>
  <c r="O40" i="294"/>
  <c r="N40" i="294"/>
  <c r="M40" i="294"/>
  <c r="L40" i="294"/>
  <c r="K40" i="294"/>
  <c r="F40" i="294"/>
  <c r="AJ39" i="294"/>
  <c r="AI39" i="294"/>
  <c r="AH39" i="294"/>
  <c r="AG39" i="294"/>
  <c r="AF39" i="294"/>
  <c r="AE39" i="294"/>
  <c r="AD39" i="294"/>
  <c r="AC39" i="294"/>
  <c r="AB39" i="294"/>
  <c r="AA39" i="294"/>
  <c r="Z39" i="294"/>
  <c r="Y39" i="294"/>
  <c r="X39" i="294"/>
  <c r="W39" i="294"/>
  <c r="V39" i="294"/>
  <c r="U39" i="294"/>
  <c r="T39" i="294"/>
  <c r="S39" i="294"/>
  <c r="R39" i="294"/>
  <c r="Q39" i="294"/>
  <c r="P39" i="294"/>
  <c r="O39" i="294"/>
  <c r="N39" i="294"/>
  <c r="M39" i="294"/>
  <c r="L39" i="294"/>
  <c r="K39" i="294"/>
  <c r="F39" i="294"/>
  <c r="AJ38" i="294"/>
  <c r="AI38" i="294"/>
  <c r="AH38" i="294"/>
  <c r="AG38" i="294"/>
  <c r="AF38" i="294"/>
  <c r="AE38" i="294"/>
  <c r="AD38" i="294"/>
  <c r="AC38" i="294"/>
  <c r="AB38" i="294"/>
  <c r="AA38" i="294"/>
  <c r="Z38" i="294"/>
  <c r="Y38" i="294"/>
  <c r="X38" i="294"/>
  <c r="W38" i="294"/>
  <c r="V38" i="294"/>
  <c r="U38" i="294"/>
  <c r="T38" i="294"/>
  <c r="S38" i="294"/>
  <c r="R38" i="294"/>
  <c r="Q38" i="294"/>
  <c r="P38" i="294"/>
  <c r="O38" i="294"/>
  <c r="N38" i="294"/>
  <c r="M38" i="294"/>
  <c r="L38" i="294"/>
  <c r="K38" i="294"/>
  <c r="F38" i="294"/>
  <c r="AJ37" i="294"/>
  <c r="AI37" i="294"/>
  <c r="AH37" i="294"/>
  <c r="AG37" i="294"/>
  <c r="AF37" i="294"/>
  <c r="AE37" i="294"/>
  <c r="AD37" i="294"/>
  <c r="AC37" i="294"/>
  <c r="AB37" i="294"/>
  <c r="AA37" i="294"/>
  <c r="Z37" i="294"/>
  <c r="Y37" i="294"/>
  <c r="X37" i="294"/>
  <c r="W37" i="294"/>
  <c r="V37" i="294"/>
  <c r="U37" i="294"/>
  <c r="T37" i="294"/>
  <c r="S37" i="294"/>
  <c r="R37" i="294"/>
  <c r="Q37" i="294"/>
  <c r="P37" i="294"/>
  <c r="O37" i="294"/>
  <c r="N37" i="294"/>
  <c r="M37" i="294"/>
  <c r="L37" i="294"/>
  <c r="K37" i="294"/>
  <c r="F37" i="294"/>
  <c r="AJ36" i="294"/>
  <c r="AI36" i="294"/>
  <c r="AH36" i="294"/>
  <c r="AG36" i="294"/>
  <c r="AF36" i="294"/>
  <c r="AE36" i="294"/>
  <c r="AD36" i="294"/>
  <c r="AC36" i="294"/>
  <c r="AB36" i="294"/>
  <c r="AA36" i="294"/>
  <c r="Z36" i="294"/>
  <c r="Y36" i="294"/>
  <c r="X36" i="294"/>
  <c r="W36" i="294"/>
  <c r="V36" i="294"/>
  <c r="U36" i="294"/>
  <c r="T36" i="294"/>
  <c r="S36" i="294"/>
  <c r="R36" i="294"/>
  <c r="Q36" i="294"/>
  <c r="P36" i="294"/>
  <c r="O36" i="294"/>
  <c r="N36" i="294"/>
  <c r="M36" i="294"/>
  <c r="L36" i="294"/>
  <c r="K36" i="294"/>
  <c r="F36" i="294"/>
  <c r="AJ35" i="294"/>
  <c r="AI35" i="294"/>
  <c r="AH35" i="294"/>
  <c r="AG35" i="294"/>
  <c r="AF35" i="294"/>
  <c r="AE35" i="294"/>
  <c r="AD35" i="294"/>
  <c r="AC35" i="294"/>
  <c r="AB35" i="294"/>
  <c r="AA35" i="294"/>
  <c r="Z35" i="294"/>
  <c r="Y35" i="294"/>
  <c r="X35" i="294"/>
  <c r="W35" i="294"/>
  <c r="V35" i="294"/>
  <c r="U35" i="294"/>
  <c r="T35" i="294"/>
  <c r="S35" i="294"/>
  <c r="R35" i="294"/>
  <c r="Q35" i="294"/>
  <c r="P35" i="294"/>
  <c r="O35" i="294"/>
  <c r="N35" i="294"/>
  <c r="M35" i="294"/>
  <c r="L35" i="294"/>
  <c r="K35" i="294"/>
  <c r="F35" i="294"/>
  <c r="AJ34" i="294"/>
  <c r="AI34" i="294"/>
  <c r="AH34" i="294"/>
  <c r="AG34" i="294"/>
  <c r="AF34" i="294"/>
  <c r="AE34" i="294"/>
  <c r="AD34" i="294"/>
  <c r="AC34" i="294"/>
  <c r="AB34" i="294"/>
  <c r="AA34" i="294"/>
  <c r="Z34" i="294"/>
  <c r="Y34" i="294"/>
  <c r="X34" i="294"/>
  <c r="W34" i="294"/>
  <c r="V34" i="294"/>
  <c r="U34" i="294"/>
  <c r="T34" i="294"/>
  <c r="S34" i="294"/>
  <c r="R34" i="294"/>
  <c r="Q34" i="294"/>
  <c r="P34" i="294"/>
  <c r="O34" i="294"/>
  <c r="N34" i="294"/>
  <c r="M34" i="294"/>
  <c r="L34" i="294"/>
  <c r="K34" i="294"/>
  <c r="F34" i="294"/>
  <c r="AJ33" i="294"/>
  <c r="AI33" i="294"/>
  <c r="AH33" i="294"/>
  <c r="AG33" i="294"/>
  <c r="AF33" i="294"/>
  <c r="AE33" i="294"/>
  <c r="AD33" i="294"/>
  <c r="AC33" i="294"/>
  <c r="AB33" i="294"/>
  <c r="AA33" i="294"/>
  <c r="Z33" i="294"/>
  <c r="Y33" i="294"/>
  <c r="X33" i="294"/>
  <c r="W33" i="294"/>
  <c r="V33" i="294"/>
  <c r="U33" i="294"/>
  <c r="T33" i="294"/>
  <c r="S33" i="294"/>
  <c r="R33" i="294"/>
  <c r="Q33" i="294"/>
  <c r="P33" i="294"/>
  <c r="O33" i="294"/>
  <c r="N33" i="294"/>
  <c r="M33" i="294"/>
  <c r="L33" i="294"/>
  <c r="K33" i="294"/>
  <c r="F33" i="294"/>
  <c r="AJ32" i="294"/>
  <c r="AI32" i="294"/>
  <c r="AH32" i="294"/>
  <c r="AG32" i="294"/>
  <c r="AF32" i="294"/>
  <c r="AE32" i="294"/>
  <c r="AD32" i="294"/>
  <c r="AC32" i="294"/>
  <c r="AB32" i="294"/>
  <c r="AA32" i="294"/>
  <c r="Z32" i="294"/>
  <c r="Y32" i="294"/>
  <c r="X32" i="294"/>
  <c r="W32" i="294"/>
  <c r="V32" i="294"/>
  <c r="U32" i="294"/>
  <c r="T32" i="294"/>
  <c r="S32" i="294"/>
  <c r="R32" i="294"/>
  <c r="Q32" i="294"/>
  <c r="P32" i="294"/>
  <c r="O32" i="294"/>
  <c r="N32" i="294"/>
  <c r="M32" i="294"/>
  <c r="L32" i="294"/>
  <c r="K32" i="294"/>
  <c r="F32" i="294"/>
  <c r="AJ31" i="294"/>
  <c r="AI31" i="294"/>
  <c r="AH31" i="294"/>
  <c r="AG31" i="294"/>
  <c r="AF31" i="294"/>
  <c r="AE31" i="294"/>
  <c r="AD31" i="294"/>
  <c r="AC31" i="294"/>
  <c r="AB31" i="294"/>
  <c r="AA31" i="294"/>
  <c r="Z31" i="294"/>
  <c r="Y31" i="294"/>
  <c r="X31" i="294"/>
  <c r="W31" i="294"/>
  <c r="V31" i="294"/>
  <c r="U31" i="294"/>
  <c r="T31" i="294"/>
  <c r="S31" i="294"/>
  <c r="R31" i="294"/>
  <c r="Q31" i="294"/>
  <c r="P31" i="294"/>
  <c r="O31" i="294"/>
  <c r="N31" i="294"/>
  <c r="M31" i="294"/>
  <c r="L31" i="294"/>
  <c r="K31" i="294"/>
  <c r="F31" i="294"/>
  <c r="AJ30" i="294"/>
  <c r="AI30" i="294"/>
  <c r="AH30" i="294"/>
  <c r="AG30" i="294"/>
  <c r="AF30" i="294"/>
  <c r="AE30" i="294"/>
  <c r="AD30" i="294"/>
  <c r="AC30" i="294"/>
  <c r="AB30" i="294"/>
  <c r="AA30" i="294"/>
  <c r="Z30" i="294"/>
  <c r="Y30" i="294"/>
  <c r="X30" i="294"/>
  <c r="W30" i="294"/>
  <c r="V30" i="294"/>
  <c r="U30" i="294"/>
  <c r="T30" i="294"/>
  <c r="S30" i="294"/>
  <c r="R30" i="294"/>
  <c r="Q30" i="294"/>
  <c r="P30" i="294"/>
  <c r="O30" i="294"/>
  <c r="N30" i="294"/>
  <c r="M30" i="294"/>
  <c r="L30" i="294"/>
  <c r="K30" i="294"/>
  <c r="F30" i="294"/>
  <c r="AJ29" i="294"/>
  <c r="AI29" i="294"/>
  <c r="AH29" i="294"/>
  <c r="AG29" i="294"/>
  <c r="AF29" i="294"/>
  <c r="AE29" i="294"/>
  <c r="AD29" i="294"/>
  <c r="AC29" i="294"/>
  <c r="AB29" i="294"/>
  <c r="AA29" i="294"/>
  <c r="Z29" i="294"/>
  <c r="Y29" i="294"/>
  <c r="X29" i="294"/>
  <c r="W29" i="294"/>
  <c r="V29" i="294"/>
  <c r="U29" i="294"/>
  <c r="T29" i="294"/>
  <c r="S29" i="294"/>
  <c r="R29" i="294"/>
  <c r="Q29" i="294"/>
  <c r="P29" i="294"/>
  <c r="O29" i="294"/>
  <c r="N29" i="294"/>
  <c r="M29" i="294"/>
  <c r="L29" i="294"/>
  <c r="K29" i="294"/>
  <c r="F29" i="294"/>
  <c r="AJ28" i="294"/>
  <c r="AI28" i="294"/>
  <c r="AH28" i="294"/>
  <c r="AG28" i="294"/>
  <c r="AF28" i="294"/>
  <c r="AE28" i="294"/>
  <c r="AD28" i="294"/>
  <c r="AC28" i="294"/>
  <c r="AB28" i="294"/>
  <c r="AA28" i="294"/>
  <c r="Z28" i="294"/>
  <c r="Y28" i="294"/>
  <c r="X28" i="294"/>
  <c r="W28" i="294"/>
  <c r="V28" i="294"/>
  <c r="U28" i="294"/>
  <c r="T28" i="294"/>
  <c r="S28" i="294"/>
  <c r="R28" i="294"/>
  <c r="Q28" i="294"/>
  <c r="P28" i="294"/>
  <c r="O28" i="294"/>
  <c r="N28" i="294"/>
  <c r="M28" i="294"/>
  <c r="L28" i="294"/>
  <c r="K28" i="294"/>
  <c r="F28" i="294"/>
  <c r="AJ27" i="294"/>
  <c r="AI27" i="294"/>
  <c r="AH27" i="294"/>
  <c r="AG27" i="294"/>
  <c r="AF27" i="294"/>
  <c r="AE27" i="294"/>
  <c r="AD27" i="294"/>
  <c r="AC27" i="294"/>
  <c r="AB27" i="294"/>
  <c r="AA27" i="294"/>
  <c r="Z27" i="294"/>
  <c r="Y27" i="294"/>
  <c r="X27" i="294"/>
  <c r="W27" i="294"/>
  <c r="V27" i="294"/>
  <c r="U27" i="294"/>
  <c r="T27" i="294"/>
  <c r="S27" i="294"/>
  <c r="R27" i="294"/>
  <c r="Q27" i="294"/>
  <c r="P27" i="294"/>
  <c r="O27" i="294"/>
  <c r="N27" i="294"/>
  <c r="M27" i="294"/>
  <c r="L27" i="294"/>
  <c r="K27" i="294"/>
  <c r="F27" i="294"/>
  <c r="AJ26" i="294"/>
  <c r="AI26" i="294"/>
  <c r="AH26" i="294"/>
  <c r="AG26" i="294"/>
  <c r="AF26" i="294"/>
  <c r="AE26" i="294"/>
  <c r="AD26" i="294"/>
  <c r="AC26" i="294"/>
  <c r="AB26" i="294"/>
  <c r="AA26" i="294"/>
  <c r="Z26" i="294"/>
  <c r="Y26" i="294"/>
  <c r="X26" i="294"/>
  <c r="W26" i="294"/>
  <c r="V26" i="294"/>
  <c r="U26" i="294"/>
  <c r="T26" i="294"/>
  <c r="S26" i="294"/>
  <c r="R26" i="294"/>
  <c r="Q26" i="294"/>
  <c r="P26" i="294"/>
  <c r="O26" i="294"/>
  <c r="N26" i="294"/>
  <c r="M26" i="294"/>
  <c r="L26" i="294"/>
  <c r="K26" i="294"/>
  <c r="F26" i="294"/>
  <c r="AJ25" i="294"/>
  <c r="AI25" i="294"/>
  <c r="AH25" i="294"/>
  <c r="AG25" i="294"/>
  <c r="AF25" i="294"/>
  <c r="AE25" i="294"/>
  <c r="AD25" i="294"/>
  <c r="AC25" i="294"/>
  <c r="AB25" i="294"/>
  <c r="AA25" i="294"/>
  <c r="Z25" i="294"/>
  <c r="Y25" i="294"/>
  <c r="X25" i="294"/>
  <c r="W25" i="294"/>
  <c r="V25" i="294"/>
  <c r="U25" i="294"/>
  <c r="T25" i="294"/>
  <c r="S25" i="294"/>
  <c r="R25" i="294"/>
  <c r="Q25" i="294"/>
  <c r="P25" i="294"/>
  <c r="O25" i="294"/>
  <c r="N25" i="294"/>
  <c r="M25" i="294"/>
  <c r="L25" i="294"/>
  <c r="K25" i="294"/>
  <c r="F25" i="294"/>
  <c r="AJ24" i="294"/>
  <c r="AI24" i="294"/>
  <c r="AH24" i="294"/>
  <c r="AG24" i="294"/>
  <c r="AF24" i="294"/>
  <c r="AE24" i="294"/>
  <c r="AD24" i="294"/>
  <c r="AC24" i="294"/>
  <c r="AB24" i="294"/>
  <c r="AA24" i="294"/>
  <c r="Z24" i="294"/>
  <c r="Y24" i="294"/>
  <c r="X24" i="294"/>
  <c r="W24" i="294"/>
  <c r="V24" i="294"/>
  <c r="U24" i="294"/>
  <c r="T24" i="294"/>
  <c r="S24" i="294"/>
  <c r="R24" i="294"/>
  <c r="Q24" i="294"/>
  <c r="P24" i="294"/>
  <c r="O24" i="294"/>
  <c r="N24" i="294"/>
  <c r="M24" i="294"/>
  <c r="L24" i="294"/>
  <c r="K24" i="294"/>
  <c r="F24" i="294"/>
  <c r="AJ23" i="294"/>
  <c r="AI23" i="294"/>
  <c r="AH23" i="294"/>
  <c r="AG23" i="294"/>
  <c r="AF23" i="294"/>
  <c r="AE23" i="294"/>
  <c r="AD23" i="294"/>
  <c r="AC23" i="294"/>
  <c r="AB23" i="294"/>
  <c r="AA23" i="294"/>
  <c r="Z23" i="294"/>
  <c r="Y23" i="294"/>
  <c r="X23" i="294"/>
  <c r="W23" i="294"/>
  <c r="V23" i="294"/>
  <c r="U23" i="294"/>
  <c r="T23" i="294"/>
  <c r="S23" i="294"/>
  <c r="R23" i="294"/>
  <c r="Q23" i="294"/>
  <c r="P23" i="294"/>
  <c r="O23" i="294"/>
  <c r="N23" i="294"/>
  <c r="M23" i="294"/>
  <c r="L23" i="294"/>
  <c r="K23" i="294"/>
  <c r="F23" i="294"/>
  <c r="AJ22" i="294"/>
  <c r="AI22" i="294"/>
  <c r="AH22" i="294"/>
  <c r="AG22" i="294"/>
  <c r="AF22" i="294"/>
  <c r="AE22" i="294"/>
  <c r="AD22" i="294"/>
  <c r="AC22" i="294"/>
  <c r="AB22" i="294"/>
  <c r="AA22" i="294"/>
  <c r="Z22" i="294"/>
  <c r="Y22" i="294"/>
  <c r="X22" i="294"/>
  <c r="W22" i="294"/>
  <c r="V22" i="294"/>
  <c r="U22" i="294"/>
  <c r="T22" i="294"/>
  <c r="S22" i="294"/>
  <c r="R22" i="294"/>
  <c r="Q22" i="294"/>
  <c r="P22" i="294"/>
  <c r="O22" i="294"/>
  <c r="N22" i="294"/>
  <c r="M22" i="294"/>
  <c r="L22" i="294"/>
  <c r="K22" i="294"/>
  <c r="F22" i="294"/>
  <c r="AJ21" i="294"/>
  <c r="AI21" i="294"/>
  <c r="AH21" i="294"/>
  <c r="AG21" i="294"/>
  <c r="AF21" i="294"/>
  <c r="AE21" i="294"/>
  <c r="AD21" i="294"/>
  <c r="AC21" i="294"/>
  <c r="AB21" i="294"/>
  <c r="AA21" i="294"/>
  <c r="Z21" i="294"/>
  <c r="Y21" i="294"/>
  <c r="X21" i="294"/>
  <c r="W21" i="294"/>
  <c r="V21" i="294"/>
  <c r="U21" i="294"/>
  <c r="T21" i="294"/>
  <c r="S21" i="294"/>
  <c r="R21" i="294"/>
  <c r="Q21" i="294"/>
  <c r="P21" i="294"/>
  <c r="O21" i="294"/>
  <c r="N21" i="294"/>
  <c r="M21" i="294"/>
  <c r="L21" i="294"/>
  <c r="K21" i="294"/>
  <c r="F21" i="294"/>
  <c r="AJ20" i="294"/>
  <c r="AI20" i="294"/>
  <c r="AH20" i="294"/>
  <c r="AG20" i="294"/>
  <c r="AF20" i="294"/>
  <c r="AE20" i="294"/>
  <c r="AD20" i="294"/>
  <c r="AC20" i="294"/>
  <c r="AB20" i="294"/>
  <c r="AA20" i="294"/>
  <c r="Z20" i="294"/>
  <c r="Y20" i="294"/>
  <c r="X20" i="294"/>
  <c r="W20" i="294"/>
  <c r="V20" i="294"/>
  <c r="U20" i="294"/>
  <c r="T20" i="294"/>
  <c r="S20" i="294"/>
  <c r="R20" i="294"/>
  <c r="Q20" i="294"/>
  <c r="P20" i="294"/>
  <c r="O20" i="294"/>
  <c r="N20" i="294"/>
  <c r="M20" i="294"/>
  <c r="L20" i="294"/>
  <c r="K20" i="294"/>
  <c r="F20" i="294"/>
  <c r="AJ19" i="294"/>
  <c r="AI19" i="294"/>
  <c r="AH19" i="294"/>
  <c r="AG19" i="294"/>
  <c r="AF19" i="294"/>
  <c r="AE19" i="294"/>
  <c r="AD19" i="294"/>
  <c r="AC19" i="294"/>
  <c r="AB19" i="294"/>
  <c r="AA19" i="294"/>
  <c r="Z19" i="294"/>
  <c r="Y19" i="294"/>
  <c r="X19" i="294"/>
  <c r="W19" i="294"/>
  <c r="V19" i="294"/>
  <c r="U19" i="294"/>
  <c r="T19" i="294"/>
  <c r="S19" i="294"/>
  <c r="R19" i="294"/>
  <c r="Q19" i="294"/>
  <c r="P19" i="294"/>
  <c r="O19" i="294"/>
  <c r="N19" i="294"/>
  <c r="M19" i="294"/>
  <c r="L19" i="294"/>
  <c r="K19" i="294"/>
  <c r="F19" i="294"/>
  <c r="AI18" i="294"/>
  <c r="AH18" i="294"/>
  <c r="AG18" i="294"/>
  <c r="AJ18" i="294" s="1"/>
  <c r="F18" i="294" s="1"/>
  <c r="AE18" i="294"/>
  <c r="AD18" i="294"/>
  <c r="AC18" i="294"/>
  <c r="AB18" i="294"/>
  <c r="AA18" i="294"/>
  <c r="AF18" i="294" s="1"/>
  <c r="Y18" i="294"/>
  <c r="X18" i="294"/>
  <c r="W18" i="294"/>
  <c r="V18" i="294"/>
  <c r="Z18" i="294" s="1"/>
  <c r="U18" i="294"/>
  <c r="T18" i="294"/>
  <c r="S18" i="294"/>
  <c r="R18" i="294"/>
  <c r="Q18" i="294"/>
  <c r="O18" i="294"/>
  <c r="N18" i="294"/>
  <c r="M18" i="294"/>
  <c r="L18" i="294"/>
  <c r="K18" i="294"/>
  <c r="P18" i="294" s="1"/>
  <c r="AJ17" i="294"/>
  <c r="F17" i="294" s="1"/>
  <c r="AI17" i="294"/>
  <c r="AH17" i="294"/>
  <c r="AG17" i="294"/>
  <c r="AF17" i="294"/>
  <c r="AE17" i="294"/>
  <c r="AD17" i="294"/>
  <c r="AC17" i="294"/>
  <c r="AB17" i="294"/>
  <c r="AA17" i="294"/>
  <c r="Y17" i="294"/>
  <c r="X17" i="294"/>
  <c r="Z17" i="294" s="1"/>
  <c r="W17" i="294"/>
  <c r="V17" i="294"/>
  <c r="U17" i="294"/>
  <c r="T17" i="294"/>
  <c r="S17" i="294"/>
  <c r="R17" i="294"/>
  <c r="Q17" i="294"/>
  <c r="P17" i="294"/>
  <c r="O17" i="294"/>
  <c r="N17" i="294"/>
  <c r="M17" i="294"/>
  <c r="L17" i="294"/>
  <c r="K17" i="294"/>
  <c r="AJ16" i="294"/>
  <c r="AI16" i="294"/>
  <c r="AH16" i="294"/>
  <c r="AG16" i="294"/>
  <c r="AE16" i="294"/>
  <c r="AD16" i="294"/>
  <c r="AC16" i="294"/>
  <c r="AB16" i="294"/>
  <c r="AA16" i="294"/>
  <c r="AF16" i="294" s="1"/>
  <c r="Y16" i="294"/>
  <c r="X16" i="294"/>
  <c r="W16" i="294"/>
  <c r="V16" i="294"/>
  <c r="Z16" i="294" s="1"/>
  <c r="T16" i="294"/>
  <c r="S16" i="294"/>
  <c r="R16" i="294"/>
  <c r="Q16" i="294"/>
  <c r="U16" i="294" s="1"/>
  <c r="O16" i="294"/>
  <c r="N16" i="294"/>
  <c r="M16" i="294"/>
  <c r="L16" i="294"/>
  <c r="K16" i="294"/>
  <c r="P16" i="294" s="1"/>
  <c r="F16" i="294"/>
  <c r="AI15" i="294"/>
  <c r="AH15" i="294"/>
  <c r="AG15" i="294"/>
  <c r="AJ15" i="294" s="1"/>
  <c r="F15" i="294" s="1"/>
  <c r="AE15" i="294"/>
  <c r="AD15" i="294"/>
  <c r="AC15" i="294"/>
  <c r="AB15" i="294"/>
  <c r="AA15" i="294"/>
  <c r="AF15" i="294" s="1"/>
  <c r="Y15" i="294"/>
  <c r="X15" i="294"/>
  <c r="W15" i="294"/>
  <c r="V15" i="294"/>
  <c r="Z15" i="294" s="1"/>
  <c r="U15" i="294"/>
  <c r="T15" i="294"/>
  <c r="S15" i="294"/>
  <c r="R15" i="294"/>
  <c r="Q15" i="294"/>
  <c r="O15" i="294"/>
  <c r="N15" i="294"/>
  <c r="M15" i="294"/>
  <c r="L15" i="294"/>
  <c r="K15" i="294"/>
  <c r="P15" i="294" s="1"/>
  <c r="AJ14" i="294"/>
  <c r="F14" i="294" s="1"/>
  <c r="AI14" i="294"/>
  <c r="AH14" i="294"/>
  <c r="AG14" i="294"/>
  <c r="AF14" i="294"/>
  <c r="AE14" i="294"/>
  <c r="AD14" i="294"/>
  <c r="AC14" i="294"/>
  <c r="AB14" i="294"/>
  <c r="AA14" i="294"/>
  <c r="Y14" i="294"/>
  <c r="X14" i="294"/>
  <c r="W14" i="294"/>
  <c r="Z14" i="294" s="1"/>
  <c r="V14" i="294"/>
  <c r="U14" i="294"/>
  <c r="T14" i="294"/>
  <c r="S14" i="294"/>
  <c r="R14" i="294"/>
  <c r="Q14" i="294"/>
  <c r="P14" i="294"/>
  <c r="O14" i="294"/>
  <c r="N14" i="294"/>
  <c r="M14" i="294"/>
  <c r="L14" i="294"/>
  <c r="K14" i="294"/>
  <c r="AI13" i="294"/>
  <c r="AH13" i="294"/>
  <c r="AJ13" i="294" s="1"/>
  <c r="F13" i="294" s="1"/>
  <c r="AG13" i="294"/>
  <c r="AE13" i="294"/>
  <c r="AD13" i="294"/>
  <c r="AC13" i="294"/>
  <c r="AB13" i="294"/>
  <c r="AF13" i="294" s="1"/>
  <c r="AA13" i="294"/>
  <c r="Y13" i="294"/>
  <c r="X13" i="294"/>
  <c r="W13" i="294"/>
  <c r="Z13" i="294" s="1"/>
  <c r="V13" i="294"/>
  <c r="T13" i="294"/>
  <c r="S13" i="294"/>
  <c r="U13" i="294" s="1"/>
  <c r="R13" i="294"/>
  <c r="Q13" i="294"/>
  <c r="O13" i="294"/>
  <c r="N13" i="294"/>
  <c r="M13" i="294"/>
  <c r="L13" i="294"/>
  <c r="P13" i="294" s="1"/>
  <c r="K13" i="294"/>
  <c r="AI12" i="294"/>
  <c r="AH12" i="294"/>
  <c r="AJ12" i="294" s="1"/>
  <c r="F12" i="294" s="1"/>
  <c r="AG12" i="294"/>
  <c r="AE12" i="294"/>
  <c r="AD12" i="294"/>
  <c r="AC12" i="294"/>
  <c r="AB12" i="294"/>
  <c r="AA12" i="294"/>
  <c r="Y12" i="294"/>
  <c r="X12" i="294"/>
  <c r="W12" i="294"/>
  <c r="V12" i="294"/>
  <c r="T12" i="294"/>
  <c r="S12" i="294"/>
  <c r="R12" i="294"/>
  <c r="U12" i="294" s="1"/>
  <c r="Q12" i="294"/>
  <c r="O12" i="294"/>
  <c r="N12" i="294"/>
  <c r="M12" i="294"/>
  <c r="L12" i="294"/>
  <c r="K12" i="294"/>
  <c r="P12" i="294" s="1"/>
  <c r="AI11" i="294"/>
  <c r="AH11" i="294"/>
  <c r="AJ11" i="294" s="1"/>
  <c r="F11" i="294" s="1"/>
  <c r="AG11" i="294"/>
  <c r="AE11" i="294"/>
  <c r="AD11" i="294"/>
  <c r="AC11" i="294"/>
  <c r="AB11" i="294"/>
  <c r="AA11" i="294"/>
  <c r="AF11" i="294" s="1"/>
  <c r="Y11" i="294"/>
  <c r="X11" i="294"/>
  <c r="W11" i="294"/>
  <c r="V11" i="294"/>
  <c r="Z11" i="294" s="1"/>
  <c r="T11" i="294"/>
  <c r="S11" i="294"/>
  <c r="R11" i="294"/>
  <c r="U11" i="294" s="1"/>
  <c r="Q11" i="294"/>
  <c r="O11" i="294"/>
  <c r="N11" i="294"/>
  <c r="M11" i="294"/>
  <c r="L11" i="294"/>
  <c r="K11" i="294"/>
  <c r="P11" i="294" s="1"/>
  <c r="AI10" i="294"/>
  <c r="AH10" i="294"/>
  <c r="AG10" i="294"/>
  <c r="AJ10" i="294" s="1"/>
  <c r="F10" i="294" s="1"/>
  <c r="AE10" i="294"/>
  <c r="AD10" i="294"/>
  <c r="AC10" i="294"/>
  <c r="AB10" i="294"/>
  <c r="AA10" i="294"/>
  <c r="Y10" i="294"/>
  <c r="X10" i="294"/>
  <c r="Z10" i="294" s="1"/>
  <c r="W10" i="294"/>
  <c r="V10" i="294"/>
  <c r="T10" i="294"/>
  <c r="S10" i="294"/>
  <c r="R10" i="294"/>
  <c r="Q10" i="294"/>
  <c r="U10" i="294" s="1"/>
  <c r="O10" i="294"/>
  <c r="N10" i="294"/>
  <c r="M10" i="294"/>
  <c r="L10" i="294"/>
  <c r="K10" i="294"/>
  <c r="AI9" i="294"/>
  <c r="AH9" i="294"/>
  <c r="AJ9" i="294" s="1"/>
  <c r="F9" i="294" s="1"/>
  <c r="AG9" i="294"/>
  <c r="AE9" i="294"/>
  <c r="AD9" i="294"/>
  <c r="AC9" i="294"/>
  <c r="AB9" i="294"/>
  <c r="AF9" i="294" s="1"/>
  <c r="AA9" i="294"/>
  <c r="Y9" i="294"/>
  <c r="X9" i="294"/>
  <c r="Z9" i="294" s="1"/>
  <c r="W9" i="294"/>
  <c r="V9" i="294"/>
  <c r="T9" i="294"/>
  <c r="S9" i="294"/>
  <c r="R9" i="294"/>
  <c r="Q9" i="294"/>
  <c r="O9" i="294"/>
  <c r="N9" i="294"/>
  <c r="M9" i="294"/>
  <c r="L9" i="294"/>
  <c r="P9" i="294" s="1"/>
  <c r="K9" i="294"/>
  <c r="AI8" i="294"/>
  <c r="AH8" i="294"/>
  <c r="AJ8" i="294" s="1"/>
  <c r="F8" i="294" s="1"/>
  <c r="AG8" i="294"/>
  <c r="AE8" i="294"/>
  <c r="AD8" i="294"/>
  <c r="AC8" i="294"/>
  <c r="AB8" i="294"/>
  <c r="AF8" i="294" s="1"/>
  <c r="AA8" i="294"/>
  <c r="Z8" i="294"/>
  <c r="Y8" i="294"/>
  <c r="X8" i="294"/>
  <c r="W8" i="294"/>
  <c r="V8" i="294"/>
  <c r="T8" i="294"/>
  <c r="S8" i="294"/>
  <c r="R8" i="294"/>
  <c r="U8" i="294" s="1"/>
  <c r="Q8" i="294"/>
  <c r="O8" i="294"/>
  <c r="N8" i="294"/>
  <c r="M8" i="294"/>
  <c r="L8" i="294"/>
  <c r="P8" i="294" s="1"/>
  <c r="K8" i="294"/>
  <c r="AI7" i="294"/>
  <c r="AH7" i="294"/>
  <c r="AJ7" i="294" s="1"/>
  <c r="F7" i="294" s="1"/>
  <c r="AG7" i="294"/>
  <c r="AE7" i="294"/>
  <c r="AD7" i="294"/>
  <c r="AC7" i="294"/>
  <c r="AB7" i="294"/>
  <c r="AF7" i="294" s="1"/>
  <c r="AA7" i="294"/>
  <c r="Y7" i="294"/>
  <c r="X7" i="294"/>
  <c r="Z7" i="294" s="1"/>
  <c r="W7" i="294"/>
  <c r="V7" i="294"/>
  <c r="T7" i="294"/>
  <c r="S7" i="294"/>
  <c r="U7" i="294" s="1"/>
  <c r="R7" i="294"/>
  <c r="Q7" i="294"/>
  <c r="O7" i="294"/>
  <c r="N7" i="294"/>
  <c r="M7" i="294"/>
  <c r="L7" i="294"/>
  <c r="K7" i="294"/>
  <c r="AI6" i="294"/>
  <c r="AH6" i="294"/>
  <c r="AJ6" i="294" s="1"/>
  <c r="F6" i="294" s="1"/>
  <c r="AG6" i="294"/>
  <c r="AE6" i="294"/>
  <c r="AD6" i="294"/>
  <c r="AC6" i="294"/>
  <c r="AB6" i="294"/>
  <c r="AF6" i="294" s="1"/>
  <c r="AA6" i="294"/>
  <c r="Y6" i="294"/>
  <c r="X6" i="294"/>
  <c r="W6" i="294"/>
  <c r="Z6" i="294" s="1"/>
  <c r="V6" i="294"/>
  <c r="T6" i="294"/>
  <c r="S6" i="294"/>
  <c r="R6" i="294"/>
  <c r="U6" i="294" s="1"/>
  <c r="Q6" i="294"/>
  <c r="P6" i="294"/>
  <c r="O6" i="294"/>
  <c r="N6" i="294"/>
  <c r="M6" i="294"/>
  <c r="L6" i="294"/>
  <c r="K6" i="294"/>
  <c r="AI5" i="294"/>
  <c r="AH5" i="294"/>
  <c r="AG5" i="294"/>
  <c r="AJ5" i="294" s="1"/>
  <c r="F5" i="294" s="1"/>
  <c r="AE5" i="294"/>
  <c r="AD5" i="294"/>
  <c r="AC5" i="294"/>
  <c r="AB5" i="294"/>
  <c r="AA5" i="294"/>
  <c r="AF5" i="294" s="1"/>
  <c r="Z5" i="294"/>
  <c r="Y5" i="294"/>
  <c r="X5" i="294"/>
  <c r="W5" i="294"/>
  <c r="V5" i="294"/>
  <c r="T5" i="294"/>
  <c r="S5" i="294"/>
  <c r="R5" i="294"/>
  <c r="Q5" i="294"/>
  <c r="O5" i="294"/>
  <c r="N5" i="294"/>
  <c r="M5" i="294"/>
  <c r="L5" i="294"/>
  <c r="K5" i="294"/>
  <c r="P5" i="294" s="1"/>
  <c r="AI4" i="294"/>
  <c r="AH4" i="294"/>
  <c r="AJ4" i="294" s="1"/>
  <c r="F4" i="294" s="1"/>
  <c r="AG4" i="294"/>
  <c r="AE4" i="294"/>
  <c r="AD4" i="294"/>
  <c r="AC4" i="294"/>
  <c r="AB4" i="294"/>
  <c r="AA4" i="294"/>
  <c r="Z4" i="294"/>
  <c r="Y4" i="294"/>
  <c r="X4" i="294"/>
  <c r="W4" i="294"/>
  <c r="V4" i="294"/>
  <c r="T4" i="294"/>
  <c r="S4" i="294"/>
  <c r="U4" i="294" s="1"/>
  <c r="R4" i="294"/>
  <c r="Q4" i="294"/>
  <c r="O4" i="294"/>
  <c r="N4" i="294"/>
  <c r="M4" i="294"/>
  <c r="L4" i="294"/>
  <c r="K4" i="294"/>
  <c r="D57" i="293"/>
  <c r="E54" i="293"/>
  <c r="D54" i="293"/>
  <c r="D56" i="293" s="1"/>
  <c r="C54" i="293"/>
  <c r="C55" i="293" s="1"/>
  <c r="G55" i="293" s="1"/>
  <c r="D50" i="293"/>
  <c r="E48" i="293"/>
  <c r="E47" i="293"/>
  <c r="E49" i="293" s="1"/>
  <c r="D47" i="293"/>
  <c r="D61" i="293" s="1"/>
  <c r="AJ43" i="293"/>
  <c r="AI43" i="293"/>
  <c r="AH43" i="293"/>
  <c r="AG43" i="293"/>
  <c r="AF43" i="293"/>
  <c r="AE43" i="293"/>
  <c r="AD43" i="293"/>
  <c r="AC43" i="293"/>
  <c r="AB43" i="293"/>
  <c r="AA43" i="293"/>
  <c r="Z43" i="293"/>
  <c r="Y43" i="293"/>
  <c r="X43" i="293"/>
  <c r="W43" i="293"/>
  <c r="V43" i="293"/>
  <c r="U43" i="293"/>
  <c r="T43" i="293"/>
  <c r="S43" i="293"/>
  <c r="R43" i="293"/>
  <c r="Q43" i="293"/>
  <c r="P43" i="293"/>
  <c r="O43" i="293"/>
  <c r="N43" i="293"/>
  <c r="M43" i="293"/>
  <c r="L43" i="293"/>
  <c r="K43" i="293"/>
  <c r="F43" i="293"/>
  <c r="AJ42" i="293"/>
  <c r="AI42" i="293"/>
  <c r="AH42" i="293"/>
  <c r="AG42" i="293"/>
  <c r="AF42" i="293"/>
  <c r="AE42" i="293"/>
  <c r="AD42" i="293"/>
  <c r="AC42" i="293"/>
  <c r="AB42" i="293"/>
  <c r="AA42" i="293"/>
  <c r="Z42" i="293"/>
  <c r="Y42" i="293"/>
  <c r="X42" i="293"/>
  <c r="W42" i="293"/>
  <c r="V42" i="293"/>
  <c r="U42" i="293"/>
  <c r="T42" i="293"/>
  <c r="S42" i="293"/>
  <c r="R42" i="293"/>
  <c r="Q42" i="293"/>
  <c r="P42" i="293"/>
  <c r="O42" i="293"/>
  <c r="N42" i="293"/>
  <c r="M42" i="293"/>
  <c r="L42" i="293"/>
  <c r="K42" i="293"/>
  <c r="F42" i="293"/>
  <c r="AJ41" i="293"/>
  <c r="AI41" i="293"/>
  <c r="AH41" i="293"/>
  <c r="AG41" i="293"/>
  <c r="AF41" i="293"/>
  <c r="AE41" i="293"/>
  <c r="AD41" i="293"/>
  <c r="AC41" i="293"/>
  <c r="AB41" i="293"/>
  <c r="AA41" i="293"/>
  <c r="Z41" i="293"/>
  <c r="Y41" i="293"/>
  <c r="X41" i="293"/>
  <c r="W41" i="293"/>
  <c r="V41" i="293"/>
  <c r="U41" i="293"/>
  <c r="T41" i="293"/>
  <c r="S41" i="293"/>
  <c r="R41" i="293"/>
  <c r="Q41" i="293"/>
  <c r="P41" i="293"/>
  <c r="O41" i="293"/>
  <c r="N41" i="293"/>
  <c r="M41" i="293"/>
  <c r="L41" i="293"/>
  <c r="K41" i="293"/>
  <c r="F41" i="293"/>
  <c r="AJ40" i="293"/>
  <c r="AI40" i="293"/>
  <c r="AH40" i="293"/>
  <c r="AG40" i="293"/>
  <c r="AF40" i="293"/>
  <c r="AE40" i="293"/>
  <c r="AD40" i="293"/>
  <c r="AC40" i="293"/>
  <c r="AB40" i="293"/>
  <c r="AA40" i="293"/>
  <c r="Z40" i="293"/>
  <c r="Y40" i="293"/>
  <c r="X40" i="293"/>
  <c r="W40" i="293"/>
  <c r="V40" i="293"/>
  <c r="U40" i="293"/>
  <c r="T40" i="293"/>
  <c r="S40" i="293"/>
  <c r="R40" i="293"/>
  <c r="Q40" i="293"/>
  <c r="P40" i="293"/>
  <c r="O40" i="293"/>
  <c r="N40" i="293"/>
  <c r="M40" i="293"/>
  <c r="L40" i="293"/>
  <c r="K40" i="293"/>
  <c r="F40" i="293"/>
  <c r="AJ39" i="293"/>
  <c r="AI39" i="293"/>
  <c r="AH39" i="293"/>
  <c r="AG39" i="293"/>
  <c r="AF39" i="293"/>
  <c r="AE39" i="293"/>
  <c r="AD39" i="293"/>
  <c r="AC39" i="293"/>
  <c r="AB39" i="293"/>
  <c r="AA39" i="293"/>
  <c r="Z39" i="293"/>
  <c r="Y39" i="293"/>
  <c r="X39" i="293"/>
  <c r="W39" i="293"/>
  <c r="V39" i="293"/>
  <c r="U39" i="293"/>
  <c r="T39" i="293"/>
  <c r="S39" i="293"/>
  <c r="R39" i="293"/>
  <c r="Q39" i="293"/>
  <c r="P39" i="293"/>
  <c r="O39" i="293"/>
  <c r="N39" i="293"/>
  <c r="M39" i="293"/>
  <c r="L39" i="293"/>
  <c r="K39" i="293"/>
  <c r="F39" i="293"/>
  <c r="AJ38" i="293"/>
  <c r="AI38" i="293"/>
  <c r="AH38" i="293"/>
  <c r="AG38" i="293"/>
  <c r="AF38" i="293"/>
  <c r="AE38" i="293"/>
  <c r="AD38" i="293"/>
  <c r="AC38" i="293"/>
  <c r="AB38" i="293"/>
  <c r="AA38" i="293"/>
  <c r="Z38" i="293"/>
  <c r="Y38" i="293"/>
  <c r="X38" i="293"/>
  <c r="W38" i="293"/>
  <c r="V38" i="293"/>
  <c r="U38" i="293"/>
  <c r="T38" i="293"/>
  <c r="S38" i="293"/>
  <c r="R38" i="293"/>
  <c r="Q38" i="293"/>
  <c r="P38" i="293"/>
  <c r="O38" i="293"/>
  <c r="N38" i="293"/>
  <c r="M38" i="293"/>
  <c r="L38" i="293"/>
  <c r="K38" i="293"/>
  <c r="F38" i="293"/>
  <c r="AJ37" i="293"/>
  <c r="AI37" i="293"/>
  <c r="AH37" i="293"/>
  <c r="AG37" i="293"/>
  <c r="AF37" i="293"/>
  <c r="AE37" i="293"/>
  <c r="AD37" i="293"/>
  <c r="AC37" i="293"/>
  <c r="AB37" i="293"/>
  <c r="AA37" i="293"/>
  <c r="Z37" i="293"/>
  <c r="Y37" i="293"/>
  <c r="X37" i="293"/>
  <c r="W37" i="293"/>
  <c r="V37" i="293"/>
  <c r="U37" i="293"/>
  <c r="T37" i="293"/>
  <c r="S37" i="293"/>
  <c r="R37" i="293"/>
  <c r="Q37" i="293"/>
  <c r="P37" i="293"/>
  <c r="O37" i="293"/>
  <c r="N37" i="293"/>
  <c r="M37" i="293"/>
  <c r="L37" i="293"/>
  <c r="K37" i="293"/>
  <c r="F37" i="293"/>
  <c r="AJ36" i="293"/>
  <c r="AI36" i="293"/>
  <c r="AH36" i="293"/>
  <c r="AG36" i="293"/>
  <c r="AF36" i="293"/>
  <c r="AE36" i="293"/>
  <c r="AD36" i="293"/>
  <c r="AC36" i="293"/>
  <c r="AB36" i="293"/>
  <c r="AA36" i="293"/>
  <c r="Z36" i="293"/>
  <c r="Y36" i="293"/>
  <c r="X36" i="293"/>
  <c r="W36" i="293"/>
  <c r="V36" i="293"/>
  <c r="U36" i="293"/>
  <c r="T36" i="293"/>
  <c r="S36" i="293"/>
  <c r="R36" i="293"/>
  <c r="Q36" i="293"/>
  <c r="P36" i="293"/>
  <c r="O36" i="293"/>
  <c r="N36" i="293"/>
  <c r="M36" i="293"/>
  <c r="L36" i="293"/>
  <c r="K36" i="293"/>
  <c r="F36" i="293"/>
  <c r="AJ35" i="293"/>
  <c r="AI35" i="293"/>
  <c r="AH35" i="293"/>
  <c r="AG35" i="293"/>
  <c r="AF35" i="293"/>
  <c r="AE35" i="293"/>
  <c r="AD35" i="293"/>
  <c r="AC35" i="293"/>
  <c r="AB35" i="293"/>
  <c r="AA35" i="293"/>
  <c r="Z35" i="293"/>
  <c r="Y35" i="293"/>
  <c r="X35" i="293"/>
  <c r="W35" i="293"/>
  <c r="V35" i="293"/>
  <c r="U35" i="293"/>
  <c r="T35" i="293"/>
  <c r="S35" i="293"/>
  <c r="R35" i="293"/>
  <c r="Q35" i="293"/>
  <c r="P35" i="293"/>
  <c r="O35" i="293"/>
  <c r="N35" i="293"/>
  <c r="M35" i="293"/>
  <c r="L35" i="293"/>
  <c r="K35" i="293"/>
  <c r="F35" i="293"/>
  <c r="AJ34" i="293"/>
  <c r="AI34" i="293"/>
  <c r="AH34" i="293"/>
  <c r="AG34" i="293"/>
  <c r="AF34" i="293"/>
  <c r="AE34" i="293"/>
  <c r="AD34" i="293"/>
  <c r="AC34" i="293"/>
  <c r="AB34" i="293"/>
  <c r="AA34" i="293"/>
  <c r="Z34" i="293"/>
  <c r="Y34" i="293"/>
  <c r="X34" i="293"/>
  <c r="W34" i="293"/>
  <c r="V34" i="293"/>
  <c r="U34" i="293"/>
  <c r="T34" i="293"/>
  <c r="S34" i="293"/>
  <c r="R34" i="293"/>
  <c r="Q34" i="293"/>
  <c r="P34" i="293"/>
  <c r="O34" i="293"/>
  <c r="N34" i="293"/>
  <c r="M34" i="293"/>
  <c r="L34" i="293"/>
  <c r="K34" i="293"/>
  <c r="F34" i="293"/>
  <c r="AJ33" i="293"/>
  <c r="AI33" i="293"/>
  <c r="AH33" i="293"/>
  <c r="AG33" i="293"/>
  <c r="AF33" i="293"/>
  <c r="AE33" i="293"/>
  <c r="AD33" i="293"/>
  <c r="AC33" i="293"/>
  <c r="AB33" i="293"/>
  <c r="AA33" i="293"/>
  <c r="Z33" i="293"/>
  <c r="Y33" i="293"/>
  <c r="X33" i="293"/>
  <c r="W33" i="293"/>
  <c r="V33" i="293"/>
  <c r="U33" i="293"/>
  <c r="T33" i="293"/>
  <c r="S33" i="293"/>
  <c r="R33" i="293"/>
  <c r="Q33" i="293"/>
  <c r="P33" i="293"/>
  <c r="O33" i="293"/>
  <c r="N33" i="293"/>
  <c r="M33" i="293"/>
  <c r="L33" i="293"/>
  <c r="K33" i="293"/>
  <c r="F33" i="293"/>
  <c r="AJ32" i="293"/>
  <c r="AI32" i="293"/>
  <c r="AH32" i="293"/>
  <c r="AG32" i="293"/>
  <c r="AF32" i="293"/>
  <c r="AE32" i="293"/>
  <c r="AD32" i="293"/>
  <c r="AC32" i="293"/>
  <c r="AB32" i="293"/>
  <c r="AA32" i="293"/>
  <c r="Z32" i="293"/>
  <c r="Y32" i="293"/>
  <c r="X32" i="293"/>
  <c r="W32" i="293"/>
  <c r="V32" i="293"/>
  <c r="U32" i="293"/>
  <c r="T32" i="293"/>
  <c r="S32" i="293"/>
  <c r="R32" i="293"/>
  <c r="Q32" i="293"/>
  <c r="P32" i="293"/>
  <c r="O32" i="293"/>
  <c r="N32" i="293"/>
  <c r="M32" i="293"/>
  <c r="L32" i="293"/>
  <c r="K32" i="293"/>
  <c r="F32" i="293"/>
  <c r="AJ31" i="293"/>
  <c r="F31" i="293" s="1"/>
  <c r="AI31" i="293"/>
  <c r="AH31" i="293"/>
  <c r="AG31" i="293"/>
  <c r="AE31" i="293"/>
  <c r="AD31" i="293"/>
  <c r="AC31" i="293"/>
  <c r="AB31" i="293"/>
  <c r="AF31" i="293" s="1"/>
  <c r="AA31" i="293"/>
  <c r="Z31" i="293"/>
  <c r="Y31" i="293"/>
  <c r="X31" i="293"/>
  <c r="W31" i="293"/>
  <c r="V31" i="293"/>
  <c r="T31" i="293"/>
  <c r="S31" i="293"/>
  <c r="R31" i="293"/>
  <c r="U31" i="293" s="1"/>
  <c r="Q31" i="293"/>
  <c r="O31" i="293"/>
  <c r="N31" i="293"/>
  <c r="M31" i="293"/>
  <c r="L31" i="293"/>
  <c r="P31" i="293" s="1"/>
  <c r="K31" i="293"/>
  <c r="AJ30" i="293"/>
  <c r="F30" i="293" s="1"/>
  <c r="AI30" i="293"/>
  <c r="AH30" i="293"/>
  <c r="AG30" i="293"/>
  <c r="AF30" i="293"/>
  <c r="AE30" i="293"/>
  <c r="AD30" i="293"/>
  <c r="AC30" i="293"/>
  <c r="AB30" i="293"/>
  <c r="AA30" i="293"/>
  <c r="Y30" i="293"/>
  <c r="X30" i="293"/>
  <c r="W30" i="293"/>
  <c r="Z30" i="293" s="1"/>
  <c r="V30" i="293"/>
  <c r="U30" i="293"/>
  <c r="T30" i="293"/>
  <c r="S30" i="293"/>
  <c r="R30" i="293"/>
  <c r="Q30" i="293"/>
  <c r="P30" i="293"/>
  <c r="O30" i="293"/>
  <c r="N30" i="293"/>
  <c r="M30" i="293"/>
  <c r="L30" i="293"/>
  <c r="K30" i="293"/>
  <c r="AJ29" i="293"/>
  <c r="F29" i="293" s="1"/>
  <c r="AI29" i="293"/>
  <c r="AH29" i="293"/>
  <c r="AG29" i="293"/>
  <c r="AE29" i="293"/>
  <c r="AD29" i="293"/>
  <c r="AC29" i="293"/>
  <c r="AB29" i="293"/>
  <c r="AF29" i="293" s="1"/>
  <c r="AA29" i="293"/>
  <c r="Y29" i="293"/>
  <c r="X29" i="293"/>
  <c r="W29" i="293"/>
  <c r="Z29" i="293" s="1"/>
  <c r="V29" i="293"/>
  <c r="T29" i="293"/>
  <c r="S29" i="293"/>
  <c r="R29" i="293"/>
  <c r="U29" i="293" s="1"/>
  <c r="Q29" i="293"/>
  <c r="O29" i="293"/>
  <c r="N29" i="293"/>
  <c r="M29" i="293"/>
  <c r="L29" i="293"/>
  <c r="P29" i="293" s="1"/>
  <c r="K29" i="293"/>
  <c r="AI28" i="293"/>
  <c r="AH28" i="293"/>
  <c r="AJ28" i="293" s="1"/>
  <c r="F28" i="293" s="1"/>
  <c r="AG28" i="293"/>
  <c r="AE28" i="293"/>
  <c r="AD28" i="293"/>
  <c r="AC28" i="293"/>
  <c r="AF28" i="293" s="1"/>
  <c r="AB28" i="293"/>
  <c r="AA28" i="293"/>
  <c r="Z28" i="293"/>
  <c r="Y28" i="293"/>
  <c r="X28" i="293"/>
  <c r="W28" i="293"/>
  <c r="V28" i="293"/>
  <c r="U28" i="293"/>
  <c r="T28" i="293"/>
  <c r="S28" i="293"/>
  <c r="R28" i="293"/>
  <c r="Q28" i="293"/>
  <c r="O28" i="293"/>
  <c r="N28" i="293"/>
  <c r="M28" i="293"/>
  <c r="P28" i="293" s="1"/>
  <c r="L28" i="293"/>
  <c r="K28" i="293"/>
  <c r="AI27" i="293"/>
  <c r="AH27" i="293"/>
  <c r="AG27" i="293"/>
  <c r="AJ27" i="293" s="1"/>
  <c r="F27" i="293" s="1"/>
  <c r="AF27" i="293"/>
  <c r="AE27" i="293"/>
  <c r="AD27" i="293"/>
  <c r="AC27" i="293"/>
  <c r="AB27" i="293"/>
  <c r="AA27" i="293"/>
  <c r="Z27" i="293"/>
  <c r="Y27" i="293"/>
  <c r="X27" i="293"/>
  <c r="W27" i="293"/>
  <c r="V27" i="293"/>
  <c r="T27" i="293"/>
  <c r="S27" i="293"/>
  <c r="R27" i="293"/>
  <c r="Q27" i="293"/>
  <c r="U27" i="293" s="1"/>
  <c r="P27" i="293"/>
  <c r="O27" i="293"/>
  <c r="N27" i="293"/>
  <c r="M27" i="293"/>
  <c r="L27" i="293"/>
  <c r="K27" i="293"/>
  <c r="AJ26" i="293"/>
  <c r="F26" i="293" s="1"/>
  <c r="AI26" i="293"/>
  <c r="AH26" i="293"/>
  <c r="AG26" i="293"/>
  <c r="AF26" i="293"/>
  <c r="AE26" i="293"/>
  <c r="AD26" i="293"/>
  <c r="AC26" i="293"/>
  <c r="AB26" i="293"/>
  <c r="AA26" i="293"/>
  <c r="Y26" i="293"/>
  <c r="X26" i="293"/>
  <c r="W26" i="293"/>
  <c r="V26" i="293"/>
  <c r="Z26" i="293" s="1"/>
  <c r="U26" i="293"/>
  <c r="T26" i="293"/>
  <c r="S26" i="293"/>
  <c r="R26" i="293"/>
  <c r="Q26" i="293"/>
  <c r="P26" i="293"/>
  <c r="O26" i="293"/>
  <c r="N26" i="293"/>
  <c r="M26" i="293"/>
  <c r="L26" i="293"/>
  <c r="K26" i="293"/>
  <c r="AJ25" i="293"/>
  <c r="F25" i="293" s="1"/>
  <c r="AI25" i="293"/>
  <c r="AH25" i="293"/>
  <c r="AG25" i="293"/>
  <c r="AF25" i="293"/>
  <c r="AE25" i="293"/>
  <c r="AD25" i="293"/>
  <c r="AC25" i="293"/>
  <c r="AB25" i="293"/>
  <c r="AA25" i="293"/>
  <c r="Y25" i="293"/>
  <c r="X25" i="293"/>
  <c r="W25" i="293"/>
  <c r="Z25" i="293" s="1"/>
  <c r="V25" i="293"/>
  <c r="U25" i="293"/>
  <c r="T25" i="293"/>
  <c r="S25" i="293"/>
  <c r="R25" i="293"/>
  <c r="Q25" i="293"/>
  <c r="P25" i="293"/>
  <c r="O25" i="293"/>
  <c r="N25" i="293"/>
  <c r="M25" i="293"/>
  <c r="L25" i="293"/>
  <c r="K25" i="293"/>
  <c r="AI24" i="293"/>
  <c r="AH24" i="293"/>
  <c r="AJ24" i="293" s="1"/>
  <c r="F24" i="293" s="1"/>
  <c r="AG24" i="293"/>
  <c r="AE24" i="293"/>
  <c r="AD24" i="293"/>
  <c r="AC24" i="293"/>
  <c r="AB24" i="293"/>
  <c r="AF24" i="293" s="1"/>
  <c r="AA24" i="293"/>
  <c r="Z24" i="293"/>
  <c r="Y24" i="293"/>
  <c r="X24" i="293"/>
  <c r="W24" i="293"/>
  <c r="V24" i="293"/>
  <c r="T24" i="293"/>
  <c r="S24" i="293"/>
  <c r="R24" i="293"/>
  <c r="U24" i="293" s="1"/>
  <c r="Q24" i="293"/>
  <c r="O24" i="293"/>
  <c r="N24" i="293"/>
  <c r="M24" i="293"/>
  <c r="L24" i="293"/>
  <c r="P24" i="293" s="1"/>
  <c r="K24" i="293"/>
  <c r="AJ23" i="293"/>
  <c r="F23" i="293" s="1"/>
  <c r="AI23" i="293"/>
  <c r="AH23" i="293"/>
  <c r="AG23" i="293"/>
  <c r="AE23" i="293"/>
  <c r="AD23" i="293"/>
  <c r="AC23" i="293"/>
  <c r="AF23" i="293" s="1"/>
  <c r="AB23" i="293"/>
  <c r="AA23" i="293"/>
  <c r="Z23" i="293"/>
  <c r="Y23" i="293"/>
  <c r="X23" i="293"/>
  <c r="W23" i="293"/>
  <c r="V23" i="293"/>
  <c r="U23" i="293"/>
  <c r="T23" i="293"/>
  <c r="S23" i="293"/>
  <c r="R23" i="293"/>
  <c r="Q23" i="293"/>
  <c r="O23" i="293"/>
  <c r="N23" i="293"/>
  <c r="M23" i="293"/>
  <c r="P23" i="293" s="1"/>
  <c r="L23" i="293"/>
  <c r="K23" i="293"/>
  <c r="AJ22" i="293"/>
  <c r="F22" i="293" s="1"/>
  <c r="AI22" i="293"/>
  <c r="AH22" i="293"/>
  <c r="AG22" i="293"/>
  <c r="AF22" i="293"/>
  <c r="AE22" i="293"/>
  <c r="AD22" i="293"/>
  <c r="AC22" i="293"/>
  <c r="AB22" i="293"/>
  <c r="AA22" i="293"/>
  <c r="Y22" i="293"/>
  <c r="X22" i="293"/>
  <c r="Z22" i="293" s="1"/>
  <c r="W22" i="293"/>
  <c r="V22" i="293"/>
  <c r="U22" i="293"/>
  <c r="T22" i="293"/>
  <c r="S22" i="293"/>
  <c r="R22" i="293"/>
  <c r="Q22" i="293"/>
  <c r="P22" i="293"/>
  <c r="O22" i="293"/>
  <c r="N22" i="293"/>
  <c r="M22" i="293"/>
  <c r="L22" i="293"/>
  <c r="K22" i="293"/>
  <c r="AJ21" i="293"/>
  <c r="F21" i="293" s="1"/>
  <c r="AI21" i="293"/>
  <c r="AH21" i="293"/>
  <c r="AG21" i="293"/>
  <c r="AE21" i="293"/>
  <c r="AD21" i="293"/>
  <c r="AC21" i="293"/>
  <c r="AB21" i="293"/>
  <c r="AF21" i="293" s="1"/>
  <c r="AA21" i="293"/>
  <c r="Y21" i="293"/>
  <c r="X21" i="293"/>
  <c r="W21" i="293"/>
  <c r="Z21" i="293" s="1"/>
  <c r="V21" i="293"/>
  <c r="T21" i="293"/>
  <c r="S21" i="293"/>
  <c r="R21" i="293"/>
  <c r="U21" i="293" s="1"/>
  <c r="Q21" i="293"/>
  <c r="O21" i="293"/>
  <c r="N21" i="293"/>
  <c r="M21" i="293"/>
  <c r="L21" i="293"/>
  <c r="P21" i="293" s="1"/>
  <c r="K21" i="293"/>
  <c r="AI20" i="293"/>
  <c r="AH20" i="293"/>
  <c r="AJ20" i="293" s="1"/>
  <c r="F20" i="293" s="1"/>
  <c r="AG20" i="293"/>
  <c r="AF20" i="293"/>
  <c r="AE20" i="293"/>
  <c r="AD20" i="293"/>
  <c r="AC20" i="293"/>
  <c r="AB20" i="293"/>
  <c r="AA20" i="293"/>
  <c r="Y20" i="293"/>
  <c r="X20" i="293"/>
  <c r="W20" i="293"/>
  <c r="Z20" i="293" s="1"/>
  <c r="V20" i="293"/>
  <c r="T20" i="293"/>
  <c r="S20" i="293"/>
  <c r="R20" i="293"/>
  <c r="U20" i="293" s="1"/>
  <c r="Q20" i="293"/>
  <c r="P20" i="293"/>
  <c r="O20" i="293"/>
  <c r="N20" i="293"/>
  <c r="M20" i="293"/>
  <c r="L20" i="293"/>
  <c r="K20" i="293"/>
  <c r="AI19" i="293"/>
  <c r="AH19" i="293"/>
  <c r="AJ19" i="293" s="1"/>
  <c r="F19" i="293" s="1"/>
  <c r="AG19" i="293"/>
  <c r="AE19" i="293"/>
  <c r="AD19" i="293"/>
  <c r="AC19" i="293"/>
  <c r="AB19" i="293"/>
  <c r="AF19" i="293" s="1"/>
  <c r="AA19" i="293"/>
  <c r="Y19" i="293"/>
  <c r="X19" i="293"/>
  <c r="W19" i="293"/>
  <c r="Z19" i="293" s="1"/>
  <c r="V19" i="293"/>
  <c r="T19" i="293"/>
  <c r="S19" i="293"/>
  <c r="R19" i="293"/>
  <c r="U19" i="293" s="1"/>
  <c r="Q19" i="293"/>
  <c r="O19" i="293"/>
  <c r="N19" i="293"/>
  <c r="M19" i="293"/>
  <c r="L19" i="293"/>
  <c r="P19" i="293" s="1"/>
  <c r="K19" i="293"/>
  <c r="AJ18" i="293"/>
  <c r="F18" i="293" s="1"/>
  <c r="AI18" i="293"/>
  <c r="AH18" i="293"/>
  <c r="AG18" i="293"/>
  <c r="AE18" i="293"/>
  <c r="AD18" i="293"/>
  <c r="AC18" i="293"/>
  <c r="AB18" i="293"/>
  <c r="AF18" i="293" s="1"/>
  <c r="AA18" i="293"/>
  <c r="Y18" i="293"/>
  <c r="X18" i="293"/>
  <c r="W18" i="293"/>
  <c r="Z18" i="293" s="1"/>
  <c r="V18" i="293"/>
  <c r="T18" i="293"/>
  <c r="S18" i="293"/>
  <c r="R18" i="293"/>
  <c r="U18" i="293" s="1"/>
  <c r="Q18" i="293"/>
  <c r="O18" i="293"/>
  <c r="N18" i="293"/>
  <c r="M18" i="293"/>
  <c r="L18" i="293"/>
  <c r="P18" i="293" s="1"/>
  <c r="K18" i="293"/>
  <c r="AI17" i="293"/>
  <c r="AH17" i="293"/>
  <c r="AJ17" i="293" s="1"/>
  <c r="F17" i="293" s="1"/>
  <c r="AG17" i="293"/>
  <c r="AE17" i="293"/>
  <c r="AD17" i="293"/>
  <c r="AC17" i="293"/>
  <c r="AB17" i="293"/>
  <c r="AF17" i="293" s="1"/>
  <c r="AA17" i="293"/>
  <c r="Y17" i="293"/>
  <c r="X17" i="293"/>
  <c r="W17" i="293"/>
  <c r="Z17" i="293" s="1"/>
  <c r="V17" i="293"/>
  <c r="T17" i="293"/>
  <c r="S17" i="293"/>
  <c r="R17" i="293"/>
  <c r="U17" i="293" s="1"/>
  <c r="Q17" i="293"/>
  <c r="P17" i="293"/>
  <c r="O17" i="293"/>
  <c r="N17" i="293"/>
  <c r="M17" i="293"/>
  <c r="L17" i="293"/>
  <c r="K17" i="293"/>
  <c r="AI16" i="293"/>
  <c r="AH16" i="293"/>
  <c r="AG16" i="293"/>
  <c r="AJ16" i="293" s="1"/>
  <c r="F16" i="293" s="1"/>
  <c r="AE16" i="293"/>
  <c r="AD16" i="293"/>
  <c r="AC16" i="293"/>
  <c r="AB16" i="293"/>
  <c r="AA16" i="293"/>
  <c r="AF16" i="293" s="1"/>
  <c r="Y16" i="293"/>
  <c r="X16" i="293"/>
  <c r="W16" i="293"/>
  <c r="Z16" i="293" s="1"/>
  <c r="V16" i="293"/>
  <c r="T16" i="293"/>
  <c r="S16" i="293"/>
  <c r="R16" i="293"/>
  <c r="Q16" i="293"/>
  <c r="O16" i="293"/>
  <c r="N16" i="293"/>
  <c r="M16" i="293"/>
  <c r="L16" i="293"/>
  <c r="K16" i="293"/>
  <c r="P16" i="293" s="1"/>
  <c r="AI15" i="293"/>
  <c r="AH15" i="293"/>
  <c r="AG15" i="293"/>
  <c r="AE15" i="293"/>
  <c r="AD15" i="293"/>
  <c r="AC15" i="293"/>
  <c r="AB15" i="293"/>
  <c r="AA15" i="293"/>
  <c r="Y15" i="293"/>
  <c r="X15" i="293"/>
  <c r="W15" i="293"/>
  <c r="V15" i="293"/>
  <c r="T15" i="293"/>
  <c r="S15" i="293"/>
  <c r="R15" i="293"/>
  <c r="U15" i="293" s="1"/>
  <c r="Q15" i="293"/>
  <c r="O15" i="293"/>
  <c r="N15" i="293"/>
  <c r="M15" i="293"/>
  <c r="L15" i="293"/>
  <c r="K15" i="293"/>
  <c r="P15" i="293" s="1"/>
  <c r="AI14" i="293"/>
  <c r="AH14" i="293"/>
  <c r="AG14" i="293"/>
  <c r="AE14" i="293"/>
  <c r="AD14" i="293"/>
  <c r="AC14" i="293"/>
  <c r="AB14" i="293"/>
  <c r="AF14" i="293" s="1"/>
  <c r="AA14" i="293"/>
  <c r="Y14" i="293"/>
  <c r="X14" i="293"/>
  <c r="W14" i="293"/>
  <c r="Z14" i="293" s="1"/>
  <c r="V14" i="293"/>
  <c r="T14" i="293"/>
  <c r="S14" i="293"/>
  <c r="R14" i="293"/>
  <c r="Q14" i="293"/>
  <c r="O14" i="293"/>
  <c r="N14" i="293"/>
  <c r="M14" i="293"/>
  <c r="L14" i="293"/>
  <c r="P14" i="293" s="1"/>
  <c r="K14" i="293"/>
  <c r="AI13" i="293"/>
  <c r="AH13" i="293"/>
  <c r="AJ13" i="293" s="1"/>
  <c r="F13" i="293" s="1"/>
  <c r="AG13" i="293"/>
  <c r="AE13" i="293"/>
  <c r="AD13" i="293"/>
  <c r="AC13" i="293"/>
  <c r="AB13" i="293"/>
  <c r="AF13" i="293" s="1"/>
  <c r="AA13" i="293"/>
  <c r="Y13" i="293"/>
  <c r="X13" i="293"/>
  <c r="W13" i="293"/>
  <c r="Z13" i="293" s="1"/>
  <c r="V13" i="293"/>
  <c r="T13" i="293"/>
  <c r="S13" i="293"/>
  <c r="R13" i="293"/>
  <c r="U13" i="293" s="1"/>
  <c r="Q13" i="293"/>
  <c r="O13" i="293"/>
  <c r="N13" i="293"/>
  <c r="M13" i="293"/>
  <c r="L13" i="293"/>
  <c r="P13" i="293" s="1"/>
  <c r="K13" i="293"/>
  <c r="AJ12" i="293"/>
  <c r="F12" i="293" s="1"/>
  <c r="AI12" i="293"/>
  <c r="AH12" i="293"/>
  <c r="AG12" i="293"/>
  <c r="AE12" i="293"/>
  <c r="AD12" i="293"/>
  <c r="AC12" i="293"/>
  <c r="AB12" i="293"/>
  <c r="AA12" i="293"/>
  <c r="AF12" i="293" s="1"/>
  <c r="Y12" i="293"/>
  <c r="X12" i="293"/>
  <c r="W12" i="293"/>
  <c r="V12" i="293"/>
  <c r="Z12" i="293" s="1"/>
  <c r="T12" i="293"/>
  <c r="S12" i="293"/>
  <c r="R12" i="293"/>
  <c r="Q12" i="293"/>
  <c r="U12" i="293" s="1"/>
  <c r="O12" i="293"/>
  <c r="N12" i="293"/>
  <c r="M12" i="293"/>
  <c r="L12" i="293"/>
  <c r="K12" i="293"/>
  <c r="P12" i="293" s="1"/>
  <c r="AI11" i="293"/>
  <c r="AH11" i="293"/>
  <c r="AJ11" i="293" s="1"/>
  <c r="F11" i="293" s="1"/>
  <c r="AG11" i="293"/>
  <c r="AF11" i="293"/>
  <c r="AE11" i="293"/>
  <c r="AD11" i="293"/>
  <c r="AC11" i="293"/>
  <c r="AB11" i="293"/>
  <c r="AA11" i="293"/>
  <c r="Y11" i="293"/>
  <c r="X11" i="293"/>
  <c r="W11" i="293"/>
  <c r="Z11" i="293" s="1"/>
  <c r="V11" i="293"/>
  <c r="T11" i="293"/>
  <c r="S11" i="293"/>
  <c r="R11" i="293"/>
  <c r="U11" i="293" s="1"/>
  <c r="Q11" i="293"/>
  <c r="O11" i="293"/>
  <c r="N11" i="293"/>
  <c r="M11" i="293"/>
  <c r="L11" i="293"/>
  <c r="P11" i="293" s="1"/>
  <c r="K11" i="293"/>
  <c r="AJ10" i="293"/>
  <c r="F10" i="293" s="1"/>
  <c r="AI10" i="293"/>
  <c r="AH10" i="293"/>
  <c r="AG10" i="293"/>
  <c r="AF10" i="293"/>
  <c r="AE10" i="293"/>
  <c r="AD10" i="293"/>
  <c r="AC10" i="293"/>
  <c r="AB10" i="293"/>
  <c r="AA10" i="293"/>
  <c r="Y10" i="293"/>
  <c r="X10" i="293"/>
  <c r="W10" i="293"/>
  <c r="V10" i="293"/>
  <c r="Z10" i="293" s="1"/>
  <c r="U10" i="293"/>
  <c r="T10" i="293"/>
  <c r="S10" i="293"/>
  <c r="R10" i="293"/>
  <c r="Q10" i="293"/>
  <c r="P10" i="293"/>
  <c r="O10" i="293"/>
  <c r="N10" i="293"/>
  <c r="M10" i="293"/>
  <c r="L10" i="293"/>
  <c r="K10" i="293"/>
  <c r="AI9" i="293"/>
  <c r="AH9" i="293"/>
  <c r="AJ9" i="293" s="1"/>
  <c r="F9" i="293" s="1"/>
  <c r="AG9" i="293"/>
  <c r="AE9" i="293"/>
  <c r="AD9" i="293"/>
  <c r="AC9" i="293"/>
  <c r="AB9" i="293"/>
  <c r="AF9" i="293" s="1"/>
  <c r="AA9" i="293"/>
  <c r="Y9" i="293"/>
  <c r="X9" i="293"/>
  <c r="W9" i="293"/>
  <c r="V9" i="293"/>
  <c r="Z9" i="293" s="1"/>
  <c r="T9" i="293"/>
  <c r="S9" i="293"/>
  <c r="R9" i="293"/>
  <c r="Q9" i="293"/>
  <c r="U9" i="293" s="1"/>
  <c r="P9" i="293"/>
  <c r="O9" i="293"/>
  <c r="N9" i="293"/>
  <c r="M9" i="293"/>
  <c r="L9" i="293"/>
  <c r="K9" i="293"/>
  <c r="AI8" i="293"/>
  <c r="AH8" i="293"/>
  <c r="AG8" i="293"/>
  <c r="AE8" i="293"/>
  <c r="AD8" i="293"/>
  <c r="AC8" i="293"/>
  <c r="AB8" i="293"/>
  <c r="AA8" i="293"/>
  <c r="AF8" i="293" s="1"/>
  <c r="Y8" i="293"/>
  <c r="X8" i="293"/>
  <c r="W8" i="293"/>
  <c r="V8" i="293"/>
  <c r="T8" i="293"/>
  <c r="S8" i="293"/>
  <c r="R8" i="293"/>
  <c r="Q8" i="293"/>
  <c r="O8" i="293"/>
  <c r="N8" i="293"/>
  <c r="M8" i="293"/>
  <c r="L8" i="293"/>
  <c r="K8" i="293"/>
  <c r="P8" i="293" s="1"/>
  <c r="AI7" i="293"/>
  <c r="AH7" i="293"/>
  <c r="AJ7" i="293" s="1"/>
  <c r="F7" i="293" s="1"/>
  <c r="AG7" i="293"/>
  <c r="AE7" i="293"/>
  <c r="AD7" i="293"/>
  <c r="AC7" i="293"/>
  <c r="AB7" i="293"/>
  <c r="AF7" i="293" s="1"/>
  <c r="AA7" i="293"/>
  <c r="Y7" i="293"/>
  <c r="X7" i="293"/>
  <c r="W7" i="293"/>
  <c r="Z7" i="293" s="1"/>
  <c r="V7" i="293"/>
  <c r="T7" i="293"/>
  <c r="S7" i="293"/>
  <c r="R7" i="293"/>
  <c r="U7" i="293" s="1"/>
  <c r="Q7" i="293"/>
  <c r="O7" i="293"/>
  <c r="N7" i="293"/>
  <c r="M7" i="293"/>
  <c r="L7" i="293"/>
  <c r="P7" i="293" s="1"/>
  <c r="K7" i="293"/>
  <c r="AI6" i="293"/>
  <c r="AH6" i="293"/>
  <c r="AG6" i="293"/>
  <c r="AJ6" i="293" s="1"/>
  <c r="F6" i="293" s="1"/>
  <c r="AF6" i="293"/>
  <c r="AE6" i="293"/>
  <c r="AD6" i="293"/>
  <c r="AC6" i="293"/>
  <c r="AB6" i="293"/>
  <c r="AA6" i="293"/>
  <c r="Y6" i="293"/>
  <c r="X6" i="293"/>
  <c r="W6" i="293"/>
  <c r="Z6" i="293" s="1"/>
  <c r="V6" i="293"/>
  <c r="T6" i="293"/>
  <c r="S6" i="293"/>
  <c r="R6" i="293"/>
  <c r="Q6" i="293"/>
  <c r="U6" i="293" s="1"/>
  <c r="P6" i="293"/>
  <c r="O6" i="293"/>
  <c r="N6" i="293"/>
  <c r="M6" i="293"/>
  <c r="L6" i="293"/>
  <c r="K6" i="293"/>
  <c r="AI5" i="293"/>
  <c r="AH5" i="293"/>
  <c r="AG5" i="293"/>
  <c r="AJ5" i="293" s="1"/>
  <c r="F5" i="293" s="1"/>
  <c r="AE5" i="293"/>
  <c r="AD5" i="293"/>
  <c r="AC5" i="293"/>
  <c r="AB5" i="293"/>
  <c r="AA5" i="293"/>
  <c r="AF5" i="293" s="1"/>
  <c r="Y5" i="293"/>
  <c r="X5" i="293"/>
  <c r="W5" i="293"/>
  <c r="V5" i="293"/>
  <c r="Z5" i="293" s="1"/>
  <c r="T5" i="293"/>
  <c r="S5" i="293"/>
  <c r="R5" i="293"/>
  <c r="Q5" i="293"/>
  <c r="U5" i="293" s="1"/>
  <c r="O5" i="293"/>
  <c r="N5" i="293"/>
  <c r="M5" i="293"/>
  <c r="L5" i="293"/>
  <c r="K5" i="293"/>
  <c r="P5" i="293" s="1"/>
  <c r="AI4" i="293"/>
  <c r="AH4" i="293"/>
  <c r="AJ4" i="293" s="1"/>
  <c r="F4" i="293" s="1"/>
  <c r="AG4" i="293"/>
  <c r="AF4" i="293"/>
  <c r="AE4" i="293"/>
  <c r="AD4" i="293"/>
  <c r="AC4" i="293"/>
  <c r="AB4" i="293"/>
  <c r="AA4" i="293"/>
  <c r="Y4" i="293"/>
  <c r="X4" i="293"/>
  <c r="W4" i="293"/>
  <c r="Z4" i="293" s="1"/>
  <c r="V4" i="293"/>
  <c r="T4" i="293"/>
  <c r="S4" i="293"/>
  <c r="R4" i="293"/>
  <c r="U4" i="293" s="1"/>
  <c r="Q4" i="293"/>
  <c r="O4" i="293"/>
  <c r="N4" i="293"/>
  <c r="M4" i="293"/>
  <c r="L4" i="293"/>
  <c r="P4" i="293" s="1"/>
  <c r="K4" i="293"/>
  <c r="D57" i="292"/>
  <c r="D55" i="292"/>
  <c r="E54" i="292"/>
  <c r="D54" i="292"/>
  <c r="D56" i="292" s="1"/>
  <c r="C54" i="292"/>
  <c r="C55" i="292" s="1"/>
  <c r="G55" i="292" s="1"/>
  <c r="D50" i="292"/>
  <c r="E48" i="292"/>
  <c r="E47" i="292"/>
  <c r="E49" i="292" s="1"/>
  <c r="D47" i="292"/>
  <c r="D61" i="292" s="1"/>
  <c r="AJ43" i="292"/>
  <c r="AI43" i="292"/>
  <c r="AH43" i="292"/>
  <c r="AG43" i="292"/>
  <c r="AF43" i="292"/>
  <c r="AE43" i="292"/>
  <c r="AD43" i="292"/>
  <c r="AC43" i="292"/>
  <c r="AB43" i="292"/>
  <c r="AA43" i="292"/>
  <c r="Z43" i="292"/>
  <c r="Y43" i="292"/>
  <c r="X43" i="292"/>
  <c r="W43" i="292"/>
  <c r="V43" i="292"/>
  <c r="U43" i="292"/>
  <c r="T43" i="292"/>
  <c r="S43" i="292"/>
  <c r="R43" i="292"/>
  <c r="Q43" i="292"/>
  <c r="P43" i="292"/>
  <c r="O43" i="292"/>
  <c r="N43" i="292"/>
  <c r="M43" i="292"/>
  <c r="L43" i="292"/>
  <c r="K43" i="292"/>
  <c r="F43" i="292"/>
  <c r="AJ42" i="292"/>
  <c r="AI42" i="292"/>
  <c r="AH42" i="292"/>
  <c r="AG42" i="292"/>
  <c r="AF42" i="292"/>
  <c r="AE42" i="292"/>
  <c r="AD42" i="292"/>
  <c r="AC42" i="292"/>
  <c r="AB42" i="292"/>
  <c r="AA42" i="292"/>
  <c r="Z42" i="292"/>
  <c r="Y42" i="292"/>
  <c r="X42" i="292"/>
  <c r="W42" i="292"/>
  <c r="V42" i="292"/>
  <c r="U42" i="292"/>
  <c r="T42" i="292"/>
  <c r="S42" i="292"/>
  <c r="R42" i="292"/>
  <c r="Q42" i="292"/>
  <c r="P42" i="292"/>
  <c r="O42" i="292"/>
  <c r="N42" i="292"/>
  <c r="M42" i="292"/>
  <c r="L42" i="292"/>
  <c r="K42" i="292"/>
  <c r="F42" i="292"/>
  <c r="AJ41" i="292"/>
  <c r="AI41" i="292"/>
  <c r="AH41" i="292"/>
  <c r="AG41" i="292"/>
  <c r="AF41" i="292"/>
  <c r="AE41" i="292"/>
  <c r="AD41" i="292"/>
  <c r="AC41" i="292"/>
  <c r="AB41" i="292"/>
  <c r="AA41" i="292"/>
  <c r="Z41" i="292"/>
  <c r="Y41" i="292"/>
  <c r="X41" i="292"/>
  <c r="W41" i="292"/>
  <c r="V41" i="292"/>
  <c r="U41" i="292"/>
  <c r="T41" i="292"/>
  <c r="S41" i="292"/>
  <c r="R41" i="292"/>
  <c r="Q41" i="292"/>
  <c r="P41" i="292"/>
  <c r="O41" i="292"/>
  <c r="N41" i="292"/>
  <c r="M41" i="292"/>
  <c r="L41" i="292"/>
  <c r="K41" i="292"/>
  <c r="F41" i="292"/>
  <c r="AJ40" i="292"/>
  <c r="AI40" i="292"/>
  <c r="AH40" i="292"/>
  <c r="AG40" i="292"/>
  <c r="AF40" i="292"/>
  <c r="AE40" i="292"/>
  <c r="AD40" i="292"/>
  <c r="AC40" i="292"/>
  <c r="AB40" i="292"/>
  <c r="AA40" i="292"/>
  <c r="Z40" i="292"/>
  <c r="Y40" i="292"/>
  <c r="X40" i="292"/>
  <c r="W40" i="292"/>
  <c r="V40" i="292"/>
  <c r="U40" i="292"/>
  <c r="T40" i="292"/>
  <c r="S40" i="292"/>
  <c r="R40" i="292"/>
  <c r="Q40" i="292"/>
  <c r="P40" i="292"/>
  <c r="O40" i="292"/>
  <c r="N40" i="292"/>
  <c r="M40" i="292"/>
  <c r="L40" i="292"/>
  <c r="K40" i="292"/>
  <c r="F40" i="292"/>
  <c r="AJ39" i="292"/>
  <c r="AI39" i="292"/>
  <c r="AH39" i="292"/>
  <c r="AG39" i="292"/>
  <c r="AF39" i="292"/>
  <c r="AE39" i="292"/>
  <c r="AD39" i="292"/>
  <c r="AC39" i="292"/>
  <c r="AB39" i="292"/>
  <c r="AA39" i="292"/>
  <c r="Z39" i="292"/>
  <c r="Y39" i="292"/>
  <c r="X39" i="292"/>
  <c r="W39" i="292"/>
  <c r="V39" i="292"/>
  <c r="U39" i="292"/>
  <c r="T39" i="292"/>
  <c r="S39" i="292"/>
  <c r="R39" i="292"/>
  <c r="Q39" i="292"/>
  <c r="P39" i="292"/>
  <c r="O39" i="292"/>
  <c r="N39" i="292"/>
  <c r="M39" i="292"/>
  <c r="L39" i="292"/>
  <c r="K39" i="292"/>
  <c r="F39" i="292"/>
  <c r="AJ38" i="292"/>
  <c r="AI38" i="292"/>
  <c r="AH38" i="292"/>
  <c r="AG38" i="292"/>
  <c r="AF38" i="292"/>
  <c r="AE38" i="292"/>
  <c r="AD38" i="292"/>
  <c r="AC38" i="292"/>
  <c r="AB38" i="292"/>
  <c r="AA38" i="292"/>
  <c r="Z38" i="292"/>
  <c r="Y38" i="292"/>
  <c r="X38" i="292"/>
  <c r="W38" i="292"/>
  <c r="V38" i="292"/>
  <c r="U38" i="292"/>
  <c r="T38" i="292"/>
  <c r="S38" i="292"/>
  <c r="R38" i="292"/>
  <c r="Q38" i="292"/>
  <c r="P38" i="292"/>
  <c r="O38" i="292"/>
  <c r="N38" i="292"/>
  <c r="M38" i="292"/>
  <c r="L38" i="292"/>
  <c r="K38" i="292"/>
  <c r="F38" i="292"/>
  <c r="AJ37" i="292"/>
  <c r="AI37" i="292"/>
  <c r="AH37" i="292"/>
  <c r="AG37" i="292"/>
  <c r="AF37" i="292"/>
  <c r="AE37" i="292"/>
  <c r="AD37" i="292"/>
  <c r="AC37" i="292"/>
  <c r="AB37" i="292"/>
  <c r="AA37" i="292"/>
  <c r="Z37" i="292"/>
  <c r="Y37" i="292"/>
  <c r="X37" i="292"/>
  <c r="W37" i="292"/>
  <c r="V37" i="292"/>
  <c r="U37" i="292"/>
  <c r="T37" i="292"/>
  <c r="S37" i="292"/>
  <c r="R37" i="292"/>
  <c r="Q37" i="292"/>
  <c r="P37" i="292"/>
  <c r="O37" i="292"/>
  <c r="N37" i="292"/>
  <c r="M37" i="292"/>
  <c r="L37" i="292"/>
  <c r="K37" i="292"/>
  <c r="F37" i="292"/>
  <c r="AJ36" i="292"/>
  <c r="AI36" i="292"/>
  <c r="AH36" i="292"/>
  <c r="AG36" i="292"/>
  <c r="AF36" i="292"/>
  <c r="AE36" i="292"/>
  <c r="AD36" i="292"/>
  <c r="AC36" i="292"/>
  <c r="AB36" i="292"/>
  <c r="AA36" i="292"/>
  <c r="Z36" i="292"/>
  <c r="Y36" i="292"/>
  <c r="X36" i="292"/>
  <c r="W36" i="292"/>
  <c r="V36" i="292"/>
  <c r="U36" i="292"/>
  <c r="T36" i="292"/>
  <c r="S36" i="292"/>
  <c r="R36" i="292"/>
  <c r="Q36" i="292"/>
  <c r="P36" i="292"/>
  <c r="O36" i="292"/>
  <c r="N36" i="292"/>
  <c r="M36" i="292"/>
  <c r="L36" i="292"/>
  <c r="K36" i="292"/>
  <c r="F36" i="292"/>
  <c r="AJ35" i="292"/>
  <c r="AI35" i="292"/>
  <c r="AH35" i="292"/>
  <c r="AG35" i="292"/>
  <c r="AF35" i="292"/>
  <c r="AE35" i="292"/>
  <c r="AD35" i="292"/>
  <c r="AC35" i="292"/>
  <c r="AB35" i="292"/>
  <c r="AA35" i="292"/>
  <c r="Z35" i="292"/>
  <c r="Y35" i="292"/>
  <c r="X35" i="292"/>
  <c r="W35" i="292"/>
  <c r="V35" i="292"/>
  <c r="U35" i="292"/>
  <c r="T35" i="292"/>
  <c r="S35" i="292"/>
  <c r="R35" i="292"/>
  <c r="Q35" i="292"/>
  <c r="P35" i="292"/>
  <c r="O35" i="292"/>
  <c r="N35" i="292"/>
  <c r="M35" i="292"/>
  <c r="L35" i="292"/>
  <c r="K35" i="292"/>
  <c r="F35" i="292"/>
  <c r="AJ34" i="292"/>
  <c r="AI34" i="292"/>
  <c r="AH34" i="292"/>
  <c r="AG34" i="292"/>
  <c r="AF34" i="292"/>
  <c r="AE34" i="292"/>
  <c r="AD34" i="292"/>
  <c r="AC34" i="292"/>
  <c r="AB34" i="292"/>
  <c r="AA34" i="292"/>
  <c r="Z34" i="292"/>
  <c r="Y34" i="292"/>
  <c r="X34" i="292"/>
  <c r="W34" i="292"/>
  <c r="V34" i="292"/>
  <c r="U34" i="292"/>
  <c r="T34" i="292"/>
  <c r="S34" i="292"/>
  <c r="R34" i="292"/>
  <c r="Q34" i="292"/>
  <c r="P34" i="292"/>
  <c r="O34" i="292"/>
  <c r="N34" i="292"/>
  <c r="M34" i="292"/>
  <c r="L34" i="292"/>
  <c r="K34" i="292"/>
  <c r="F34" i="292"/>
  <c r="AJ33" i="292"/>
  <c r="AI33" i="292"/>
  <c r="AH33" i="292"/>
  <c r="AG33" i="292"/>
  <c r="AF33" i="292"/>
  <c r="AE33" i="292"/>
  <c r="AD33" i="292"/>
  <c r="AC33" i="292"/>
  <c r="AB33" i="292"/>
  <c r="AA33" i="292"/>
  <c r="Z33" i="292"/>
  <c r="Y33" i="292"/>
  <c r="X33" i="292"/>
  <c r="W33" i="292"/>
  <c r="V33" i="292"/>
  <c r="U33" i="292"/>
  <c r="T33" i="292"/>
  <c r="S33" i="292"/>
  <c r="R33" i="292"/>
  <c r="Q33" i="292"/>
  <c r="P33" i="292"/>
  <c r="O33" i="292"/>
  <c r="N33" i="292"/>
  <c r="M33" i="292"/>
  <c r="L33" i="292"/>
  <c r="K33" i="292"/>
  <c r="F33" i="292"/>
  <c r="AJ32" i="292"/>
  <c r="AI32" i="292"/>
  <c r="AH32" i="292"/>
  <c r="AG32" i="292"/>
  <c r="AF32" i="292"/>
  <c r="AE32" i="292"/>
  <c r="AD32" i="292"/>
  <c r="AC32" i="292"/>
  <c r="AB32" i="292"/>
  <c r="AA32" i="292"/>
  <c r="Z32" i="292"/>
  <c r="Y32" i="292"/>
  <c r="X32" i="292"/>
  <c r="W32" i="292"/>
  <c r="V32" i="292"/>
  <c r="U32" i="292"/>
  <c r="T32" i="292"/>
  <c r="S32" i="292"/>
  <c r="R32" i="292"/>
  <c r="Q32" i="292"/>
  <c r="P32" i="292"/>
  <c r="O32" i="292"/>
  <c r="N32" i="292"/>
  <c r="M32" i="292"/>
  <c r="L32" i="292"/>
  <c r="K32" i="292"/>
  <c r="F32" i="292"/>
  <c r="AJ31" i="292"/>
  <c r="AI31" i="292"/>
  <c r="AH31" i="292"/>
  <c r="AG31" i="292"/>
  <c r="AF31" i="292"/>
  <c r="AE31" i="292"/>
  <c r="AD31" i="292"/>
  <c r="AC31" i="292"/>
  <c r="AB31" i="292"/>
  <c r="AA31" i="292"/>
  <c r="Z31" i="292"/>
  <c r="Y31" i="292"/>
  <c r="X31" i="292"/>
  <c r="W31" i="292"/>
  <c r="V31" i="292"/>
  <c r="U31" i="292"/>
  <c r="T31" i="292"/>
  <c r="S31" i="292"/>
  <c r="R31" i="292"/>
  <c r="Q31" i="292"/>
  <c r="P31" i="292"/>
  <c r="O31" i="292"/>
  <c r="N31" i="292"/>
  <c r="M31" i="292"/>
  <c r="L31" i="292"/>
  <c r="K31" i="292"/>
  <c r="F31" i="292"/>
  <c r="AJ30" i="292"/>
  <c r="AI30" i="292"/>
  <c r="AH30" i="292"/>
  <c r="AG30" i="292"/>
  <c r="AF30" i="292"/>
  <c r="AE30" i="292"/>
  <c r="AD30" i="292"/>
  <c r="AC30" i="292"/>
  <c r="AB30" i="292"/>
  <c r="AA30" i="292"/>
  <c r="Z30" i="292"/>
  <c r="Y30" i="292"/>
  <c r="X30" i="292"/>
  <c r="W30" i="292"/>
  <c r="V30" i="292"/>
  <c r="U30" i="292"/>
  <c r="T30" i="292"/>
  <c r="S30" i="292"/>
  <c r="R30" i="292"/>
  <c r="Q30" i="292"/>
  <c r="P30" i="292"/>
  <c r="O30" i="292"/>
  <c r="N30" i="292"/>
  <c r="M30" i="292"/>
  <c r="L30" i="292"/>
  <c r="K30" i="292"/>
  <c r="F30" i="292"/>
  <c r="AJ29" i="292"/>
  <c r="AI29" i="292"/>
  <c r="AH29" i="292"/>
  <c r="AG29" i="292"/>
  <c r="AF29" i="292"/>
  <c r="AE29" i="292"/>
  <c r="AD29" i="292"/>
  <c r="AC29" i="292"/>
  <c r="AB29" i="292"/>
  <c r="AA29" i="292"/>
  <c r="Z29" i="292"/>
  <c r="Y29" i="292"/>
  <c r="X29" i="292"/>
  <c r="W29" i="292"/>
  <c r="V29" i="292"/>
  <c r="U29" i="292"/>
  <c r="T29" i="292"/>
  <c r="S29" i="292"/>
  <c r="R29" i="292"/>
  <c r="Q29" i="292"/>
  <c r="P29" i="292"/>
  <c r="O29" i="292"/>
  <c r="N29" i="292"/>
  <c r="M29" i="292"/>
  <c r="L29" i="292"/>
  <c r="K29" i="292"/>
  <c r="F29" i="292"/>
  <c r="AJ28" i="292"/>
  <c r="AI28" i="292"/>
  <c r="AH28" i="292"/>
  <c r="AG28" i="292"/>
  <c r="AF28" i="292"/>
  <c r="AE28" i="292"/>
  <c r="AD28" i="292"/>
  <c r="AC28" i="292"/>
  <c r="AB28" i="292"/>
  <c r="AA28" i="292"/>
  <c r="Z28" i="292"/>
  <c r="Y28" i="292"/>
  <c r="X28" i="292"/>
  <c r="W28" i="292"/>
  <c r="V28" i="292"/>
  <c r="U28" i="292"/>
  <c r="T28" i="292"/>
  <c r="S28" i="292"/>
  <c r="R28" i="292"/>
  <c r="Q28" i="292"/>
  <c r="P28" i="292"/>
  <c r="O28" i="292"/>
  <c r="N28" i="292"/>
  <c r="M28" i="292"/>
  <c r="L28" i="292"/>
  <c r="K28" i="292"/>
  <c r="F28" i="292"/>
  <c r="AJ27" i="292"/>
  <c r="AI27" i="292"/>
  <c r="AH27" i="292"/>
  <c r="AG27" i="292"/>
  <c r="AF27" i="292"/>
  <c r="AE27" i="292"/>
  <c r="AD27" i="292"/>
  <c r="AC27" i="292"/>
  <c r="AB27" i="292"/>
  <c r="AA27" i="292"/>
  <c r="Z27" i="292"/>
  <c r="Y27" i="292"/>
  <c r="X27" i="292"/>
  <c r="W27" i="292"/>
  <c r="V27" i="292"/>
  <c r="U27" i="292"/>
  <c r="T27" i="292"/>
  <c r="S27" i="292"/>
  <c r="R27" i="292"/>
  <c r="Q27" i="292"/>
  <c r="P27" i="292"/>
  <c r="O27" i="292"/>
  <c r="N27" i="292"/>
  <c r="M27" i="292"/>
  <c r="L27" i="292"/>
  <c r="K27" i="292"/>
  <c r="F27" i="292"/>
  <c r="AJ26" i="292"/>
  <c r="AI26" i="292"/>
  <c r="AH26" i="292"/>
  <c r="AG26" i="292"/>
  <c r="AF26" i="292"/>
  <c r="AE26" i="292"/>
  <c r="AD26" i="292"/>
  <c r="AC26" i="292"/>
  <c r="AB26" i="292"/>
  <c r="AA26" i="292"/>
  <c r="Z26" i="292"/>
  <c r="Y26" i="292"/>
  <c r="X26" i="292"/>
  <c r="W26" i="292"/>
  <c r="V26" i="292"/>
  <c r="U26" i="292"/>
  <c r="T26" i="292"/>
  <c r="S26" i="292"/>
  <c r="R26" i="292"/>
  <c r="Q26" i="292"/>
  <c r="P26" i="292"/>
  <c r="O26" i="292"/>
  <c r="N26" i="292"/>
  <c r="M26" i="292"/>
  <c r="L26" i="292"/>
  <c r="K26" i="292"/>
  <c r="F26" i="292"/>
  <c r="AJ25" i="292"/>
  <c r="AI25" i="292"/>
  <c r="AH25" i="292"/>
  <c r="AG25" i="292"/>
  <c r="AF25" i="292"/>
  <c r="AE25" i="292"/>
  <c r="AD25" i="292"/>
  <c r="AC25" i="292"/>
  <c r="AB25" i="292"/>
  <c r="AA25" i="292"/>
  <c r="Z25" i="292"/>
  <c r="Y25" i="292"/>
  <c r="X25" i="292"/>
  <c r="W25" i="292"/>
  <c r="V25" i="292"/>
  <c r="U25" i="292"/>
  <c r="T25" i="292"/>
  <c r="S25" i="292"/>
  <c r="R25" i="292"/>
  <c r="Q25" i="292"/>
  <c r="P25" i="292"/>
  <c r="O25" i="292"/>
  <c r="N25" i="292"/>
  <c r="M25" i="292"/>
  <c r="L25" i="292"/>
  <c r="K25" i="292"/>
  <c r="F25" i="292"/>
  <c r="AJ24" i="292"/>
  <c r="AI24" i="292"/>
  <c r="AH24" i="292"/>
  <c r="AG24" i="292"/>
  <c r="AF24" i="292"/>
  <c r="AE24" i="292"/>
  <c r="AD24" i="292"/>
  <c r="AC24" i="292"/>
  <c r="AB24" i="292"/>
  <c r="AA24" i="292"/>
  <c r="Z24" i="292"/>
  <c r="Y24" i="292"/>
  <c r="X24" i="292"/>
  <c r="W24" i="292"/>
  <c r="V24" i="292"/>
  <c r="U24" i="292"/>
  <c r="T24" i="292"/>
  <c r="S24" i="292"/>
  <c r="R24" i="292"/>
  <c r="Q24" i="292"/>
  <c r="P24" i="292"/>
  <c r="O24" i="292"/>
  <c r="N24" i="292"/>
  <c r="M24" i="292"/>
  <c r="L24" i="292"/>
  <c r="K24" i="292"/>
  <c r="F24" i="292"/>
  <c r="AJ23" i="292"/>
  <c r="F23" i="292" s="1"/>
  <c r="AI23" i="292"/>
  <c r="AH23" i="292"/>
  <c r="AG23" i="292"/>
  <c r="AE23" i="292"/>
  <c r="AD23" i="292"/>
  <c r="AC23" i="292"/>
  <c r="AB23" i="292"/>
  <c r="AF23" i="292" s="1"/>
  <c r="AA23" i="292"/>
  <c r="Z23" i="292"/>
  <c r="Y23" i="292"/>
  <c r="X23" i="292"/>
  <c r="W23" i="292"/>
  <c r="V23" i="292"/>
  <c r="T23" i="292"/>
  <c r="S23" i="292"/>
  <c r="R23" i="292"/>
  <c r="U23" i="292" s="1"/>
  <c r="Q23" i="292"/>
  <c r="O23" i="292"/>
  <c r="N23" i="292"/>
  <c r="M23" i="292"/>
  <c r="L23" i="292"/>
  <c r="P23" i="292" s="1"/>
  <c r="K23" i="292"/>
  <c r="AJ22" i="292"/>
  <c r="F22" i="292" s="1"/>
  <c r="AI22" i="292"/>
  <c r="AH22" i="292"/>
  <c r="AG22" i="292"/>
  <c r="AE22" i="292"/>
  <c r="AD22" i="292"/>
  <c r="AC22" i="292"/>
  <c r="AB22" i="292"/>
  <c r="AF22" i="292" s="1"/>
  <c r="AA22" i="292"/>
  <c r="Y22" i="292"/>
  <c r="X22" i="292"/>
  <c r="W22" i="292"/>
  <c r="Z22" i="292" s="1"/>
  <c r="V22" i="292"/>
  <c r="T22" i="292"/>
  <c r="S22" i="292"/>
  <c r="R22" i="292"/>
  <c r="U22" i="292" s="1"/>
  <c r="Q22" i="292"/>
  <c r="O22" i="292"/>
  <c r="N22" i="292"/>
  <c r="M22" i="292"/>
  <c r="L22" i="292"/>
  <c r="P22" i="292" s="1"/>
  <c r="K22" i="292"/>
  <c r="AI21" i="292"/>
  <c r="AH21" i="292"/>
  <c r="AJ21" i="292" s="1"/>
  <c r="F21" i="292" s="1"/>
  <c r="AG21" i="292"/>
  <c r="AE21" i="292"/>
  <c r="AD21" i="292"/>
  <c r="AC21" i="292"/>
  <c r="AB21" i="292"/>
  <c r="AF21" i="292" s="1"/>
  <c r="AA21" i="292"/>
  <c r="Y21" i="292"/>
  <c r="X21" i="292"/>
  <c r="W21" i="292"/>
  <c r="Z21" i="292" s="1"/>
  <c r="V21" i="292"/>
  <c r="T21" i="292"/>
  <c r="S21" i="292"/>
  <c r="R21" i="292"/>
  <c r="U21" i="292" s="1"/>
  <c r="Q21" i="292"/>
  <c r="P21" i="292"/>
  <c r="O21" i="292"/>
  <c r="N21" i="292"/>
  <c r="M21" i="292"/>
  <c r="L21" i="292"/>
  <c r="K21" i="292"/>
  <c r="AI20" i="292"/>
  <c r="AH20" i="292"/>
  <c r="AJ20" i="292" s="1"/>
  <c r="F20" i="292" s="1"/>
  <c r="AG20" i="292"/>
  <c r="AE20" i="292"/>
  <c r="AD20" i="292"/>
  <c r="AC20" i="292"/>
  <c r="AB20" i="292"/>
  <c r="AF20" i="292" s="1"/>
  <c r="AA20" i="292"/>
  <c r="Z20" i="292"/>
  <c r="Y20" i="292"/>
  <c r="X20" i="292"/>
  <c r="W20" i="292"/>
  <c r="V20" i="292"/>
  <c r="T20" i="292"/>
  <c r="S20" i="292"/>
  <c r="R20" i="292"/>
  <c r="U20" i="292" s="1"/>
  <c r="Q20" i="292"/>
  <c r="O20" i="292"/>
  <c r="N20" i="292"/>
  <c r="M20" i="292"/>
  <c r="L20" i="292"/>
  <c r="P20" i="292" s="1"/>
  <c r="K20" i="292"/>
  <c r="AI19" i="292"/>
  <c r="AH19" i="292"/>
  <c r="AJ19" i="292" s="1"/>
  <c r="F19" i="292" s="1"/>
  <c r="AG19" i="292"/>
  <c r="AE19" i="292"/>
  <c r="AD19" i="292"/>
  <c r="AC19" i="292"/>
  <c r="AB19" i="292"/>
  <c r="AF19" i="292" s="1"/>
  <c r="AA19" i="292"/>
  <c r="Y19" i="292"/>
  <c r="X19" i="292"/>
  <c r="W19" i="292"/>
  <c r="Z19" i="292" s="1"/>
  <c r="V19" i="292"/>
  <c r="T19" i="292"/>
  <c r="S19" i="292"/>
  <c r="R19" i="292"/>
  <c r="U19" i="292" s="1"/>
  <c r="Q19" i="292"/>
  <c r="P19" i="292"/>
  <c r="O19" i="292"/>
  <c r="N19" i="292"/>
  <c r="M19" i="292"/>
  <c r="L19" i="292"/>
  <c r="K19" i="292"/>
  <c r="AI18" i="292"/>
  <c r="AH18" i="292"/>
  <c r="AJ18" i="292" s="1"/>
  <c r="F18" i="292" s="1"/>
  <c r="AG18" i="292"/>
  <c r="AE18" i="292"/>
  <c r="AD18" i="292"/>
  <c r="AC18" i="292"/>
  <c r="AB18" i="292"/>
  <c r="AF18" i="292" s="1"/>
  <c r="AA18" i="292"/>
  <c r="Y18" i="292"/>
  <c r="X18" i="292"/>
  <c r="W18" i="292"/>
  <c r="V18" i="292"/>
  <c r="T18" i="292"/>
  <c r="S18" i="292"/>
  <c r="R18" i="292"/>
  <c r="U18" i="292" s="1"/>
  <c r="Q18" i="292"/>
  <c r="O18" i="292"/>
  <c r="N18" i="292"/>
  <c r="M18" i="292"/>
  <c r="L18" i="292"/>
  <c r="P18" i="292" s="1"/>
  <c r="K18" i="292"/>
  <c r="AI17" i="292"/>
  <c r="AH17" i="292"/>
  <c r="AG17" i="292"/>
  <c r="AJ17" i="292" s="1"/>
  <c r="F17" i="292" s="1"/>
  <c r="AE17" i="292"/>
  <c r="AD17" i="292"/>
  <c r="AC17" i="292"/>
  <c r="AB17" i="292"/>
  <c r="AA17" i="292"/>
  <c r="AF17" i="292" s="1"/>
  <c r="Y17" i="292"/>
  <c r="X17" i="292"/>
  <c r="W17" i="292"/>
  <c r="V17" i="292"/>
  <c r="T17" i="292"/>
  <c r="S17" i="292"/>
  <c r="U17" i="292" s="1"/>
  <c r="R17" i="292"/>
  <c r="Q17" i="292"/>
  <c r="O17" i="292"/>
  <c r="N17" i="292"/>
  <c r="M17" i="292"/>
  <c r="L17" i="292"/>
  <c r="K17" i="292"/>
  <c r="P17" i="292" s="1"/>
  <c r="AI16" i="292"/>
  <c r="AH16" i="292"/>
  <c r="AG16" i="292"/>
  <c r="AE16" i="292"/>
  <c r="AD16" i="292"/>
  <c r="AC16" i="292"/>
  <c r="AB16" i="292"/>
  <c r="AA16" i="292"/>
  <c r="Z16" i="292"/>
  <c r="Y16" i="292"/>
  <c r="X16" i="292"/>
  <c r="W16" i="292"/>
  <c r="V16" i="292"/>
  <c r="T16" i="292"/>
  <c r="S16" i="292"/>
  <c r="R16" i="292"/>
  <c r="Q16" i="292"/>
  <c r="U16" i="292" s="1"/>
  <c r="O16" i="292"/>
  <c r="N16" i="292"/>
  <c r="M16" i="292"/>
  <c r="L16" i="292"/>
  <c r="K16" i="292"/>
  <c r="P16" i="292" s="1"/>
  <c r="AI15" i="292"/>
  <c r="AH15" i="292"/>
  <c r="AG15" i="292"/>
  <c r="AJ15" i="292" s="1"/>
  <c r="F15" i="292" s="1"/>
  <c r="AE15" i="292"/>
  <c r="AD15" i="292"/>
  <c r="AC15" i="292"/>
  <c r="AB15" i="292"/>
  <c r="AA15" i="292"/>
  <c r="AF15" i="292" s="1"/>
  <c r="Y15" i="292"/>
  <c r="X15" i="292"/>
  <c r="W15" i="292"/>
  <c r="V15" i="292"/>
  <c r="T15" i="292"/>
  <c r="S15" i="292"/>
  <c r="R15" i="292"/>
  <c r="U15" i="292" s="1"/>
  <c r="Q15" i="292"/>
  <c r="O15" i="292"/>
  <c r="N15" i="292"/>
  <c r="M15" i="292"/>
  <c r="L15" i="292"/>
  <c r="K15" i="292"/>
  <c r="AI14" i="292"/>
  <c r="AH14" i="292"/>
  <c r="AG14" i="292"/>
  <c r="AJ14" i="292" s="1"/>
  <c r="F14" i="292" s="1"/>
  <c r="AF14" i="292"/>
  <c r="AE14" i="292"/>
  <c r="AD14" i="292"/>
  <c r="AC14" i="292"/>
  <c r="AB14" i="292"/>
  <c r="AA14" i="292"/>
  <c r="Y14" i="292"/>
  <c r="X14" i="292"/>
  <c r="W14" i="292"/>
  <c r="V14" i="292"/>
  <c r="T14" i="292"/>
  <c r="S14" i="292"/>
  <c r="R14" i="292"/>
  <c r="Q14" i="292"/>
  <c r="U14" i="292" s="1"/>
  <c r="P14" i="292"/>
  <c r="O14" i="292"/>
  <c r="N14" i="292"/>
  <c r="M14" i="292"/>
  <c r="L14" i="292"/>
  <c r="K14" i="292"/>
  <c r="AI13" i="292"/>
  <c r="AH13" i="292"/>
  <c r="AJ13" i="292" s="1"/>
  <c r="F13" i="292" s="1"/>
  <c r="AG13" i="292"/>
  <c r="AE13" i="292"/>
  <c r="AD13" i="292"/>
  <c r="AC13" i="292"/>
  <c r="AB13" i="292"/>
  <c r="AF13" i="292" s="1"/>
  <c r="AA13" i="292"/>
  <c r="Y13" i="292"/>
  <c r="X13" i="292"/>
  <c r="W13" i="292"/>
  <c r="Z13" i="292" s="1"/>
  <c r="V13" i="292"/>
  <c r="T13" i="292"/>
  <c r="S13" i="292"/>
  <c r="U13" i="292" s="1"/>
  <c r="R13" i="292"/>
  <c r="Q13" i="292"/>
  <c r="P13" i="292"/>
  <c r="O13" i="292"/>
  <c r="N13" i="292"/>
  <c r="M13" i="292"/>
  <c r="L13" i="292"/>
  <c r="K13" i="292"/>
  <c r="AI12" i="292"/>
  <c r="AH12" i="292"/>
  <c r="AJ12" i="292" s="1"/>
  <c r="F12" i="292" s="1"/>
  <c r="AG12" i="292"/>
  <c r="AE12" i="292"/>
  <c r="AD12" i="292"/>
  <c r="AC12" i="292"/>
  <c r="AB12" i="292"/>
  <c r="AA12" i="292"/>
  <c r="Y12" i="292"/>
  <c r="X12" i="292"/>
  <c r="W12" i="292"/>
  <c r="V12" i="292"/>
  <c r="T12" i="292"/>
  <c r="S12" i="292"/>
  <c r="U12" i="292" s="1"/>
  <c r="R12" i="292"/>
  <c r="Q12" i="292"/>
  <c r="O12" i="292"/>
  <c r="N12" i="292"/>
  <c r="M12" i="292"/>
  <c r="L12" i="292"/>
  <c r="K12" i="292"/>
  <c r="AI11" i="292"/>
  <c r="AH11" i="292"/>
  <c r="AG11" i="292"/>
  <c r="AE11" i="292"/>
  <c r="AD11" i="292"/>
  <c r="AC11" i="292"/>
  <c r="AB11" i="292"/>
  <c r="AA11" i="292"/>
  <c r="AF11" i="292" s="1"/>
  <c r="Z11" i="292"/>
  <c r="Y11" i="292"/>
  <c r="X11" i="292"/>
  <c r="W11" i="292"/>
  <c r="V11" i="292"/>
  <c r="T11" i="292"/>
  <c r="S11" i="292"/>
  <c r="R11" i="292"/>
  <c r="Q11" i="292"/>
  <c r="O11" i="292"/>
  <c r="N11" i="292"/>
  <c r="M11" i="292"/>
  <c r="L11" i="292"/>
  <c r="K11" i="292"/>
  <c r="P11" i="292" s="1"/>
  <c r="AI10" i="292"/>
  <c r="AH10" i="292"/>
  <c r="AJ10" i="292" s="1"/>
  <c r="F10" i="292" s="1"/>
  <c r="AG10" i="292"/>
  <c r="AE10" i="292"/>
  <c r="AD10" i="292"/>
  <c r="AC10" i="292"/>
  <c r="AB10" i="292"/>
  <c r="AA10" i="292"/>
  <c r="Y10" i="292"/>
  <c r="X10" i="292"/>
  <c r="Z10" i="292" s="1"/>
  <c r="W10" i="292"/>
  <c r="V10" i="292"/>
  <c r="T10" i="292"/>
  <c r="S10" i="292"/>
  <c r="R10" i="292"/>
  <c r="U10" i="292" s="1"/>
  <c r="Q10" i="292"/>
  <c r="O10" i="292"/>
  <c r="N10" i="292"/>
  <c r="M10" i="292"/>
  <c r="L10" i="292"/>
  <c r="K10" i="292"/>
  <c r="AI9" i="292"/>
  <c r="AH9" i="292"/>
  <c r="AG9" i="292"/>
  <c r="AJ9" i="292" s="1"/>
  <c r="F9" i="292" s="1"/>
  <c r="AE9" i="292"/>
  <c r="AD9" i="292"/>
  <c r="AC9" i="292"/>
  <c r="AB9" i="292"/>
  <c r="AA9" i="292"/>
  <c r="AF9" i="292" s="1"/>
  <c r="Y9" i="292"/>
  <c r="X9" i="292"/>
  <c r="Z9" i="292" s="1"/>
  <c r="W9" i="292"/>
  <c r="V9" i="292"/>
  <c r="T9" i="292"/>
  <c r="S9" i="292"/>
  <c r="R9" i="292"/>
  <c r="Q9" i="292"/>
  <c r="P9" i="292"/>
  <c r="O9" i="292"/>
  <c r="N9" i="292"/>
  <c r="M9" i="292"/>
  <c r="L9" i="292"/>
  <c r="K9" i="292"/>
  <c r="AI8" i="292"/>
  <c r="AH8" i="292"/>
  <c r="AG8" i="292"/>
  <c r="AE8" i="292"/>
  <c r="AD8" i="292"/>
  <c r="AC8" i="292"/>
  <c r="AB8" i="292"/>
  <c r="AA8" i="292"/>
  <c r="Y8" i="292"/>
  <c r="X8" i="292"/>
  <c r="W8" i="292"/>
  <c r="V8" i="292"/>
  <c r="Z8" i="292" s="1"/>
  <c r="T8" i="292"/>
  <c r="S8" i="292"/>
  <c r="R8" i="292"/>
  <c r="Q8" i="292"/>
  <c r="O8" i="292"/>
  <c r="N8" i="292"/>
  <c r="M8" i="292"/>
  <c r="L8" i="292"/>
  <c r="K8" i="292"/>
  <c r="AI7" i="292"/>
  <c r="AH7" i="292"/>
  <c r="AJ7" i="292" s="1"/>
  <c r="F7" i="292" s="1"/>
  <c r="AG7" i="292"/>
  <c r="AE7" i="292"/>
  <c r="AD7" i="292"/>
  <c r="AC7" i="292"/>
  <c r="AB7" i="292"/>
  <c r="AF7" i="292" s="1"/>
  <c r="AA7" i="292"/>
  <c r="Y7" i="292"/>
  <c r="X7" i="292"/>
  <c r="Z7" i="292" s="1"/>
  <c r="W7" i="292"/>
  <c r="V7" i="292"/>
  <c r="T7" i="292"/>
  <c r="S7" i="292"/>
  <c r="U7" i="292" s="1"/>
  <c r="R7" i="292"/>
  <c r="Q7" i="292"/>
  <c r="O7" i="292"/>
  <c r="N7" i="292"/>
  <c r="M7" i="292"/>
  <c r="L7" i="292"/>
  <c r="K7" i="292"/>
  <c r="AI6" i="292"/>
  <c r="AH6" i="292"/>
  <c r="AJ6" i="292" s="1"/>
  <c r="F6" i="292" s="1"/>
  <c r="AG6" i="292"/>
  <c r="AF6" i="292"/>
  <c r="AE6" i="292"/>
  <c r="AD6" i="292"/>
  <c r="AC6" i="292"/>
  <c r="AB6" i="292"/>
  <c r="AA6" i="292"/>
  <c r="Y6" i="292"/>
  <c r="X6" i="292"/>
  <c r="W6" i="292"/>
  <c r="Z6" i="292" s="1"/>
  <c r="V6" i="292"/>
  <c r="T6" i="292"/>
  <c r="S6" i="292"/>
  <c r="R6" i="292"/>
  <c r="U6" i="292" s="1"/>
  <c r="Q6" i="292"/>
  <c r="P6" i="292"/>
  <c r="O6" i="292"/>
  <c r="N6" i="292"/>
  <c r="M6" i="292"/>
  <c r="L6" i="292"/>
  <c r="K6" i="292"/>
  <c r="AI5" i="292"/>
  <c r="AH5" i="292"/>
  <c r="AG5" i="292"/>
  <c r="AJ5" i="292" s="1"/>
  <c r="F5" i="292" s="1"/>
  <c r="AE5" i="292"/>
  <c r="AD5" i="292"/>
  <c r="AC5" i="292"/>
  <c r="AB5" i="292"/>
  <c r="AA5" i="292"/>
  <c r="AF5" i="292" s="1"/>
  <c r="Y5" i="292"/>
  <c r="X5" i="292"/>
  <c r="W5" i="292"/>
  <c r="V5" i="292"/>
  <c r="Z5" i="292" s="1"/>
  <c r="T5" i="292"/>
  <c r="S5" i="292"/>
  <c r="R5" i="292"/>
  <c r="Q5" i="292"/>
  <c r="O5" i="292"/>
  <c r="N5" i="292"/>
  <c r="M5" i="292"/>
  <c r="L5" i="292"/>
  <c r="K5" i="292"/>
  <c r="P5" i="292" s="1"/>
  <c r="AI4" i="292"/>
  <c r="AH4" i="292"/>
  <c r="AJ4" i="292" s="1"/>
  <c r="F4" i="292" s="1"/>
  <c r="AG4" i="292"/>
  <c r="AE4" i="292"/>
  <c r="AD4" i="292"/>
  <c r="AC4" i="292"/>
  <c r="AB4" i="292"/>
  <c r="AA4" i="292"/>
  <c r="Y4" i="292"/>
  <c r="X4" i="292"/>
  <c r="Z4" i="292" s="1"/>
  <c r="W4" i="292"/>
  <c r="V4" i="292"/>
  <c r="T4" i="292"/>
  <c r="S4" i="292"/>
  <c r="U4" i="292" s="1"/>
  <c r="R4" i="292"/>
  <c r="Q4" i="292"/>
  <c r="O4" i="292"/>
  <c r="N4" i="292"/>
  <c r="M4" i="292"/>
  <c r="L4" i="292"/>
  <c r="K4" i="292"/>
  <c r="D57" i="291"/>
  <c r="E54" i="291"/>
  <c r="E55" i="291" s="1"/>
  <c r="D54" i="291"/>
  <c r="D56" i="291" s="1"/>
  <c r="C54" i="291"/>
  <c r="G54" i="291" s="1"/>
  <c r="D50" i="291"/>
  <c r="E48" i="291"/>
  <c r="E47" i="291"/>
  <c r="E49" i="291" s="1"/>
  <c r="D47" i="291"/>
  <c r="D62" i="291" s="1"/>
  <c r="AJ43" i="291"/>
  <c r="AI43" i="291"/>
  <c r="AH43" i="291"/>
  <c r="AG43" i="291"/>
  <c r="AF43" i="291"/>
  <c r="AE43" i="291"/>
  <c r="AD43" i="291"/>
  <c r="AC43" i="291"/>
  <c r="AB43" i="291"/>
  <c r="AA43" i="291"/>
  <c r="Z43" i="291"/>
  <c r="Y43" i="291"/>
  <c r="X43" i="291"/>
  <c r="W43" i="291"/>
  <c r="V43" i="291"/>
  <c r="U43" i="291"/>
  <c r="T43" i="291"/>
  <c r="S43" i="291"/>
  <c r="R43" i="291"/>
  <c r="Q43" i="291"/>
  <c r="P43" i="291"/>
  <c r="O43" i="291"/>
  <c r="N43" i="291"/>
  <c r="M43" i="291"/>
  <c r="L43" i="291"/>
  <c r="K43" i="291"/>
  <c r="F43" i="291"/>
  <c r="AJ42" i="291"/>
  <c r="AI42" i="291"/>
  <c r="AH42" i="291"/>
  <c r="AG42" i="291"/>
  <c r="AF42" i="291"/>
  <c r="AE42" i="291"/>
  <c r="AD42" i="291"/>
  <c r="AC42" i="291"/>
  <c r="AB42" i="291"/>
  <c r="AA42" i="291"/>
  <c r="Z42" i="291"/>
  <c r="Y42" i="291"/>
  <c r="X42" i="291"/>
  <c r="W42" i="291"/>
  <c r="V42" i="291"/>
  <c r="U42" i="291"/>
  <c r="T42" i="291"/>
  <c r="S42" i="291"/>
  <c r="R42" i="291"/>
  <c r="Q42" i="291"/>
  <c r="P42" i="291"/>
  <c r="O42" i="291"/>
  <c r="N42" i="291"/>
  <c r="M42" i="291"/>
  <c r="L42" i="291"/>
  <c r="K42" i="291"/>
  <c r="F42" i="291"/>
  <c r="AJ41" i="291"/>
  <c r="AI41" i="291"/>
  <c r="AH41" i="291"/>
  <c r="AG41" i="291"/>
  <c r="AF41" i="291"/>
  <c r="AE41" i="291"/>
  <c r="AD41" i="291"/>
  <c r="AC41" i="291"/>
  <c r="AB41" i="291"/>
  <c r="AA41" i="291"/>
  <c r="Z41" i="291"/>
  <c r="Y41" i="291"/>
  <c r="X41" i="291"/>
  <c r="W41" i="291"/>
  <c r="V41" i="291"/>
  <c r="U41" i="291"/>
  <c r="T41" i="291"/>
  <c r="S41" i="291"/>
  <c r="R41" i="291"/>
  <c r="Q41" i="291"/>
  <c r="P41" i="291"/>
  <c r="O41" i="291"/>
  <c r="N41" i="291"/>
  <c r="M41" i="291"/>
  <c r="L41" i="291"/>
  <c r="K41" i="291"/>
  <c r="F41" i="291"/>
  <c r="AJ40" i="291"/>
  <c r="AI40" i="291"/>
  <c r="AH40" i="291"/>
  <c r="AG40" i="291"/>
  <c r="AF40" i="291"/>
  <c r="AE40" i="291"/>
  <c r="AD40" i="291"/>
  <c r="AC40" i="291"/>
  <c r="AB40" i="291"/>
  <c r="AA40" i="291"/>
  <c r="Z40" i="291"/>
  <c r="Y40" i="291"/>
  <c r="X40" i="291"/>
  <c r="W40" i="291"/>
  <c r="V40" i="291"/>
  <c r="U40" i="291"/>
  <c r="T40" i="291"/>
  <c r="S40" i="291"/>
  <c r="R40" i="291"/>
  <c r="Q40" i="291"/>
  <c r="P40" i="291"/>
  <c r="O40" i="291"/>
  <c r="N40" i="291"/>
  <c r="M40" i="291"/>
  <c r="L40" i="291"/>
  <c r="K40" i="291"/>
  <c r="F40" i="291"/>
  <c r="AJ39" i="291"/>
  <c r="AI39" i="291"/>
  <c r="AH39" i="291"/>
  <c r="AG39" i="291"/>
  <c r="AF39" i="291"/>
  <c r="AE39" i="291"/>
  <c r="AD39" i="291"/>
  <c r="AC39" i="291"/>
  <c r="AB39" i="291"/>
  <c r="AA39" i="291"/>
  <c r="Z39" i="291"/>
  <c r="Y39" i="291"/>
  <c r="X39" i="291"/>
  <c r="W39" i="291"/>
  <c r="V39" i="291"/>
  <c r="U39" i="291"/>
  <c r="T39" i="291"/>
  <c r="S39" i="291"/>
  <c r="R39" i="291"/>
  <c r="Q39" i="291"/>
  <c r="P39" i="291"/>
  <c r="O39" i="291"/>
  <c r="N39" i="291"/>
  <c r="M39" i="291"/>
  <c r="L39" i="291"/>
  <c r="K39" i="291"/>
  <c r="F39" i="291"/>
  <c r="AJ38" i="291"/>
  <c r="AI38" i="291"/>
  <c r="AH38" i="291"/>
  <c r="AG38" i="291"/>
  <c r="AF38" i="291"/>
  <c r="AE38" i="291"/>
  <c r="AD38" i="291"/>
  <c r="AC38" i="291"/>
  <c r="AB38" i="291"/>
  <c r="AA38" i="291"/>
  <c r="Z38" i="291"/>
  <c r="Y38" i="291"/>
  <c r="X38" i="291"/>
  <c r="W38" i="291"/>
  <c r="V38" i="291"/>
  <c r="U38" i="291"/>
  <c r="T38" i="291"/>
  <c r="S38" i="291"/>
  <c r="R38" i="291"/>
  <c r="Q38" i="291"/>
  <c r="P38" i="291"/>
  <c r="O38" i="291"/>
  <c r="N38" i="291"/>
  <c r="M38" i="291"/>
  <c r="L38" i="291"/>
  <c r="K38" i="291"/>
  <c r="F38" i="291"/>
  <c r="AJ37" i="291"/>
  <c r="AI37" i="291"/>
  <c r="AH37" i="291"/>
  <c r="AG37" i="291"/>
  <c r="AF37" i="291"/>
  <c r="AE37" i="291"/>
  <c r="AD37" i="291"/>
  <c r="AC37" i="291"/>
  <c r="AB37" i="291"/>
  <c r="AA37" i="291"/>
  <c r="Z37" i="291"/>
  <c r="Y37" i="291"/>
  <c r="X37" i="291"/>
  <c r="W37" i="291"/>
  <c r="V37" i="291"/>
  <c r="U37" i="291"/>
  <c r="T37" i="291"/>
  <c r="S37" i="291"/>
  <c r="R37" i="291"/>
  <c r="Q37" i="291"/>
  <c r="P37" i="291"/>
  <c r="O37" i="291"/>
  <c r="N37" i="291"/>
  <c r="M37" i="291"/>
  <c r="L37" i="291"/>
  <c r="K37" i="291"/>
  <c r="F37" i="291"/>
  <c r="AJ36" i="291"/>
  <c r="AI36" i="291"/>
  <c r="AH36" i="291"/>
  <c r="AG36" i="291"/>
  <c r="AF36" i="291"/>
  <c r="AE36" i="291"/>
  <c r="AD36" i="291"/>
  <c r="AC36" i="291"/>
  <c r="AB36" i="291"/>
  <c r="AA36" i="291"/>
  <c r="Z36" i="291"/>
  <c r="Y36" i="291"/>
  <c r="X36" i="291"/>
  <c r="W36" i="291"/>
  <c r="V36" i="291"/>
  <c r="U36" i="291"/>
  <c r="T36" i="291"/>
  <c r="S36" i="291"/>
  <c r="R36" i="291"/>
  <c r="Q36" i="291"/>
  <c r="P36" i="291"/>
  <c r="O36" i="291"/>
  <c r="N36" i="291"/>
  <c r="M36" i="291"/>
  <c r="L36" i="291"/>
  <c r="K36" i="291"/>
  <c r="F36" i="291"/>
  <c r="AJ35" i="291"/>
  <c r="AI35" i="291"/>
  <c r="AH35" i="291"/>
  <c r="AG35" i="291"/>
  <c r="AF35" i="291"/>
  <c r="AE35" i="291"/>
  <c r="AD35" i="291"/>
  <c r="AC35" i="291"/>
  <c r="AB35" i="291"/>
  <c r="AA35" i="291"/>
  <c r="Z35" i="291"/>
  <c r="Y35" i="291"/>
  <c r="X35" i="291"/>
  <c r="W35" i="291"/>
  <c r="V35" i="291"/>
  <c r="U35" i="291"/>
  <c r="T35" i="291"/>
  <c r="S35" i="291"/>
  <c r="R35" i="291"/>
  <c r="Q35" i="291"/>
  <c r="P35" i="291"/>
  <c r="O35" i="291"/>
  <c r="N35" i="291"/>
  <c r="M35" i="291"/>
  <c r="L35" i="291"/>
  <c r="K35" i="291"/>
  <c r="F35" i="291"/>
  <c r="AJ34" i="291"/>
  <c r="AI34" i="291"/>
  <c r="AH34" i="291"/>
  <c r="AG34" i="291"/>
  <c r="AF34" i="291"/>
  <c r="AE34" i="291"/>
  <c r="AD34" i="291"/>
  <c r="AC34" i="291"/>
  <c r="AB34" i="291"/>
  <c r="AA34" i="291"/>
  <c r="Z34" i="291"/>
  <c r="Y34" i="291"/>
  <c r="X34" i="291"/>
  <c r="W34" i="291"/>
  <c r="V34" i="291"/>
  <c r="U34" i="291"/>
  <c r="T34" i="291"/>
  <c r="S34" i="291"/>
  <c r="R34" i="291"/>
  <c r="Q34" i="291"/>
  <c r="P34" i="291"/>
  <c r="O34" i="291"/>
  <c r="N34" i="291"/>
  <c r="M34" i="291"/>
  <c r="L34" i="291"/>
  <c r="K34" i="291"/>
  <c r="F34" i="291"/>
  <c r="AJ33" i="291"/>
  <c r="AI33" i="291"/>
  <c r="AH33" i="291"/>
  <c r="AG33" i="291"/>
  <c r="AF33" i="291"/>
  <c r="AE33" i="291"/>
  <c r="AD33" i="291"/>
  <c r="AC33" i="291"/>
  <c r="AB33" i="291"/>
  <c r="AA33" i="291"/>
  <c r="Z33" i="291"/>
  <c r="Y33" i="291"/>
  <c r="X33" i="291"/>
  <c r="W33" i="291"/>
  <c r="V33" i="291"/>
  <c r="U33" i="291"/>
  <c r="T33" i="291"/>
  <c r="S33" i="291"/>
  <c r="R33" i="291"/>
  <c r="Q33" i="291"/>
  <c r="P33" i="291"/>
  <c r="O33" i="291"/>
  <c r="N33" i="291"/>
  <c r="M33" i="291"/>
  <c r="L33" i="291"/>
  <c r="K33" i="291"/>
  <c r="F33" i="291"/>
  <c r="AJ32" i="291"/>
  <c r="AI32" i="291"/>
  <c r="AH32" i="291"/>
  <c r="AG32" i="291"/>
  <c r="AF32" i="291"/>
  <c r="AE32" i="291"/>
  <c r="AD32" i="291"/>
  <c r="AC32" i="291"/>
  <c r="AB32" i="291"/>
  <c r="AA32" i="291"/>
  <c r="Z32" i="291"/>
  <c r="Y32" i="291"/>
  <c r="X32" i="291"/>
  <c r="W32" i="291"/>
  <c r="V32" i="291"/>
  <c r="U32" i="291"/>
  <c r="T32" i="291"/>
  <c r="S32" i="291"/>
  <c r="R32" i="291"/>
  <c r="Q32" i="291"/>
  <c r="P32" i="291"/>
  <c r="O32" i="291"/>
  <c r="N32" i="291"/>
  <c r="M32" i="291"/>
  <c r="L32" i="291"/>
  <c r="K32" i="291"/>
  <c r="F32" i="291"/>
  <c r="AJ31" i="291"/>
  <c r="AI31" i="291"/>
  <c r="AH31" i="291"/>
  <c r="AG31" i="291"/>
  <c r="AF31" i="291"/>
  <c r="AE31" i="291"/>
  <c r="AD31" i="291"/>
  <c r="AC31" i="291"/>
  <c r="AB31" i="291"/>
  <c r="AA31" i="291"/>
  <c r="Z31" i="291"/>
  <c r="Y31" i="291"/>
  <c r="X31" i="291"/>
  <c r="W31" i="291"/>
  <c r="V31" i="291"/>
  <c r="U31" i="291"/>
  <c r="T31" i="291"/>
  <c r="S31" i="291"/>
  <c r="R31" i="291"/>
  <c r="Q31" i="291"/>
  <c r="P31" i="291"/>
  <c r="O31" i="291"/>
  <c r="N31" i="291"/>
  <c r="M31" i="291"/>
  <c r="L31" i="291"/>
  <c r="K31" i="291"/>
  <c r="F31" i="291"/>
  <c r="AJ30" i="291"/>
  <c r="AI30" i="291"/>
  <c r="AH30" i="291"/>
  <c r="AG30" i="291"/>
  <c r="AF30" i="291"/>
  <c r="AE30" i="291"/>
  <c r="AD30" i="291"/>
  <c r="AC30" i="291"/>
  <c r="AB30" i="291"/>
  <c r="AA30" i="291"/>
  <c r="Z30" i="291"/>
  <c r="Y30" i="291"/>
  <c r="X30" i="291"/>
  <c r="W30" i="291"/>
  <c r="V30" i="291"/>
  <c r="U30" i="291"/>
  <c r="T30" i="291"/>
  <c r="S30" i="291"/>
  <c r="R30" i="291"/>
  <c r="Q30" i="291"/>
  <c r="P30" i="291"/>
  <c r="O30" i="291"/>
  <c r="N30" i="291"/>
  <c r="M30" i="291"/>
  <c r="L30" i="291"/>
  <c r="K30" i="291"/>
  <c r="F30" i="291"/>
  <c r="AJ29" i="291"/>
  <c r="AI29" i="291"/>
  <c r="AH29" i="291"/>
  <c r="AG29" i="291"/>
  <c r="AF29" i="291"/>
  <c r="AE29" i="291"/>
  <c r="AD29" i="291"/>
  <c r="AC29" i="291"/>
  <c r="AB29" i="291"/>
  <c r="AA29" i="291"/>
  <c r="Z29" i="291"/>
  <c r="Y29" i="291"/>
  <c r="X29" i="291"/>
  <c r="W29" i="291"/>
  <c r="V29" i="291"/>
  <c r="U29" i="291"/>
  <c r="T29" i="291"/>
  <c r="S29" i="291"/>
  <c r="R29" i="291"/>
  <c r="Q29" i="291"/>
  <c r="P29" i="291"/>
  <c r="O29" i="291"/>
  <c r="N29" i="291"/>
  <c r="M29" i="291"/>
  <c r="L29" i="291"/>
  <c r="K29" i="291"/>
  <c r="F29" i="291"/>
  <c r="AJ28" i="291"/>
  <c r="AI28" i="291"/>
  <c r="AH28" i="291"/>
  <c r="AG28" i="291"/>
  <c r="AF28" i="291"/>
  <c r="AE28" i="291"/>
  <c r="AD28" i="291"/>
  <c r="AC28" i="291"/>
  <c r="AB28" i="291"/>
  <c r="AA28" i="291"/>
  <c r="Z28" i="291"/>
  <c r="Y28" i="291"/>
  <c r="X28" i="291"/>
  <c r="W28" i="291"/>
  <c r="V28" i="291"/>
  <c r="U28" i="291"/>
  <c r="T28" i="291"/>
  <c r="S28" i="291"/>
  <c r="R28" i="291"/>
  <c r="Q28" i="291"/>
  <c r="P28" i="291"/>
  <c r="O28" i="291"/>
  <c r="N28" i="291"/>
  <c r="M28" i="291"/>
  <c r="L28" i="291"/>
  <c r="K28" i="291"/>
  <c r="F28" i="291"/>
  <c r="AJ27" i="291"/>
  <c r="AI27" i="291"/>
  <c r="AH27" i="291"/>
  <c r="AG27" i="291"/>
  <c r="AF27" i="291"/>
  <c r="AE27" i="291"/>
  <c r="AD27" i="291"/>
  <c r="AC27" i="291"/>
  <c r="AB27" i="291"/>
  <c r="AA27" i="291"/>
  <c r="Z27" i="291"/>
  <c r="Y27" i="291"/>
  <c r="X27" i="291"/>
  <c r="W27" i="291"/>
  <c r="V27" i="291"/>
  <c r="U27" i="291"/>
  <c r="T27" i="291"/>
  <c r="S27" i="291"/>
  <c r="R27" i="291"/>
  <c r="Q27" i="291"/>
  <c r="P27" i="291"/>
  <c r="O27" i="291"/>
  <c r="N27" i="291"/>
  <c r="M27" i="291"/>
  <c r="L27" i="291"/>
  <c r="K27" i="291"/>
  <c r="F27" i="291"/>
  <c r="AJ26" i="291"/>
  <c r="AI26" i="291"/>
  <c r="AH26" i="291"/>
  <c r="AG26" i="291"/>
  <c r="AF26" i="291"/>
  <c r="AE26" i="291"/>
  <c r="AD26" i="291"/>
  <c r="AC26" i="291"/>
  <c r="AB26" i="291"/>
  <c r="AA26" i="291"/>
  <c r="Z26" i="291"/>
  <c r="Y26" i="291"/>
  <c r="X26" i="291"/>
  <c r="W26" i="291"/>
  <c r="V26" i="291"/>
  <c r="U26" i="291"/>
  <c r="T26" i="291"/>
  <c r="S26" i="291"/>
  <c r="R26" i="291"/>
  <c r="Q26" i="291"/>
  <c r="P26" i="291"/>
  <c r="O26" i="291"/>
  <c r="N26" i="291"/>
  <c r="M26" i="291"/>
  <c r="L26" i="291"/>
  <c r="K26" i="291"/>
  <c r="F26" i="291"/>
  <c r="AJ25" i="291"/>
  <c r="AI25" i="291"/>
  <c r="AH25" i="291"/>
  <c r="AG25" i="291"/>
  <c r="AF25" i="291"/>
  <c r="AE25" i="291"/>
  <c r="AD25" i="291"/>
  <c r="AC25" i="291"/>
  <c r="AB25" i="291"/>
  <c r="AA25" i="291"/>
  <c r="Z25" i="291"/>
  <c r="Y25" i="291"/>
  <c r="X25" i="291"/>
  <c r="W25" i="291"/>
  <c r="V25" i="291"/>
  <c r="U25" i="291"/>
  <c r="T25" i="291"/>
  <c r="S25" i="291"/>
  <c r="R25" i="291"/>
  <c r="Q25" i="291"/>
  <c r="P25" i="291"/>
  <c r="O25" i="291"/>
  <c r="N25" i="291"/>
  <c r="M25" i="291"/>
  <c r="L25" i="291"/>
  <c r="K25" i="291"/>
  <c r="F25" i="291"/>
  <c r="AJ24" i="291"/>
  <c r="AI24" i="291"/>
  <c r="AH24" i="291"/>
  <c r="AG24" i="291"/>
  <c r="AF24" i="291"/>
  <c r="AE24" i="291"/>
  <c r="AD24" i="291"/>
  <c r="AC24" i="291"/>
  <c r="AB24" i="291"/>
  <c r="AA24" i="291"/>
  <c r="Z24" i="291"/>
  <c r="Y24" i="291"/>
  <c r="X24" i="291"/>
  <c r="W24" i="291"/>
  <c r="V24" i="291"/>
  <c r="U24" i="291"/>
  <c r="T24" i="291"/>
  <c r="S24" i="291"/>
  <c r="R24" i="291"/>
  <c r="Q24" i="291"/>
  <c r="P24" i="291"/>
  <c r="O24" i="291"/>
  <c r="N24" i="291"/>
  <c r="M24" i="291"/>
  <c r="L24" i="291"/>
  <c r="K24" i="291"/>
  <c r="F24" i="291"/>
  <c r="AJ23" i="291"/>
  <c r="AI23" i="291"/>
  <c r="AH23" i="291"/>
  <c r="AG23" i="291"/>
  <c r="AF23" i="291"/>
  <c r="AE23" i="291"/>
  <c r="AD23" i="291"/>
  <c r="AC23" i="291"/>
  <c r="AB23" i="291"/>
  <c r="AA23" i="291"/>
  <c r="Z23" i="291"/>
  <c r="Y23" i="291"/>
  <c r="X23" i="291"/>
  <c r="W23" i="291"/>
  <c r="V23" i="291"/>
  <c r="U23" i="291"/>
  <c r="T23" i="291"/>
  <c r="S23" i="291"/>
  <c r="R23" i="291"/>
  <c r="Q23" i="291"/>
  <c r="P23" i="291"/>
  <c r="O23" i="291"/>
  <c r="N23" i="291"/>
  <c r="M23" i="291"/>
  <c r="L23" i="291"/>
  <c r="K23" i="291"/>
  <c r="F23" i="291"/>
  <c r="AJ22" i="291"/>
  <c r="AI22" i="291"/>
  <c r="AH22" i="291"/>
  <c r="AG22" i="291"/>
  <c r="AF22" i="291"/>
  <c r="AE22" i="291"/>
  <c r="AD22" i="291"/>
  <c r="AC22" i="291"/>
  <c r="AB22" i="291"/>
  <c r="AA22" i="291"/>
  <c r="Z22" i="291"/>
  <c r="Y22" i="291"/>
  <c r="X22" i="291"/>
  <c r="W22" i="291"/>
  <c r="V22" i="291"/>
  <c r="U22" i="291"/>
  <c r="T22" i="291"/>
  <c r="S22" i="291"/>
  <c r="R22" i="291"/>
  <c r="Q22" i="291"/>
  <c r="P22" i="291"/>
  <c r="O22" i="291"/>
  <c r="N22" i="291"/>
  <c r="M22" i="291"/>
  <c r="L22" i="291"/>
  <c r="K22" i="291"/>
  <c r="F22" i="291"/>
  <c r="AJ21" i="291"/>
  <c r="AI21" i="291"/>
  <c r="AH21" i="291"/>
  <c r="AG21" i="291"/>
  <c r="AF21" i="291"/>
  <c r="AE21" i="291"/>
  <c r="AD21" i="291"/>
  <c r="AC21" i="291"/>
  <c r="AB21" i="291"/>
  <c r="AA21" i="291"/>
  <c r="Z21" i="291"/>
  <c r="Y21" i="291"/>
  <c r="X21" i="291"/>
  <c r="W21" i="291"/>
  <c r="V21" i="291"/>
  <c r="U21" i="291"/>
  <c r="T21" i="291"/>
  <c r="S21" i="291"/>
  <c r="R21" i="291"/>
  <c r="Q21" i="291"/>
  <c r="P21" i="291"/>
  <c r="O21" i="291"/>
  <c r="N21" i="291"/>
  <c r="M21" i="291"/>
  <c r="L21" i="291"/>
  <c r="K21" i="291"/>
  <c r="F21" i="291"/>
  <c r="AJ20" i="291"/>
  <c r="AI20" i="291"/>
  <c r="AH20" i="291"/>
  <c r="AG20" i="291"/>
  <c r="AF20" i="291"/>
  <c r="AE20" i="291"/>
  <c r="AD20" i="291"/>
  <c r="AC20" i="291"/>
  <c r="AB20" i="291"/>
  <c r="AA20" i="291"/>
  <c r="Z20" i="291"/>
  <c r="Y20" i="291"/>
  <c r="X20" i="291"/>
  <c r="W20" i="291"/>
  <c r="V20" i="291"/>
  <c r="U20" i="291"/>
  <c r="T20" i="291"/>
  <c r="S20" i="291"/>
  <c r="R20" i="291"/>
  <c r="Q20" i="291"/>
  <c r="P20" i="291"/>
  <c r="O20" i="291"/>
  <c r="N20" i="291"/>
  <c r="M20" i="291"/>
  <c r="L20" i="291"/>
  <c r="K20" i="291"/>
  <c r="F20" i="291"/>
  <c r="AJ19" i="291"/>
  <c r="AI19" i="291"/>
  <c r="AH19" i="291"/>
  <c r="AG19" i="291"/>
  <c r="AF19" i="291"/>
  <c r="AE19" i="291"/>
  <c r="AD19" i="291"/>
  <c r="AC19" i="291"/>
  <c r="AB19" i="291"/>
  <c r="AA19" i="291"/>
  <c r="Z19" i="291"/>
  <c r="Y19" i="291"/>
  <c r="X19" i="291"/>
  <c r="W19" i="291"/>
  <c r="V19" i="291"/>
  <c r="U19" i="291"/>
  <c r="T19" i="291"/>
  <c r="S19" i="291"/>
  <c r="R19" i="291"/>
  <c r="Q19" i="291"/>
  <c r="P19" i="291"/>
  <c r="O19" i="291"/>
  <c r="N19" i="291"/>
  <c r="M19" i="291"/>
  <c r="L19" i="291"/>
  <c r="K19" i="291"/>
  <c r="F19" i="291"/>
  <c r="AJ18" i="291"/>
  <c r="AI18" i="291"/>
  <c r="AH18" i="291"/>
  <c r="AG18" i="291"/>
  <c r="AF18" i="291"/>
  <c r="AE18" i="291"/>
  <c r="AD18" i="291"/>
  <c r="AC18" i="291"/>
  <c r="AB18" i="291"/>
  <c r="AA18" i="291"/>
  <c r="Z18" i="291"/>
  <c r="Y18" i="291"/>
  <c r="X18" i="291"/>
  <c r="W18" i="291"/>
  <c r="V18" i="291"/>
  <c r="U18" i="291"/>
  <c r="T18" i="291"/>
  <c r="S18" i="291"/>
  <c r="R18" i="291"/>
  <c r="Q18" i="291"/>
  <c r="P18" i="291"/>
  <c r="O18" i="291"/>
  <c r="N18" i="291"/>
  <c r="M18" i="291"/>
  <c r="L18" i="291"/>
  <c r="K18" i="291"/>
  <c r="F18" i="291"/>
  <c r="AJ17" i="291"/>
  <c r="AI17" i="291"/>
  <c r="AH17" i="291"/>
  <c r="AG17" i="291"/>
  <c r="AF17" i="291"/>
  <c r="AE17" i="291"/>
  <c r="AD17" i="291"/>
  <c r="AC17" i="291"/>
  <c r="AB17" i="291"/>
  <c r="AA17" i="291"/>
  <c r="Y17" i="291"/>
  <c r="X17" i="291"/>
  <c r="Z17" i="291" s="1"/>
  <c r="W17" i="291"/>
  <c r="V17" i="291"/>
  <c r="T17" i="291"/>
  <c r="S17" i="291"/>
  <c r="U17" i="291" s="1"/>
  <c r="F17" i="291" s="1"/>
  <c r="R17" i="291"/>
  <c r="Q17" i="291"/>
  <c r="P17" i="291"/>
  <c r="O17" i="291"/>
  <c r="N17" i="291"/>
  <c r="M17" i="291"/>
  <c r="L17" i="291"/>
  <c r="K17" i="291"/>
  <c r="AJ16" i="291"/>
  <c r="AI16" i="291"/>
  <c r="AH16" i="291"/>
  <c r="AG16" i="291"/>
  <c r="AE16" i="291"/>
  <c r="AD16" i="291"/>
  <c r="AC16" i="291"/>
  <c r="AB16" i="291"/>
  <c r="AF16" i="291" s="1"/>
  <c r="AA16" i="291"/>
  <c r="Y16" i="291"/>
  <c r="X16" i="291"/>
  <c r="W16" i="291"/>
  <c r="Z16" i="291" s="1"/>
  <c r="V16" i="291"/>
  <c r="U16" i="291"/>
  <c r="F16" i="291" s="1"/>
  <c r="T16" i="291"/>
  <c r="S16" i="291"/>
  <c r="R16" i="291"/>
  <c r="Q16" i="291"/>
  <c r="O16" i="291"/>
  <c r="N16" i="291"/>
  <c r="M16" i="291"/>
  <c r="L16" i="291"/>
  <c r="P16" i="291" s="1"/>
  <c r="K16" i="291"/>
  <c r="AI15" i="291"/>
  <c r="AH15" i="291"/>
  <c r="AJ15" i="291" s="1"/>
  <c r="AG15" i="291"/>
  <c r="AF15" i="291"/>
  <c r="AE15" i="291"/>
  <c r="AD15" i="291"/>
  <c r="AC15" i="291"/>
  <c r="AB15" i="291"/>
  <c r="AA15" i="291"/>
  <c r="Z15" i="291"/>
  <c r="Y15" i="291"/>
  <c r="X15" i="291"/>
  <c r="W15" i="291"/>
  <c r="V15" i="291"/>
  <c r="T15" i="291"/>
  <c r="S15" i="291"/>
  <c r="R15" i="291"/>
  <c r="Q15" i="291"/>
  <c r="O15" i="291"/>
  <c r="N15" i="291"/>
  <c r="M15" i="291"/>
  <c r="L15" i="291"/>
  <c r="P15" i="291" s="1"/>
  <c r="K15" i="291"/>
  <c r="AI14" i="291"/>
  <c r="AH14" i="291"/>
  <c r="AJ14" i="291" s="1"/>
  <c r="AG14" i="291"/>
  <c r="AE14" i="291"/>
  <c r="AD14" i="291"/>
  <c r="AC14" i="291"/>
  <c r="AB14" i="291"/>
  <c r="AA14" i="291"/>
  <c r="Z14" i="291"/>
  <c r="Y14" i="291"/>
  <c r="X14" i="291"/>
  <c r="W14" i="291"/>
  <c r="V14" i="291"/>
  <c r="T14" i="291"/>
  <c r="S14" i="291"/>
  <c r="R14" i="291"/>
  <c r="U14" i="291" s="1"/>
  <c r="F14" i="291" s="1"/>
  <c r="Q14" i="291"/>
  <c r="O14" i="291"/>
  <c r="N14" i="291"/>
  <c r="M14" i="291"/>
  <c r="L14" i="291"/>
  <c r="K14" i="291"/>
  <c r="AI13" i="291"/>
  <c r="AH13" i="291"/>
  <c r="AJ13" i="291" s="1"/>
  <c r="AG13" i="291"/>
  <c r="AE13" i="291"/>
  <c r="AD13" i="291"/>
  <c r="AC13" i="291"/>
  <c r="AB13" i="291"/>
  <c r="AA13" i="291"/>
  <c r="Y13" i="291"/>
  <c r="X13" i="291"/>
  <c r="W13" i="291"/>
  <c r="V13" i="291"/>
  <c r="T13" i="291"/>
  <c r="S13" i="291"/>
  <c r="R13" i="291"/>
  <c r="U13" i="291" s="1"/>
  <c r="F13" i="291" s="1"/>
  <c r="Q13" i="291"/>
  <c r="O13" i="291"/>
  <c r="N13" i="291"/>
  <c r="M13" i="291"/>
  <c r="P13" i="291" s="1"/>
  <c r="L13" i="291"/>
  <c r="K13" i="291"/>
  <c r="AI12" i="291"/>
  <c r="AH12" i="291"/>
  <c r="AJ12" i="291" s="1"/>
  <c r="AG12" i="291"/>
  <c r="AE12" i="291"/>
  <c r="AD12" i="291"/>
  <c r="AC12" i="291"/>
  <c r="AF12" i="291" s="1"/>
  <c r="AB12" i="291"/>
  <c r="AA12" i="291"/>
  <c r="Z12" i="291"/>
  <c r="Y12" i="291"/>
  <c r="X12" i="291"/>
  <c r="W12" i="291"/>
  <c r="V12" i="291"/>
  <c r="T12" i="291"/>
  <c r="S12" i="291"/>
  <c r="U12" i="291" s="1"/>
  <c r="R12" i="291"/>
  <c r="Q12" i="291"/>
  <c r="P12" i="291"/>
  <c r="O12" i="291"/>
  <c r="N12" i="291"/>
  <c r="M12" i="291"/>
  <c r="L12" i="291"/>
  <c r="K12" i="291"/>
  <c r="AI11" i="291"/>
  <c r="AH11" i="291"/>
  <c r="AJ11" i="291" s="1"/>
  <c r="AG11" i="291"/>
  <c r="AE11" i="291"/>
  <c r="AD11" i="291"/>
  <c r="AC11" i="291"/>
  <c r="AB11" i="291"/>
  <c r="AF11" i="291" s="1"/>
  <c r="AA11" i="291"/>
  <c r="Z11" i="291"/>
  <c r="Y11" i="291"/>
  <c r="X11" i="291"/>
  <c r="W11" i="291"/>
  <c r="V11" i="291"/>
  <c r="T11" i="291"/>
  <c r="S11" i="291"/>
  <c r="R11" i="291"/>
  <c r="U11" i="291" s="1"/>
  <c r="F11" i="291" s="1"/>
  <c r="Q11" i="291"/>
  <c r="O11" i="291"/>
  <c r="N11" i="291"/>
  <c r="M11" i="291"/>
  <c r="L11" i="291"/>
  <c r="P11" i="291" s="1"/>
  <c r="K11" i="291"/>
  <c r="AI10" i="291"/>
  <c r="AH10" i="291"/>
  <c r="AJ10" i="291" s="1"/>
  <c r="AG10" i="291"/>
  <c r="AE10" i="291"/>
  <c r="AD10" i="291"/>
  <c r="AC10" i="291"/>
  <c r="AB10" i="291"/>
  <c r="AF10" i="291" s="1"/>
  <c r="AA10" i="291"/>
  <c r="Y10" i="291"/>
  <c r="X10" i="291"/>
  <c r="Z10" i="291" s="1"/>
  <c r="W10" i="291"/>
  <c r="V10" i="291"/>
  <c r="T10" i="291"/>
  <c r="S10" i="291"/>
  <c r="R10" i="291"/>
  <c r="U10" i="291" s="1"/>
  <c r="F10" i="291" s="1"/>
  <c r="Q10" i="291"/>
  <c r="O10" i="291"/>
  <c r="N10" i="291"/>
  <c r="M10" i="291"/>
  <c r="L10" i="291"/>
  <c r="P10" i="291" s="1"/>
  <c r="K10" i="291"/>
  <c r="AI9" i="291"/>
  <c r="AH9" i="291"/>
  <c r="AJ9" i="291" s="1"/>
  <c r="AG9" i="291"/>
  <c r="AE9" i="291"/>
  <c r="AD9" i="291"/>
  <c r="AC9" i="291"/>
  <c r="AF9" i="291" s="1"/>
  <c r="AB9" i="291"/>
  <c r="AA9" i="291"/>
  <c r="Y9" i="291"/>
  <c r="X9" i="291"/>
  <c r="Z9" i="291" s="1"/>
  <c r="W9" i="291"/>
  <c r="V9" i="291"/>
  <c r="T9" i="291"/>
  <c r="S9" i="291"/>
  <c r="U9" i="291" s="1"/>
  <c r="F9" i="291" s="1"/>
  <c r="R9" i="291"/>
  <c r="Q9" i="291"/>
  <c r="O9" i="291"/>
  <c r="N9" i="291"/>
  <c r="M9" i="291"/>
  <c r="P9" i="291" s="1"/>
  <c r="L9" i="291"/>
  <c r="K9" i="291"/>
  <c r="AJ8" i="291"/>
  <c r="AI8" i="291"/>
  <c r="AH8" i="291"/>
  <c r="AG8" i="291"/>
  <c r="AE8" i="291"/>
  <c r="AD8" i="291"/>
  <c r="AC8" i="291"/>
  <c r="AB8" i="291"/>
  <c r="AF8" i="291" s="1"/>
  <c r="AA8" i="291"/>
  <c r="Y8" i="291"/>
  <c r="X8" i="291"/>
  <c r="W8" i="291"/>
  <c r="Z8" i="291" s="1"/>
  <c r="V8" i="291"/>
  <c r="T8" i="291"/>
  <c r="S8" i="291"/>
  <c r="R8" i="291"/>
  <c r="U8" i="291" s="1"/>
  <c r="F8" i="291" s="1"/>
  <c r="Q8" i="291"/>
  <c r="O8" i="291"/>
  <c r="N8" i="291"/>
  <c r="M8" i="291"/>
  <c r="L8" i="291"/>
  <c r="P8" i="291" s="1"/>
  <c r="K8" i="291"/>
  <c r="AI7" i="291"/>
  <c r="AH7" i="291"/>
  <c r="AJ7" i="291" s="1"/>
  <c r="AG7" i="291"/>
  <c r="AE7" i="291"/>
  <c r="AD7" i="291"/>
  <c r="AC7" i="291"/>
  <c r="AF7" i="291" s="1"/>
  <c r="AB7" i="291"/>
  <c r="AA7" i="291"/>
  <c r="Z7" i="291"/>
  <c r="Y7" i="291"/>
  <c r="X7" i="291"/>
  <c r="W7" i="291"/>
  <c r="V7" i="291"/>
  <c r="T7" i="291"/>
  <c r="S7" i="291"/>
  <c r="U7" i="291" s="1"/>
  <c r="F7" i="291" s="1"/>
  <c r="R7" i="291"/>
  <c r="Q7" i="291"/>
  <c r="P7" i="291"/>
  <c r="O7" i="291"/>
  <c r="N7" i="291"/>
  <c r="M7" i="291"/>
  <c r="L7" i="291"/>
  <c r="K7" i="291"/>
  <c r="AJ6" i="291"/>
  <c r="AI6" i="291"/>
  <c r="AH6" i="291"/>
  <c r="AG6" i="291"/>
  <c r="AE6" i="291"/>
  <c r="AD6" i="291"/>
  <c r="AC6" i="291"/>
  <c r="AB6" i="291"/>
  <c r="AF6" i="291" s="1"/>
  <c r="AA6" i="291"/>
  <c r="Z6" i="291"/>
  <c r="Y6" i="291"/>
  <c r="X6" i="291"/>
  <c r="W6" i="291"/>
  <c r="V6" i="291"/>
  <c r="T6" i="291"/>
  <c r="S6" i="291"/>
  <c r="R6" i="291"/>
  <c r="U6" i="291" s="1"/>
  <c r="F6" i="291" s="1"/>
  <c r="Q6" i="291"/>
  <c r="O6" i="291"/>
  <c r="N6" i="291"/>
  <c r="M6" i="291"/>
  <c r="L6" i="291"/>
  <c r="P6" i="291" s="1"/>
  <c r="K6" i="291"/>
  <c r="AI5" i="291"/>
  <c r="AH5" i="291"/>
  <c r="AJ5" i="291" s="1"/>
  <c r="AG5" i="291"/>
  <c r="AE5" i="291"/>
  <c r="AD5" i="291"/>
  <c r="AC5" i="291"/>
  <c r="AF5" i="291" s="1"/>
  <c r="AB5" i="291"/>
  <c r="AA5" i="291"/>
  <c r="Y5" i="291"/>
  <c r="X5" i="291"/>
  <c r="Z5" i="291" s="1"/>
  <c r="W5" i="291"/>
  <c r="V5" i="291"/>
  <c r="T5" i="291"/>
  <c r="S5" i="291"/>
  <c r="U5" i="291" s="1"/>
  <c r="F5" i="291" s="1"/>
  <c r="R5" i="291"/>
  <c r="Q5" i="291"/>
  <c r="O5" i="291"/>
  <c r="N5" i="291"/>
  <c r="M5" i="291"/>
  <c r="P5" i="291" s="1"/>
  <c r="L5" i="291"/>
  <c r="K5" i="291"/>
  <c r="AI4" i="291"/>
  <c r="AH4" i="291"/>
  <c r="AJ4" i="291" s="1"/>
  <c r="AG4" i="291"/>
  <c r="AE4" i="291"/>
  <c r="AD4" i="291"/>
  <c r="AC4" i="291"/>
  <c r="AB4" i="291"/>
  <c r="AF4" i="291" s="1"/>
  <c r="AA4" i="291"/>
  <c r="Y4" i="291"/>
  <c r="X4" i="291"/>
  <c r="W4" i="291"/>
  <c r="Z4" i="291" s="1"/>
  <c r="V4" i="291"/>
  <c r="T4" i="291"/>
  <c r="S4" i="291"/>
  <c r="R4" i="291"/>
  <c r="Q4" i="291"/>
  <c r="P4" i="291"/>
  <c r="O4" i="291"/>
  <c r="N4" i="291"/>
  <c r="M4" i="291"/>
  <c r="L4" i="291"/>
  <c r="K4" i="291"/>
  <c r="D57" i="290"/>
  <c r="E54" i="290"/>
  <c r="E55" i="290" s="1"/>
  <c r="D54" i="290"/>
  <c r="D56" i="290" s="1"/>
  <c r="C54" i="290"/>
  <c r="C55" i="290" s="1"/>
  <c r="G55" i="290" s="1"/>
  <c r="D50" i="290"/>
  <c r="E47" i="290"/>
  <c r="E49" i="290" s="1"/>
  <c r="D47" i="290"/>
  <c r="D61" i="290" s="1"/>
  <c r="AJ43" i="290"/>
  <c r="AI43" i="290"/>
  <c r="AH43" i="290"/>
  <c r="AG43" i="290"/>
  <c r="AF43" i="290"/>
  <c r="AE43" i="290"/>
  <c r="AD43" i="290"/>
  <c r="AC43" i="290"/>
  <c r="AB43" i="290"/>
  <c r="AA43" i="290"/>
  <c r="Z43" i="290"/>
  <c r="Y43" i="290"/>
  <c r="X43" i="290"/>
  <c r="W43" i="290"/>
  <c r="V43" i="290"/>
  <c r="U43" i="290"/>
  <c r="T43" i="290"/>
  <c r="S43" i="290"/>
  <c r="R43" i="290"/>
  <c r="Q43" i="290"/>
  <c r="P43" i="290"/>
  <c r="O43" i="290"/>
  <c r="N43" i="290"/>
  <c r="M43" i="290"/>
  <c r="L43" i="290"/>
  <c r="K43" i="290"/>
  <c r="F43" i="290"/>
  <c r="AJ42" i="290"/>
  <c r="AI42" i="290"/>
  <c r="AH42" i="290"/>
  <c r="AG42" i="290"/>
  <c r="AF42" i="290"/>
  <c r="AE42" i="290"/>
  <c r="AD42" i="290"/>
  <c r="AC42" i="290"/>
  <c r="AB42" i="290"/>
  <c r="AA42" i="290"/>
  <c r="Z42" i="290"/>
  <c r="Y42" i="290"/>
  <c r="X42" i="290"/>
  <c r="W42" i="290"/>
  <c r="V42" i="290"/>
  <c r="U42" i="290"/>
  <c r="T42" i="290"/>
  <c r="S42" i="290"/>
  <c r="R42" i="290"/>
  <c r="Q42" i="290"/>
  <c r="P42" i="290"/>
  <c r="O42" i="290"/>
  <c r="N42" i="290"/>
  <c r="M42" i="290"/>
  <c r="L42" i="290"/>
  <c r="K42" i="290"/>
  <c r="F42" i="290"/>
  <c r="AJ41" i="290"/>
  <c r="AI41" i="290"/>
  <c r="AH41" i="290"/>
  <c r="AG41" i="290"/>
  <c r="AF41" i="290"/>
  <c r="AE41" i="290"/>
  <c r="AD41" i="290"/>
  <c r="AC41" i="290"/>
  <c r="AB41" i="290"/>
  <c r="AA41" i="290"/>
  <c r="Z41" i="290"/>
  <c r="Y41" i="290"/>
  <c r="X41" i="290"/>
  <c r="W41" i="290"/>
  <c r="V41" i="290"/>
  <c r="U41" i="290"/>
  <c r="T41" i="290"/>
  <c r="S41" i="290"/>
  <c r="R41" i="290"/>
  <c r="Q41" i="290"/>
  <c r="P41" i="290"/>
  <c r="O41" i="290"/>
  <c r="N41" i="290"/>
  <c r="M41" i="290"/>
  <c r="L41" i="290"/>
  <c r="K41" i="290"/>
  <c r="F41" i="290"/>
  <c r="AJ40" i="290"/>
  <c r="AI40" i="290"/>
  <c r="AH40" i="290"/>
  <c r="AG40" i="290"/>
  <c r="AF40" i="290"/>
  <c r="AE40" i="290"/>
  <c r="AD40" i="290"/>
  <c r="AC40" i="290"/>
  <c r="AB40" i="290"/>
  <c r="AA40" i="290"/>
  <c r="Z40" i="290"/>
  <c r="Y40" i="290"/>
  <c r="X40" i="290"/>
  <c r="W40" i="290"/>
  <c r="V40" i="290"/>
  <c r="U40" i="290"/>
  <c r="T40" i="290"/>
  <c r="S40" i="290"/>
  <c r="R40" i="290"/>
  <c r="Q40" i="290"/>
  <c r="P40" i="290"/>
  <c r="O40" i="290"/>
  <c r="N40" i="290"/>
  <c r="M40" i="290"/>
  <c r="L40" i="290"/>
  <c r="K40" i="290"/>
  <c r="F40" i="290"/>
  <c r="AJ39" i="290"/>
  <c r="AI39" i="290"/>
  <c r="AH39" i="290"/>
  <c r="AG39" i="290"/>
  <c r="AF39" i="290"/>
  <c r="AE39" i="290"/>
  <c r="AD39" i="290"/>
  <c r="AC39" i="290"/>
  <c r="AB39" i="290"/>
  <c r="AA39" i="290"/>
  <c r="Z39" i="290"/>
  <c r="Y39" i="290"/>
  <c r="X39" i="290"/>
  <c r="W39" i="290"/>
  <c r="V39" i="290"/>
  <c r="U39" i="290"/>
  <c r="T39" i="290"/>
  <c r="S39" i="290"/>
  <c r="R39" i="290"/>
  <c r="Q39" i="290"/>
  <c r="P39" i="290"/>
  <c r="O39" i="290"/>
  <c r="N39" i="290"/>
  <c r="M39" i="290"/>
  <c r="L39" i="290"/>
  <c r="K39" i="290"/>
  <c r="F39" i="290"/>
  <c r="AJ38" i="290"/>
  <c r="AI38" i="290"/>
  <c r="AH38" i="290"/>
  <c r="AG38" i="290"/>
  <c r="AF38" i="290"/>
  <c r="AE38" i="290"/>
  <c r="AD38" i="290"/>
  <c r="AC38" i="290"/>
  <c r="AB38" i="290"/>
  <c r="AA38" i="290"/>
  <c r="Z38" i="290"/>
  <c r="Y38" i="290"/>
  <c r="X38" i="290"/>
  <c r="W38" i="290"/>
  <c r="V38" i="290"/>
  <c r="U38" i="290"/>
  <c r="T38" i="290"/>
  <c r="S38" i="290"/>
  <c r="R38" i="290"/>
  <c r="Q38" i="290"/>
  <c r="P38" i="290"/>
  <c r="O38" i="290"/>
  <c r="N38" i="290"/>
  <c r="M38" i="290"/>
  <c r="L38" i="290"/>
  <c r="K38" i="290"/>
  <c r="F38" i="290"/>
  <c r="AJ37" i="290"/>
  <c r="AI37" i="290"/>
  <c r="AH37" i="290"/>
  <c r="AG37" i="290"/>
  <c r="AF37" i="290"/>
  <c r="AE37" i="290"/>
  <c r="AD37" i="290"/>
  <c r="AC37" i="290"/>
  <c r="AB37" i="290"/>
  <c r="AA37" i="290"/>
  <c r="Z37" i="290"/>
  <c r="Y37" i="290"/>
  <c r="X37" i="290"/>
  <c r="W37" i="290"/>
  <c r="V37" i="290"/>
  <c r="U37" i="290"/>
  <c r="T37" i="290"/>
  <c r="S37" i="290"/>
  <c r="R37" i="290"/>
  <c r="Q37" i="290"/>
  <c r="P37" i="290"/>
  <c r="O37" i="290"/>
  <c r="N37" i="290"/>
  <c r="M37" i="290"/>
  <c r="L37" i="290"/>
  <c r="K37" i="290"/>
  <c r="F37" i="290"/>
  <c r="AJ36" i="290"/>
  <c r="AI36" i="290"/>
  <c r="AH36" i="290"/>
  <c r="AG36" i="290"/>
  <c r="AF36" i="290"/>
  <c r="AE36" i="290"/>
  <c r="AD36" i="290"/>
  <c r="AC36" i="290"/>
  <c r="AB36" i="290"/>
  <c r="AA36" i="290"/>
  <c r="Z36" i="290"/>
  <c r="Y36" i="290"/>
  <c r="X36" i="290"/>
  <c r="W36" i="290"/>
  <c r="V36" i="290"/>
  <c r="U36" i="290"/>
  <c r="T36" i="290"/>
  <c r="S36" i="290"/>
  <c r="R36" i="290"/>
  <c r="Q36" i="290"/>
  <c r="P36" i="290"/>
  <c r="O36" i="290"/>
  <c r="N36" i="290"/>
  <c r="M36" i="290"/>
  <c r="L36" i="290"/>
  <c r="K36" i="290"/>
  <c r="F36" i="290"/>
  <c r="AJ35" i="290"/>
  <c r="AI35" i="290"/>
  <c r="AH35" i="290"/>
  <c r="AG35" i="290"/>
  <c r="AF35" i="290"/>
  <c r="AE35" i="290"/>
  <c r="AD35" i="290"/>
  <c r="AC35" i="290"/>
  <c r="AB35" i="290"/>
  <c r="AA35" i="290"/>
  <c r="Z35" i="290"/>
  <c r="Y35" i="290"/>
  <c r="X35" i="290"/>
  <c r="W35" i="290"/>
  <c r="V35" i="290"/>
  <c r="U35" i="290"/>
  <c r="T35" i="290"/>
  <c r="S35" i="290"/>
  <c r="R35" i="290"/>
  <c r="Q35" i="290"/>
  <c r="P35" i="290"/>
  <c r="O35" i="290"/>
  <c r="N35" i="290"/>
  <c r="M35" i="290"/>
  <c r="L35" i="290"/>
  <c r="K35" i="290"/>
  <c r="F35" i="290"/>
  <c r="AJ34" i="290"/>
  <c r="AI34" i="290"/>
  <c r="AH34" i="290"/>
  <c r="AG34" i="290"/>
  <c r="AF34" i="290"/>
  <c r="AE34" i="290"/>
  <c r="AD34" i="290"/>
  <c r="AC34" i="290"/>
  <c r="AB34" i="290"/>
  <c r="AA34" i="290"/>
  <c r="Z34" i="290"/>
  <c r="Y34" i="290"/>
  <c r="X34" i="290"/>
  <c r="W34" i="290"/>
  <c r="V34" i="290"/>
  <c r="U34" i="290"/>
  <c r="T34" i="290"/>
  <c r="S34" i="290"/>
  <c r="R34" i="290"/>
  <c r="Q34" i="290"/>
  <c r="P34" i="290"/>
  <c r="O34" i="290"/>
  <c r="N34" i="290"/>
  <c r="M34" i="290"/>
  <c r="L34" i="290"/>
  <c r="K34" i="290"/>
  <c r="F34" i="290"/>
  <c r="AJ33" i="290"/>
  <c r="AI33" i="290"/>
  <c r="AH33" i="290"/>
  <c r="AG33" i="290"/>
  <c r="AF33" i="290"/>
  <c r="AE33" i="290"/>
  <c r="AD33" i="290"/>
  <c r="AC33" i="290"/>
  <c r="AB33" i="290"/>
  <c r="AA33" i="290"/>
  <c r="Z33" i="290"/>
  <c r="Y33" i="290"/>
  <c r="X33" i="290"/>
  <c r="W33" i="290"/>
  <c r="V33" i="290"/>
  <c r="U33" i="290"/>
  <c r="T33" i="290"/>
  <c r="S33" i="290"/>
  <c r="R33" i="290"/>
  <c r="Q33" i="290"/>
  <c r="P33" i="290"/>
  <c r="O33" i="290"/>
  <c r="N33" i="290"/>
  <c r="M33" i="290"/>
  <c r="L33" i="290"/>
  <c r="K33" i="290"/>
  <c r="F33" i="290"/>
  <c r="AJ32" i="290"/>
  <c r="AI32" i="290"/>
  <c r="AH32" i="290"/>
  <c r="AG32" i="290"/>
  <c r="AF32" i="290"/>
  <c r="AE32" i="290"/>
  <c r="AD32" i="290"/>
  <c r="AC32" i="290"/>
  <c r="AB32" i="290"/>
  <c r="AA32" i="290"/>
  <c r="Z32" i="290"/>
  <c r="Y32" i="290"/>
  <c r="X32" i="290"/>
  <c r="W32" i="290"/>
  <c r="V32" i="290"/>
  <c r="U32" i="290"/>
  <c r="T32" i="290"/>
  <c r="S32" i="290"/>
  <c r="R32" i="290"/>
  <c r="Q32" i="290"/>
  <c r="P32" i="290"/>
  <c r="O32" i="290"/>
  <c r="N32" i="290"/>
  <c r="M32" i="290"/>
  <c r="L32" i="290"/>
  <c r="K32" i="290"/>
  <c r="F32" i="290"/>
  <c r="AJ31" i="290"/>
  <c r="AI31" i="290"/>
  <c r="AH31" i="290"/>
  <c r="AG31" i="290"/>
  <c r="AF31" i="290"/>
  <c r="AE31" i="290"/>
  <c r="AD31" i="290"/>
  <c r="AC31" i="290"/>
  <c r="AB31" i="290"/>
  <c r="AA31" i="290"/>
  <c r="Z31" i="290"/>
  <c r="Y31" i="290"/>
  <c r="X31" i="290"/>
  <c r="W31" i="290"/>
  <c r="V31" i="290"/>
  <c r="U31" i="290"/>
  <c r="T31" i="290"/>
  <c r="S31" i="290"/>
  <c r="R31" i="290"/>
  <c r="Q31" i="290"/>
  <c r="P31" i="290"/>
  <c r="O31" i="290"/>
  <c r="N31" i="290"/>
  <c r="M31" i="290"/>
  <c r="L31" i="290"/>
  <c r="K31" i="290"/>
  <c r="F31" i="290"/>
  <c r="AJ30" i="290"/>
  <c r="AI30" i="290"/>
  <c r="AH30" i="290"/>
  <c r="AG30" i="290"/>
  <c r="AF30" i="290"/>
  <c r="AE30" i="290"/>
  <c r="AD30" i="290"/>
  <c r="AC30" i="290"/>
  <c r="AB30" i="290"/>
  <c r="AA30" i="290"/>
  <c r="Z30" i="290"/>
  <c r="Y30" i="290"/>
  <c r="X30" i="290"/>
  <c r="W30" i="290"/>
  <c r="V30" i="290"/>
  <c r="U30" i="290"/>
  <c r="T30" i="290"/>
  <c r="S30" i="290"/>
  <c r="R30" i="290"/>
  <c r="Q30" i="290"/>
  <c r="P30" i="290"/>
  <c r="O30" i="290"/>
  <c r="N30" i="290"/>
  <c r="M30" i="290"/>
  <c r="L30" i="290"/>
  <c r="K30" i="290"/>
  <c r="F30" i="290"/>
  <c r="AJ29" i="290"/>
  <c r="AI29" i="290"/>
  <c r="AH29" i="290"/>
  <c r="AG29" i="290"/>
  <c r="AF29" i="290"/>
  <c r="AE29" i="290"/>
  <c r="AD29" i="290"/>
  <c r="AC29" i="290"/>
  <c r="AB29" i="290"/>
  <c r="AA29" i="290"/>
  <c r="Z29" i="290"/>
  <c r="Y29" i="290"/>
  <c r="X29" i="290"/>
  <c r="W29" i="290"/>
  <c r="V29" i="290"/>
  <c r="U29" i="290"/>
  <c r="T29" i="290"/>
  <c r="S29" i="290"/>
  <c r="R29" i="290"/>
  <c r="Q29" i="290"/>
  <c r="P29" i="290"/>
  <c r="O29" i="290"/>
  <c r="N29" i="290"/>
  <c r="M29" i="290"/>
  <c r="L29" i="290"/>
  <c r="K29" i="290"/>
  <c r="F29" i="290"/>
  <c r="AJ28" i="290"/>
  <c r="AI28" i="290"/>
  <c r="AH28" i="290"/>
  <c r="AG28" i="290"/>
  <c r="AF28" i="290"/>
  <c r="AE28" i="290"/>
  <c r="AD28" i="290"/>
  <c r="AC28" i="290"/>
  <c r="AB28" i="290"/>
  <c r="AA28" i="290"/>
  <c r="Z28" i="290"/>
  <c r="Y28" i="290"/>
  <c r="X28" i="290"/>
  <c r="W28" i="290"/>
  <c r="V28" i="290"/>
  <c r="U28" i="290"/>
  <c r="T28" i="290"/>
  <c r="S28" i="290"/>
  <c r="R28" i="290"/>
  <c r="Q28" i="290"/>
  <c r="P28" i="290"/>
  <c r="O28" i="290"/>
  <c r="N28" i="290"/>
  <c r="M28" i="290"/>
  <c r="L28" i="290"/>
  <c r="K28" i="290"/>
  <c r="F28" i="290"/>
  <c r="AJ27" i="290"/>
  <c r="AI27" i="290"/>
  <c r="AH27" i="290"/>
  <c r="AG27" i="290"/>
  <c r="AF27" i="290"/>
  <c r="AE27" i="290"/>
  <c r="AD27" i="290"/>
  <c r="AC27" i="290"/>
  <c r="AB27" i="290"/>
  <c r="AA27" i="290"/>
  <c r="Z27" i="290"/>
  <c r="Y27" i="290"/>
  <c r="X27" i="290"/>
  <c r="W27" i="290"/>
  <c r="V27" i="290"/>
  <c r="U27" i="290"/>
  <c r="T27" i="290"/>
  <c r="S27" i="290"/>
  <c r="R27" i="290"/>
  <c r="Q27" i="290"/>
  <c r="P27" i="290"/>
  <c r="O27" i="290"/>
  <c r="N27" i="290"/>
  <c r="M27" i="290"/>
  <c r="L27" i="290"/>
  <c r="K27" i="290"/>
  <c r="F27" i="290"/>
  <c r="AJ26" i="290"/>
  <c r="AI26" i="290"/>
  <c r="AH26" i="290"/>
  <c r="AG26" i="290"/>
  <c r="AF26" i="290"/>
  <c r="AE26" i="290"/>
  <c r="AD26" i="290"/>
  <c r="AC26" i="290"/>
  <c r="AB26" i="290"/>
  <c r="AA26" i="290"/>
  <c r="Z26" i="290"/>
  <c r="Y26" i="290"/>
  <c r="X26" i="290"/>
  <c r="W26" i="290"/>
  <c r="V26" i="290"/>
  <c r="U26" i="290"/>
  <c r="T26" i="290"/>
  <c r="S26" i="290"/>
  <c r="R26" i="290"/>
  <c r="Q26" i="290"/>
  <c r="P26" i="290"/>
  <c r="O26" i="290"/>
  <c r="N26" i="290"/>
  <c r="M26" i="290"/>
  <c r="L26" i="290"/>
  <c r="K26" i="290"/>
  <c r="F26" i="290"/>
  <c r="AJ25" i="290"/>
  <c r="AI25" i="290"/>
  <c r="AH25" i="290"/>
  <c r="AG25" i="290"/>
  <c r="AF25" i="290"/>
  <c r="AE25" i="290"/>
  <c r="AD25" i="290"/>
  <c r="AC25" i="290"/>
  <c r="AB25" i="290"/>
  <c r="AA25" i="290"/>
  <c r="Z25" i="290"/>
  <c r="Y25" i="290"/>
  <c r="X25" i="290"/>
  <c r="W25" i="290"/>
  <c r="V25" i="290"/>
  <c r="U25" i="290"/>
  <c r="T25" i="290"/>
  <c r="S25" i="290"/>
  <c r="R25" i="290"/>
  <c r="Q25" i="290"/>
  <c r="P25" i="290"/>
  <c r="O25" i="290"/>
  <c r="N25" i="290"/>
  <c r="M25" i="290"/>
  <c r="L25" i="290"/>
  <c r="K25" i="290"/>
  <c r="F25" i="290"/>
  <c r="AJ24" i="290"/>
  <c r="AI24" i="290"/>
  <c r="AH24" i="290"/>
  <c r="AG24" i="290"/>
  <c r="AF24" i="290"/>
  <c r="AE24" i="290"/>
  <c r="AD24" i="290"/>
  <c r="AC24" i="290"/>
  <c r="AB24" i="290"/>
  <c r="AA24" i="290"/>
  <c r="Z24" i="290"/>
  <c r="Y24" i="290"/>
  <c r="X24" i="290"/>
  <c r="W24" i="290"/>
  <c r="V24" i="290"/>
  <c r="U24" i="290"/>
  <c r="T24" i="290"/>
  <c r="S24" i="290"/>
  <c r="R24" i="290"/>
  <c r="Q24" i="290"/>
  <c r="P24" i="290"/>
  <c r="O24" i="290"/>
  <c r="N24" i="290"/>
  <c r="M24" i="290"/>
  <c r="L24" i="290"/>
  <c r="K24" i="290"/>
  <c r="F24" i="290"/>
  <c r="AJ23" i="290"/>
  <c r="AI23" i="290"/>
  <c r="AH23" i="290"/>
  <c r="AG23" i="290"/>
  <c r="AF23" i="290"/>
  <c r="AE23" i="290"/>
  <c r="AD23" i="290"/>
  <c r="AC23" i="290"/>
  <c r="AB23" i="290"/>
  <c r="AA23" i="290"/>
  <c r="Z23" i="290"/>
  <c r="Y23" i="290"/>
  <c r="X23" i="290"/>
  <c r="W23" i="290"/>
  <c r="V23" i="290"/>
  <c r="U23" i="290"/>
  <c r="T23" i="290"/>
  <c r="S23" i="290"/>
  <c r="R23" i="290"/>
  <c r="Q23" i="290"/>
  <c r="P23" i="290"/>
  <c r="O23" i="290"/>
  <c r="N23" i="290"/>
  <c r="M23" i="290"/>
  <c r="L23" i="290"/>
  <c r="K23" i="290"/>
  <c r="F23" i="290"/>
  <c r="AJ22" i="290"/>
  <c r="AI22" i="290"/>
  <c r="AH22" i="290"/>
  <c r="AG22" i="290"/>
  <c r="AF22" i="290"/>
  <c r="AE22" i="290"/>
  <c r="AD22" i="290"/>
  <c r="AC22" i="290"/>
  <c r="AB22" i="290"/>
  <c r="AA22" i="290"/>
  <c r="Z22" i="290"/>
  <c r="Y22" i="290"/>
  <c r="X22" i="290"/>
  <c r="W22" i="290"/>
  <c r="V22" i="290"/>
  <c r="U22" i="290"/>
  <c r="T22" i="290"/>
  <c r="S22" i="290"/>
  <c r="R22" i="290"/>
  <c r="Q22" i="290"/>
  <c r="P22" i="290"/>
  <c r="O22" i="290"/>
  <c r="N22" i="290"/>
  <c r="M22" i="290"/>
  <c r="L22" i="290"/>
  <c r="K22" i="290"/>
  <c r="F22" i="290"/>
  <c r="AJ21" i="290"/>
  <c r="AI21" i="290"/>
  <c r="AH21" i="290"/>
  <c r="AG21" i="290"/>
  <c r="AF21" i="290"/>
  <c r="AE21" i="290"/>
  <c r="AD21" i="290"/>
  <c r="AC21" i="290"/>
  <c r="AB21" i="290"/>
  <c r="AA21" i="290"/>
  <c r="Z21" i="290"/>
  <c r="Y21" i="290"/>
  <c r="X21" i="290"/>
  <c r="W21" i="290"/>
  <c r="V21" i="290"/>
  <c r="U21" i="290"/>
  <c r="T21" i="290"/>
  <c r="S21" i="290"/>
  <c r="R21" i="290"/>
  <c r="Q21" i="290"/>
  <c r="P21" i="290"/>
  <c r="O21" i="290"/>
  <c r="N21" i="290"/>
  <c r="M21" i="290"/>
  <c r="L21" i="290"/>
  <c r="K21" i="290"/>
  <c r="F21" i="290"/>
  <c r="AJ20" i="290"/>
  <c r="AI20" i="290"/>
  <c r="AH20" i="290"/>
  <c r="AG20" i="290"/>
  <c r="AF20" i="290"/>
  <c r="AE20" i="290"/>
  <c r="AD20" i="290"/>
  <c r="AC20" i="290"/>
  <c r="AB20" i="290"/>
  <c r="AA20" i="290"/>
  <c r="Z20" i="290"/>
  <c r="Y20" i="290"/>
  <c r="X20" i="290"/>
  <c r="W20" i="290"/>
  <c r="V20" i="290"/>
  <c r="U20" i="290"/>
  <c r="T20" i="290"/>
  <c r="S20" i="290"/>
  <c r="R20" i="290"/>
  <c r="Q20" i="290"/>
  <c r="P20" i="290"/>
  <c r="O20" i="290"/>
  <c r="N20" i="290"/>
  <c r="M20" i="290"/>
  <c r="L20" i="290"/>
  <c r="K20" i="290"/>
  <c r="F20" i="290"/>
  <c r="AJ19" i="290"/>
  <c r="AI19" i="290"/>
  <c r="AH19" i="290"/>
  <c r="AG19" i="290"/>
  <c r="AF19" i="290"/>
  <c r="AE19" i="290"/>
  <c r="AD19" i="290"/>
  <c r="AC19" i="290"/>
  <c r="AB19" i="290"/>
  <c r="AA19" i="290"/>
  <c r="Z19" i="290"/>
  <c r="Y19" i="290"/>
  <c r="X19" i="290"/>
  <c r="W19" i="290"/>
  <c r="V19" i="290"/>
  <c r="U19" i="290"/>
  <c r="T19" i="290"/>
  <c r="S19" i="290"/>
  <c r="R19" i="290"/>
  <c r="Q19" i="290"/>
  <c r="P19" i="290"/>
  <c r="O19" i="290"/>
  <c r="N19" i="290"/>
  <c r="M19" i="290"/>
  <c r="L19" i="290"/>
  <c r="K19" i="290"/>
  <c r="F19" i="290"/>
  <c r="AJ18" i="290"/>
  <c r="AI18" i="290"/>
  <c r="AH18" i="290"/>
  <c r="AG18" i="290"/>
  <c r="AF18" i="290"/>
  <c r="AE18" i="290"/>
  <c r="AD18" i="290"/>
  <c r="AC18" i="290"/>
  <c r="AB18" i="290"/>
  <c r="AA18" i="290"/>
  <c r="Z18" i="290"/>
  <c r="Y18" i="290"/>
  <c r="X18" i="290"/>
  <c r="W18" i="290"/>
  <c r="V18" i="290"/>
  <c r="U18" i="290"/>
  <c r="T18" i="290"/>
  <c r="S18" i="290"/>
  <c r="R18" i="290"/>
  <c r="Q18" i="290"/>
  <c r="P18" i="290"/>
  <c r="O18" i="290"/>
  <c r="N18" i="290"/>
  <c r="M18" i="290"/>
  <c r="L18" i="290"/>
  <c r="K18" i="290"/>
  <c r="F18" i="290"/>
  <c r="AI17" i="290"/>
  <c r="AH17" i="290"/>
  <c r="AJ17" i="290" s="1"/>
  <c r="AG17" i="290"/>
  <c r="AF17" i="290"/>
  <c r="AE17" i="290"/>
  <c r="AD17" i="290"/>
  <c r="AC17" i="290"/>
  <c r="AB17" i="290"/>
  <c r="AA17" i="290"/>
  <c r="Y17" i="290"/>
  <c r="X17" i="290"/>
  <c r="Z17" i="290" s="1"/>
  <c r="W17" i="290"/>
  <c r="V17" i="290"/>
  <c r="T17" i="290"/>
  <c r="U17" i="290" s="1"/>
  <c r="S17" i="290"/>
  <c r="R17" i="290"/>
  <c r="Q17" i="290"/>
  <c r="P17" i="290"/>
  <c r="F17" i="290" s="1"/>
  <c r="O17" i="290"/>
  <c r="N17" i="290"/>
  <c r="M17" i="290"/>
  <c r="L17" i="290"/>
  <c r="K17" i="290"/>
  <c r="AJ16" i="290"/>
  <c r="AI16" i="290"/>
  <c r="AH16" i="290"/>
  <c r="AG16" i="290"/>
  <c r="AE16" i="290"/>
  <c r="AD16" i="290"/>
  <c r="AC16" i="290"/>
  <c r="AF16" i="290" s="1"/>
  <c r="AB16" i="290"/>
  <c r="AA16" i="290"/>
  <c r="Y16" i="290"/>
  <c r="X16" i="290"/>
  <c r="Z16" i="290" s="1"/>
  <c r="W16" i="290"/>
  <c r="V16" i="290"/>
  <c r="T16" i="290"/>
  <c r="S16" i="290"/>
  <c r="U16" i="290" s="1"/>
  <c r="R16" i="290"/>
  <c r="Q16" i="290"/>
  <c r="O16" i="290"/>
  <c r="N16" i="290"/>
  <c r="M16" i="290"/>
  <c r="P16" i="290" s="1"/>
  <c r="F16" i="290" s="1"/>
  <c r="L16" i="290"/>
  <c r="K16" i="290"/>
  <c r="AI15" i="290"/>
  <c r="AH15" i="290"/>
  <c r="AJ15" i="290" s="1"/>
  <c r="AG15" i="290"/>
  <c r="AE15" i="290"/>
  <c r="AD15" i="290"/>
  <c r="AC15" i="290"/>
  <c r="AB15" i="290"/>
  <c r="AA15" i="290"/>
  <c r="Y15" i="290"/>
  <c r="X15" i="290"/>
  <c r="Z15" i="290" s="1"/>
  <c r="W15" i="290"/>
  <c r="V15" i="290"/>
  <c r="T15" i="290"/>
  <c r="S15" i="290"/>
  <c r="R15" i="290"/>
  <c r="Q15" i="290"/>
  <c r="O15" i="290"/>
  <c r="N15" i="290"/>
  <c r="P15" i="290" s="1"/>
  <c r="M15" i="290"/>
  <c r="L15" i="290"/>
  <c r="K15" i="290"/>
  <c r="AI14" i="290"/>
  <c r="AH14" i="290"/>
  <c r="AG14" i="290"/>
  <c r="AE14" i="290"/>
  <c r="AD14" i="290"/>
  <c r="AC14" i="290"/>
  <c r="AB14" i="290"/>
  <c r="AA14" i="290"/>
  <c r="Y14" i="290"/>
  <c r="X14" i="290"/>
  <c r="Z14" i="290" s="1"/>
  <c r="W14" i="290"/>
  <c r="V14" i="290"/>
  <c r="T14" i="290"/>
  <c r="S14" i="290"/>
  <c r="R14" i="290"/>
  <c r="Q14" i="290"/>
  <c r="O14" i="290"/>
  <c r="N14" i="290"/>
  <c r="M14" i="290"/>
  <c r="L14" i="290"/>
  <c r="K14" i="290"/>
  <c r="AI13" i="290"/>
  <c r="AH13" i="290"/>
  <c r="AG13" i="290"/>
  <c r="AE13" i="290"/>
  <c r="AD13" i="290"/>
  <c r="AC13" i="290"/>
  <c r="AB13" i="290"/>
  <c r="AA13" i="290"/>
  <c r="Y13" i="290"/>
  <c r="X13" i="290"/>
  <c r="W13" i="290"/>
  <c r="V13" i="290"/>
  <c r="Z13" i="290" s="1"/>
  <c r="T13" i="290"/>
  <c r="S13" i="290"/>
  <c r="R13" i="290"/>
  <c r="Q13" i="290"/>
  <c r="O13" i="290"/>
  <c r="N13" i="290"/>
  <c r="M13" i="290"/>
  <c r="L13" i="290"/>
  <c r="K13" i="290"/>
  <c r="AI12" i="290"/>
  <c r="AH12" i="290"/>
  <c r="AJ12" i="290" s="1"/>
  <c r="AG12" i="290"/>
  <c r="AE12" i="290"/>
  <c r="AD12" i="290"/>
  <c r="AC12" i="290"/>
  <c r="AB12" i="290"/>
  <c r="AA12" i="290"/>
  <c r="Y12" i="290"/>
  <c r="X12" i="290"/>
  <c r="Z12" i="290" s="1"/>
  <c r="W12" i="290"/>
  <c r="V12" i="290"/>
  <c r="T12" i="290"/>
  <c r="S12" i="290"/>
  <c r="U12" i="290" s="1"/>
  <c r="R12" i="290"/>
  <c r="Q12" i="290"/>
  <c r="O12" i="290"/>
  <c r="N12" i="290"/>
  <c r="M12" i="290"/>
  <c r="P12" i="290" s="1"/>
  <c r="F12" i="290" s="1"/>
  <c r="L12" i="290"/>
  <c r="K12" i="290"/>
  <c r="AI11" i="290"/>
  <c r="AH11" i="290"/>
  <c r="AJ11" i="290" s="1"/>
  <c r="AG11" i="290"/>
  <c r="AE11" i="290"/>
  <c r="AD11" i="290"/>
  <c r="AC11" i="290"/>
  <c r="AB11" i="290"/>
  <c r="AA11" i="290"/>
  <c r="Y11" i="290"/>
  <c r="X11" i="290"/>
  <c r="W11" i="290"/>
  <c r="V11" i="290"/>
  <c r="T11" i="290"/>
  <c r="S11" i="290"/>
  <c r="R11" i="290"/>
  <c r="Q11" i="290"/>
  <c r="O11" i="290"/>
  <c r="N11" i="290"/>
  <c r="M11" i="290"/>
  <c r="L11" i="290"/>
  <c r="K11" i="290"/>
  <c r="AI10" i="290"/>
  <c r="AH10" i="290"/>
  <c r="AJ10" i="290" s="1"/>
  <c r="AG10" i="290"/>
  <c r="AE10" i="290"/>
  <c r="AD10" i="290"/>
  <c r="AC10" i="290"/>
  <c r="AB10" i="290"/>
  <c r="AA10" i="290"/>
  <c r="Y10" i="290"/>
  <c r="X10" i="290"/>
  <c r="Z10" i="290" s="1"/>
  <c r="W10" i="290"/>
  <c r="V10" i="290"/>
  <c r="T10" i="290"/>
  <c r="S10" i="290"/>
  <c r="R10" i="290"/>
  <c r="U10" i="290" s="1"/>
  <c r="Q10" i="290"/>
  <c r="O10" i="290"/>
  <c r="N10" i="290"/>
  <c r="M10" i="290"/>
  <c r="L10" i="290"/>
  <c r="K10" i="290"/>
  <c r="AI9" i="290"/>
  <c r="AH9" i="290"/>
  <c r="AJ9" i="290" s="1"/>
  <c r="AG9" i="290"/>
  <c r="AE9" i="290"/>
  <c r="AD9" i="290"/>
  <c r="AC9" i="290"/>
  <c r="AB9" i="290"/>
  <c r="AA9" i="290"/>
  <c r="Y9" i="290"/>
  <c r="X9" i="290"/>
  <c r="W9" i="290"/>
  <c r="V9" i="290"/>
  <c r="T9" i="290"/>
  <c r="S9" i="290"/>
  <c r="R9" i="290"/>
  <c r="Q9" i="290"/>
  <c r="O9" i="290"/>
  <c r="N9" i="290"/>
  <c r="M9" i="290"/>
  <c r="P9" i="290" s="1"/>
  <c r="L9" i="290"/>
  <c r="K9" i="290"/>
  <c r="AI8" i="290"/>
  <c r="AH8" i="290"/>
  <c r="AJ8" i="290" s="1"/>
  <c r="AG8" i="290"/>
  <c r="AE8" i="290"/>
  <c r="AD8" i="290"/>
  <c r="AC8" i="290"/>
  <c r="AB8" i="290"/>
  <c r="AA8" i="290"/>
  <c r="Y8" i="290"/>
  <c r="X8" i="290"/>
  <c r="W8" i="290"/>
  <c r="V8" i="290"/>
  <c r="T8" i="290"/>
  <c r="S8" i="290"/>
  <c r="R8" i="290"/>
  <c r="Q8" i="290"/>
  <c r="O8" i="290"/>
  <c r="N8" i="290"/>
  <c r="M8" i="290"/>
  <c r="L8" i="290"/>
  <c r="K8" i="290"/>
  <c r="AI7" i="290"/>
  <c r="AH7" i="290"/>
  <c r="AJ7" i="290" s="1"/>
  <c r="AG7" i="290"/>
  <c r="AE7" i="290"/>
  <c r="AD7" i="290"/>
  <c r="AC7" i="290"/>
  <c r="AB7" i="290"/>
  <c r="AA7" i="290"/>
  <c r="Y7" i="290"/>
  <c r="X7" i="290"/>
  <c r="Z7" i="290" s="1"/>
  <c r="W7" i="290"/>
  <c r="V7" i="290"/>
  <c r="T7" i="290"/>
  <c r="S7" i="290"/>
  <c r="R7" i="290"/>
  <c r="Q7" i="290"/>
  <c r="O7" i="290"/>
  <c r="N7" i="290"/>
  <c r="P7" i="290" s="1"/>
  <c r="M7" i="290"/>
  <c r="L7" i="290"/>
  <c r="K7" i="290"/>
  <c r="AI6" i="290"/>
  <c r="AH6" i="290"/>
  <c r="AJ6" i="290" s="1"/>
  <c r="AG6" i="290"/>
  <c r="AE6" i="290"/>
  <c r="AD6" i="290"/>
  <c r="AC6" i="290"/>
  <c r="AB6" i="290"/>
  <c r="AA6" i="290"/>
  <c r="Y6" i="290"/>
  <c r="X6" i="290"/>
  <c r="W6" i="290"/>
  <c r="V6" i="290"/>
  <c r="T6" i="290"/>
  <c r="S6" i="290"/>
  <c r="R6" i="290"/>
  <c r="Q6" i="290"/>
  <c r="O6" i="290"/>
  <c r="N6" i="290"/>
  <c r="M6" i="290"/>
  <c r="L6" i="290"/>
  <c r="K6" i="290"/>
  <c r="AI5" i="290"/>
  <c r="AH5" i="290"/>
  <c r="AJ5" i="290" s="1"/>
  <c r="AG5" i="290"/>
  <c r="AE5" i="290"/>
  <c r="AD5" i="290"/>
  <c r="AC5" i="290"/>
  <c r="AB5" i="290"/>
  <c r="AA5" i="290"/>
  <c r="Y5" i="290"/>
  <c r="X5" i="290"/>
  <c r="W5" i="290"/>
  <c r="V5" i="290"/>
  <c r="T5" i="290"/>
  <c r="S5" i="290"/>
  <c r="R5" i="290"/>
  <c r="Q5" i="290"/>
  <c r="O5" i="290"/>
  <c r="N5" i="290"/>
  <c r="M5" i="290"/>
  <c r="L5" i="290"/>
  <c r="K5" i="290"/>
  <c r="AI4" i="290"/>
  <c r="AH4" i="290"/>
  <c r="AJ4" i="290" s="1"/>
  <c r="AG4" i="290"/>
  <c r="AE4" i="290"/>
  <c r="AD4" i="290"/>
  <c r="AC4" i="290"/>
  <c r="AB4" i="290"/>
  <c r="AA4" i="290"/>
  <c r="Y4" i="290"/>
  <c r="X4" i="290"/>
  <c r="W4" i="290"/>
  <c r="V4" i="290"/>
  <c r="T4" i="290"/>
  <c r="S4" i="290"/>
  <c r="R4" i="290"/>
  <c r="Q4" i="290"/>
  <c r="O4" i="290"/>
  <c r="N4" i="290"/>
  <c r="M4" i="290"/>
  <c r="L4" i="290"/>
  <c r="K4" i="290"/>
  <c r="D57" i="289"/>
  <c r="E54" i="289"/>
  <c r="E55" i="289" s="1"/>
  <c r="D54" i="289"/>
  <c r="D56" i="289" s="1"/>
  <c r="C54" i="289"/>
  <c r="C55" i="289" s="1"/>
  <c r="G55" i="289" s="1"/>
  <c r="D50" i="289"/>
  <c r="E47" i="289"/>
  <c r="E49" i="289" s="1"/>
  <c r="D47" i="289"/>
  <c r="D62" i="289" s="1"/>
  <c r="AJ43" i="289"/>
  <c r="AI43" i="289"/>
  <c r="AH43" i="289"/>
  <c r="AG43" i="289"/>
  <c r="AF43" i="289"/>
  <c r="AE43" i="289"/>
  <c r="AD43" i="289"/>
  <c r="AC43" i="289"/>
  <c r="AB43" i="289"/>
  <c r="AA43" i="289"/>
  <c r="Z43" i="289"/>
  <c r="Y43" i="289"/>
  <c r="X43" i="289"/>
  <c r="W43" i="289"/>
  <c r="V43" i="289"/>
  <c r="U43" i="289"/>
  <c r="T43" i="289"/>
  <c r="S43" i="289"/>
  <c r="R43" i="289"/>
  <c r="Q43" i="289"/>
  <c r="P43" i="289"/>
  <c r="O43" i="289"/>
  <c r="N43" i="289"/>
  <c r="M43" i="289"/>
  <c r="L43" i="289"/>
  <c r="K43" i="289"/>
  <c r="F43" i="289"/>
  <c r="AJ42" i="289"/>
  <c r="AI42" i="289"/>
  <c r="AH42" i="289"/>
  <c r="AG42" i="289"/>
  <c r="AF42" i="289"/>
  <c r="AE42" i="289"/>
  <c r="AD42" i="289"/>
  <c r="AC42" i="289"/>
  <c r="AB42" i="289"/>
  <c r="AA42" i="289"/>
  <c r="Z42" i="289"/>
  <c r="Y42" i="289"/>
  <c r="X42" i="289"/>
  <c r="W42" i="289"/>
  <c r="V42" i="289"/>
  <c r="U42" i="289"/>
  <c r="T42" i="289"/>
  <c r="S42" i="289"/>
  <c r="R42" i="289"/>
  <c r="Q42" i="289"/>
  <c r="P42" i="289"/>
  <c r="O42" i="289"/>
  <c r="N42" i="289"/>
  <c r="M42" i="289"/>
  <c r="L42" i="289"/>
  <c r="K42" i="289"/>
  <c r="F42" i="289"/>
  <c r="AJ41" i="289"/>
  <c r="AI41" i="289"/>
  <c r="AH41" i="289"/>
  <c r="AG41" i="289"/>
  <c r="AF41" i="289"/>
  <c r="AE41" i="289"/>
  <c r="AD41" i="289"/>
  <c r="AC41" i="289"/>
  <c r="AB41" i="289"/>
  <c r="AA41" i="289"/>
  <c r="Z41" i="289"/>
  <c r="Y41" i="289"/>
  <c r="X41" i="289"/>
  <c r="W41" i="289"/>
  <c r="V41" i="289"/>
  <c r="U41" i="289"/>
  <c r="T41" i="289"/>
  <c r="S41" i="289"/>
  <c r="R41" i="289"/>
  <c r="Q41" i="289"/>
  <c r="P41" i="289"/>
  <c r="O41" i="289"/>
  <c r="N41" i="289"/>
  <c r="M41" i="289"/>
  <c r="L41" i="289"/>
  <c r="K41" i="289"/>
  <c r="F41" i="289"/>
  <c r="AJ40" i="289"/>
  <c r="AI40" i="289"/>
  <c r="AH40" i="289"/>
  <c r="AG40" i="289"/>
  <c r="AF40" i="289"/>
  <c r="AE40" i="289"/>
  <c r="AD40" i="289"/>
  <c r="AC40" i="289"/>
  <c r="AB40" i="289"/>
  <c r="AA40" i="289"/>
  <c r="Z40" i="289"/>
  <c r="Y40" i="289"/>
  <c r="X40" i="289"/>
  <c r="W40" i="289"/>
  <c r="V40" i="289"/>
  <c r="U40" i="289"/>
  <c r="T40" i="289"/>
  <c r="S40" i="289"/>
  <c r="R40" i="289"/>
  <c r="Q40" i="289"/>
  <c r="P40" i="289"/>
  <c r="O40" i="289"/>
  <c r="N40" i="289"/>
  <c r="M40" i="289"/>
  <c r="L40" i="289"/>
  <c r="K40" i="289"/>
  <c r="F40" i="289"/>
  <c r="AJ39" i="289"/>
  <c r="AI39" i="289"/>
  <c r="AH39" i="289"/>
  <c r="AG39" i="289"/>
  <c r="AF39" i="289"/>
  <c r="AE39" i="289"/>
  <c r="AD39" i="289"/>
  <c r="AC39" i="289"/>
  <c r="AB39" i="289"/>
  <c r="AA39" i="289"/>
  <c r="Z39" i="289"/>
  <c r="Y39" i="289"/>
  <c r="X39" i="289"/>
  <c r="W39" i="289"/>
  <c r="V39" i="289"/>
  <c r="U39" i="289"/>
  <c r="T39" i="289"/>
  <c r="S39" i="289"/>
  <c r="R39" i="289"/>
  <c r="Q39" i="289"/>
  <c r="P39" i="289"/>
  <c r="O39" i="289"/>
  <c r="N39" i="289"/>
  <c r="M39" i="289"/>
  <c r="L39" i="289"/>
  <c r="K39" i="289"/>
  <c r="F39" i="289"/>
  <c r="AJ38" i="289"/>
  <c r="AI38" i="289"/>
  <c r="AH38" i="289"/>
  <c r="AG38" i="289"/>
  <c r="AF38" i="289"/>
  <c r="AE38" i="289"/>
  <c r="AD38" i="289"/>
  <c r="AC38" i="289"/>
  <c r="AB38" i="289"/>
  <c r="AA38" i="289"/>
  <c r="Z38" i="289"/>
  <c r="Y38" i="289"/>
  <c r="X38" i="289"/>
  <c r="W38" i="289"/>
  <c r="V38" i="289"/>
  <c r="U38" i="289"/>
  <c r="T38" i="289"/>
  <c r="S38" i="289"/>
  <c r="R38" i="289"/>
  <c r="Q38" i="289"/>
  <c r="P38" i="289"/>
  <c r="O38" i="289"/>
  <c r="N38" i="289"/>
  <c r="M38" i="289"/>
  <c r="L38" i="289"/>
  <c r="K38" i="289"/>
  <c r="F38" i="289"/>
  <c r="AJ37" i="289"/>
  <c r="AI37" i="289"/>
  <c r="AH37" i="289"/>
  <c r="AG37" i="289"/>
  <c r="AF37" i="289"/>
  <c r="AE37" i="289"/>
  <c r="AD37" i="289"/>
  <c r="AC37" i="289"/>
  <c r="AB37" i="289"/>
  <c r="AA37" i="289"/>
  <c r="Z37" i="289"/>
  <c r="Y37" i="289"/>
  <c r="X37" i="289"/>
  <c r="W37" i="289"/>
  <c r="V37" i="289"/>
  <c r="U37" i="289"/>
  <c r="T37" i="289"/>
  <c r="S37" i="289"/>
  <c r="R37" i="289"/>
  <c r="Q37" i="289"/>
  <c r="P37" i="289"/>
  <c r="O37" i="289"/>
  <c r="N37" i="289"/>
  <c r="M37" i="289"/>
  <c r="L37" i="289"/>
  <c r="K37" i="289"/>
  <c r="F37" i="289"/>
  <c r="AJ36" i="289"/>
  <c r="AI36" i="289"/>
  <c r="AH36" i="289"/>
  <c r="AG36" i="289"/>
  <c r="AF36" i="289"/>
  <c r="AE36" i="289"/>
  <c r="AD36" i="289"/>
  <c r="AC36" i="289"/>
  <c r="AB36" i="289"/>
  <c r="AA36" i="289"/>
  <c r="Z36" i="289"/>
  <c r="Y36" i="289"/>
  <c r="X36" i="289"/>
  <c r="W36" i="289"/>
  <c r="V36" i="289"/>
  <c r="U36" i="289"/>
  <c r="T36" i="289"/>
  <c r="S36" i="289"/>
  <c r="R36" i="289"/>
  <c r="Q36" i="289"/>
  <c r="P36" i="289"/>
  <c r="O36" i="289"/>
  <c r="N36" i="289"/>
  <c r="M36" i="289"/>
  <c r="L36" i="289"/>
  <c r="K36" i="289"/>
  <c r="F36" i="289"/>
  <c r="AJ35" i="289"/>
  <c r="AI35" i="289"/>
  <c r="AH35" i="289"/>
  <c r="AG35" i="289"/>
  <c r="AF35" i="289"/>
  <c r="AE35" i="289"/>
  <c r="AD35" i="289"/>
  <c r="AC35" i="289"/>
  <c r="AB35" i="289"/>
  <c r="AA35" i="289"/>
  <c r="Z35" i="289"/>
  <c r="Y35" i="289"/>
  <c r="X35" i="289"/>
  <c r="W35" i="289"/>
  <c r="V35" i="289"/>
  <c r="U35" i="289"/>
  <c r="T35" i="289"/>
  <c r="S35" i="289"/>
  <c r="R35" i="289"/>
  <c r="Q35" i="289"/>
  <c r="P35" i="289"/>
  <c r="O35" i="289"/>
  <c r="N35" i="289"/>
  <c r="M35" i="289"/>
  <c r="L35" i="289"/>
  <c r="K35" i="289"/>
  <c r="F35" i="289"/>
  <c r="AJ34" i="289"/>
  <c r="AI34" i="289"/>
  <c r="AH34" i="289"/>
  <c r="AG34" i="289"/>
  <c r="AF34" i="289"/>
  <c r="AE34" i="289"/>
  <c r="AD34" i="289"/>
  <c r="AC34" i="289"/>
  <c r="AB34" i="289"/>
  <c r="AA34" i="289"/>
  <c r="Z34" i="289"/>
  <c r="Y34" i="289"/>
  <c r="X34" i="289"/>
  <c r="W34" i="289"/>
  <c r="V34" i="289"/>
  <c r="U34" i="289"/>
  <c r="T34" i="289"/>
  <c r="S34" i="289"/>
  <c r="R34" i="289"/>
  <c r="Q34" i="289"/>
  <c r="P34" i="289"/>
  <c r="O34" i="289"/>
  <c r="N34" i="289"/>
  <c r="M34" i="289"/>
  <c r="L34" i="289"/>
  <c r="K34" i="289"/>
  <c r="F34" i="289"/>
  <c r="AJ33" i="289"/>
  <c r="AI33" i="289"/>
  <c r="AH33" i="289"/>
  <c r="AG33" i="289"/>
  <c r="AF33" i="289"/>
  <c r="AE33" i="289"/>
  <c r="AD33" i="289"/>
  <c r="AC33" i="289"/>
  <c r="AB33" i="289"/>
  <c r="AA33" i="289"/>
  <c r="Z33" i="289"/>
  <c r="Y33" i="289"/>
  <c r="X33" i="289"/>
  <c r="W33" i="289"/>
  <c r="V33" i="289"/>
  <c r="U33" i="289"/>
  <c r="T33" i="289"/>
  <c r="S33" i="289"/>
  <c r="R33" i="289"/>
  <c r="Q33" i="289"/>
  <c r="P33" i="289"/>
  <c r="O33" i="289"/>
  <c r="N33" i="289"/>
  <c r="M33" i="289"/>
  <c r="L33" i="289"/>
  <c r="K33" i="289"/>
  <c r="F33" i="289"/>
  <c r="AJ32" i="289"/>
  <c r="AI32" i="289"/>
  <c r="AH32" i="289"/>
  <c r="AG32" i="289"/>
  <c r="AF32" i="289"/>
  <c r="AE32" i="289"/>
  <c r="AD32" i="289"/>
  <c r="AC32" i="289"/>
  <c r="AB32" i="289"/>
  <c r="AA32" i="289"/>
  <c r="Z32" i="289"/>
  <c r="Y32" i="289"/>
  <c r="X32" i="289"/>
  <c r="W32" i="289"/>
  <c r="V32" i="289"/>
  <c r="U32" i="289"/>
  <c r="T32" i="289"/>
  <c r="S32" i="289"/>
  <c r="R32" i="289"/>
  <c r="Q32" i="289"/>
  <c r="P32" i="289"/>
  <c r="O32" i="289"/>
  <c r="N32" i="289"/>
  <c r="M32" i="289"/>
  <c r="L32" i="289"/>
  <c r="K32" i="289"/>
  <c r="F32" i="289"/>
  <c r="AJ31" i="289"/>
  <c r="AI31" i="289"/>
  <c r="AH31" i="289"/>
  <c r="AG31" i="289"/>
  <c r="AF31" i="289"/>
  <c r="AE31" i="289"/>
  <c r="AD31" i="289"/>
  <c r="AC31" i="289"/>
  <c r="AB31" i="289"/>
  <c r="AA31" i="289"/>
  <c r="Z31" i="289"/>
  <c r="Y31" i="289"/>
  <c r="X31" i="289"/>
  <c r="W31" i="289"/>
  <c r="V31" i="289"/>
  <c r="U31" i="289"/>
  <c r="T31" i="289"/>
  <c r="S31" i="289"/>
  <c r="R31" i="289"/>
  <c r="Q31" i="289"/>
  <c r="P31" i="289"/>
  <c r="O31" i="289"/>
  <c r="N31" i="289"/>
  <c r="M31" i="289"/>
  <c r="L31" i="289"/>
  <c r="K31" i="289"/>
  <c r="F31" i="289"/>
  <c r="AJ30" i="289"/>
  <c r="AI30" i="289"/>
  <c r="AH30" i="289"/>
  <c r="AG30" i="289"/>
  <c r="AF30" i="289"/>
  <c r="AE30" i="289"/>
  <c r="AD30" i="289"/>
  <c r="AC30" i="289"/>
  <c r="AB30" i="289"/>
  <c r="AA30" i="289"/>
  <c r="Z30" i="289"/>
  <c r="Y30" i="289"/>
  <c r="X30" i="289"/>
  <c r="W30" i="289"/>
  <c r="V30" i="289"/>
  <c r="U30" i="289"/>
  <c r="T30" i="289"/>
  <c r="S30" i="289"/>
  <c r="R30" i="289"/>
  <c r="Q30" i="289"/>
  <c r="P30" i="289"/>
  <c r="O30" i="289"/>
  <c r="N30" i="289"/>
  <c r="M30" i="289"/>
  <c r="L30" i="289"/>
  <c r="K30" i="289"/>
  <c r="F30" i="289"/>
  <c r="AJ29" i="289"/>
  <c r="AI29" i="289"/>
  <c r="AH29" i="289"/>
  <c r="AG29" i="289"/>
  <c r="AF29" i="289"/>
  <c r="AE29" i="289"/>
  <c r="AD29" i="289"/>
  <c r="AC29" i="289"/>
  <c r="AB29" i="289"/>
  <c r="AA29" i="289"/>
  <c r="Z29" i="289"/>
  <c r="Y29" i="289"/>
  <c r="X29" i="289"/>
  <c r="W29" i="289"/>
  <c r="V29" i="289"/>
  <c r="U29" i="289"/>
  <c r="T29" i="289"/>
  <c r="S29" i="289"/>
  <c r="R29" i="289"/>
  <c r="Q29" i="289"/>
  <c r="P29" i="289"/>
  <c r="O29" i="289"/>
  <c r="N29" i="289"/>
  <c r="M29" i="289"/>
  <c r="L29" i="289"/>
  <c r="K29" i="289"/>
  <c r="F29" i="289"/>
  <c r="AJ28" i="289"/>
  <c r="AI28" i="289"/>
  <c r="AH28" i="289"/>
  <c r="AG28" i="289"/>
  <c r="AF28" i="289"/>
  <c r="AE28" i="289"/>
  <c r="AD28" i="289"/>
  <c r="AC28" i="289"/>
  <c r="AB28" i="289"/>
  <c r="AA28" i="289"/>
  <c r="Z28" i="289"/>
  <c r="Y28" i="289"/>
  <c r="X28" i="289"/>
  <c r="W28" i="289"/>
  <c r="V28" i="289"/>
  <c r="U28" i="289"/>
  <c r="T28" i="289"/>
  <c r="S28" i="289"/>
  <c r="R28" i="289"/>
  <c r="Q28" i="289"/>
  <c r="P28" i="289"/>
  <c r="O28" i="289"/>
  <c r="N28" i="289"/>
  <c r="M28" i="289"/>
  <c r="L28" i="289"/>
  <c r="K28" i="289"/>
  <c r="F28" i="289"/>
  <c r="AJ27" i="289"/>
  <c r="AI27" i="289"/>
  <c r="AH27" i="289"/>
  <c r="AG27" i="289"/>
  <c r="AF27" i="289"/>
  <c r="AE27" i="289"/>
  <c r="AD27" i="289"/>
  <c r="AC27" i="289"/>
  <c r="AB27" i="289"/>
  <c r="AA27" i="289"/>
  <c r="Z27" i="289"/>
  <c r="Y27" i="289"/>
  <c r="X27" i="289"/>
  <c r="W27" i="289"/>
  <c r="V27" i="289"/>
  <c r="U27" i="289"/>
  <c r="T27" i="289"/>
  <c r="S27" i="289"/>
  <c r="R27" i="289"/>
  <c r="Q27" i="289"/>
  <c r="P27" i="289"/>
  <c r="O27" i="289"/>
  <c r="N27" i="289"/>
  <c r="M27" i="289"/>
  <c r="L27" i="289"/>
  <c r="K27" i="289"/>
  <c r="F27" i="289"/>
  <c r="AJ26" i="289"/>
  <c r="AI26" i="289"/>
  <c r="AH26" i="289"/>
  <c r="AG26" i="289"/>
  <c r="AF26" i="289"/>
  <c r="AE26" i="289"/>
  <c r="AD26" i="289"/>
  <c r="AC26" i="289"/>
  <c r="AB26" i="289"/>
  <c r="AA26" i="289"/>
  <c r="Z26" i="289"/>
  <c r="Y26" i="289"/>
  <c r="X26" i="289"/>
  <c r="W26" i="289"/>
  <c r="V26" i="289"/>
  <c r="U26" i="289"/>
  <c r="T26" i="289"/>
  <c r="S26" i="289"/>
  <c r="R26" i="289"/>
  <c r="Q26" i="289"/>
  <c r="P26" i="289"/>
  <c r="O26" i="289"/>
  <c r="N26" i="289"/>
  <c r="M26" i="289"/>
  <c r="L26" i="289"/>
  <c r="K26" i="289"/>
  <c r="F26" i="289"/>
  <c r="AJ25" i="289"/>
  <c r="AI25" i="289"/>
  <c r="AH25" i="289"/>
  <c r="AG25" i="289"/>
  <c r="AF25" i="289"/>
  <c r="AE25" i="289"/>
  <c r="AD25" i="289"/>
  <c r="AC25" i="289"/>
  <c r="AB25" i="289"/>
  <c r="AA25" i="289"/>
  <c r="Z25" i="289"/>
  <c r="Y25" i="289"/>
  <c r="X25" i="289"/>
  <c r="W25" i="289"/>
  <c r="V25" i="289"/>
  <c r="U25" i="289"/>
  <c r="T25" i="289"/>
  <c r="S25" i="289"/>
  <c r="R25" i="289"/>
  <c r="Q25" i="289"/>
  <c r="P25" i="289"/>
  <c r="O25" i="289"/>
  <c r="N25" i="289"/>
  <c r="M25" i="289"/>
  <c r="L25" i="289"/>
  <c r="K25" i="289"/>
  <c r="F25" i="289"/>
  <c r="AJ24" i="289"/>
  <c r="AI24" i="289"/>
  <c r="AH24" i="289"/>
  <c r="AG24" i="289"/>
  <c r="AF24" i="289"/>
  <c r="AE24" i="289"/>
  <c r="AD24" i="289"/>
  <c r="AC24" i="289"/>
  <c r="AB24" i="289"/>
  <c r="AA24" i="289"/>
  <c r="Z24" i="289"/>
  <c r="Y24" i="289"/>
  <c r="X24" i="289"/>
  <c r="W24" i="289"/>
  <c r="V24" i="289"/>
  <c r="U24" i="289"/>
  <c r="T24" i="289"/>
  <c r="S24" i="289"/>
  <c r="R24" i="289"/>
  <c r="Q24" i="289"/>
  <c r="P24" i="289"/>
  <c r="O24" i="289"/>
  <c r="N24" i="289"/>
  <c r="M24" i="289"/>
  <c r="L24" i="289"/>
  <c r="K24" i="289"/>
  <c r="F24" i="289"/>
  <c r="AJ23" i="289"/>
  <c r="AI23" i="289"/>
  <c r="AH23" i="289"/>
  <c r="AG23" i="289"/>
  <c r="AF23" i="289"/>
  <c r="AE23" i="289"/>
  <c r="AD23" i="289"/>
  <c r="AC23" i="289"/>
  <c r="AB23" i="289"/>
  <c r="AA23" i="289"/>
  <c r="Z23" i="289"/>
  <c r="Y23" i="289"/>
  <c r="X23" i="289"/>
  <c r="W23" i="289"/>
  <c r="V23" i="289"/>
  <c r="U23" i="289"/>
  <c r="T23" i="289"/>
  <c r="S23" i="289"/>
  <c r="R23" i="289"/>
  <c r="Q23" i="289"/>
  <c r="P23" i="289"/>
  <c r="O23" i="289"/>
  <c r="N23" i="289"/>
  <c r="M23" i="289"/>
  <c r="L23" i="289"/>
  <c r="K23" i="289"/>
  <c r="F23" i="289"/>
  <c r="AJ22" i="289"/>
  <c r="AI22" i="289"/>
  <c r="AH22" i="289"/>
  <c r="AG22" i="289"/>
  <c r="AF22" i="289"/>
  <c r="AE22" i="289"/>
  <c r="AD22" i="289"/>
  <c r="AC22" i="289"/>
  <c r="AB22" i="289"/>
  <c r="AA22" i="289"/>
  <c r="Z22" i="289"/>
  <c r="Y22" i="289"/>
  <c r="X22" i="289"/>
  <c r="W22" i="289"/>
  <c r="V22" i="289"/>
  <c r="U22" i="289"/>
  <c r="T22" i="289"/>
  <c r="S22" i="289"/>
  <c r="R22" i="289"/>
  <c r="Q22" i="289"/>
  <c r="P22" i="289"/>
  <c r="O22" i="289"/>
  <c r="N22" i="289"/>
  <c r="M22" i="289"/>
  <c r="L22" i="289"/>
  <c r="K22" i="289"/>
  <c r="F22" i="289"/>
  <c r="AJ21" i="289"/>
  <c r="AI21" i="289"/>
  <c r="AH21" i="289"/>
  <c r="AG21" i="289"/>
  <c r="AF21" i="289"/>
  <c r="AE21" i="289"/>
  <c r="AD21" i="289"/>
  <c r="AC21" i="289"/>
  <c r="AB21" i="289"/>
  <c r="AA21" i="289"/>
  <c r="Z21" i="289"/>
  <c r="Y21" i="289"/>
  <c r="X21" i="289"/>
  <c r="W21" i="289"/>
  <c r="V21" i="289"/>
  <c r="U21" i="289"/>
  <c r="T21" i="289"/>
  <c r="S21" i="289"/>
  <c r="R21" i="289"/>
  <c r="Q21" i="289"/>
  <c r="P21" i="289"/>
  <c r="O21" i="289"/>
  <c r="N21" i="289"/>
  <c r="M21" i="289"/>
  <c r="L21" i="289"/>
  <c r="K21" i="289"/>
  <c r="F21" i="289"/>
  <c r="AJ20" i="289"/>
  <c r="AI20" i="289"/>
  <c r="AH20" i="289"/>
  <c r="AG20" i="289"/>
  <c r="AF20" i="289"/>
  <c r="AE20" i="289"/>
  <c r="AD20" i="289"/>
  <c r="AC20" i="289"/>
  <c r="AB20" i="289"/>
  <c r="AA20" i="289"/>
  <c r="Z20" i="289"/>
  <c r="Y20" i="289"/>
  <c r="X20" i="289"/>
  <c r="W20" i="289"/>
  <c r="V20" i="289"/>
  <c r="U20" i="289"/>
  <c r="T20" i="289"/>
  <c r="S20" i="289"/>
  <c r="R20" i="289"/>
  <c r="Q20" i="289"/>
  <c r="P20" i="289"/>
  <c r="O20" i="289"/>
  <c r="N20" i="289"/>
  <c r="M20" i="289"/>
  <c r="L20" i="289"/>
  <c r="K20" i="289"/>
  <c r="F20" i="289"/>
  <c r="AJ19" i="289"/>
  <c r="AI19" i="289"/>
  <c r="AH19" i="289"/>
  <c r="AG19" i="289"/>
  <c r="AF19" i="289"/>
  <c r="AE19" i="289"/>
  <c r="AD19" i="289"/>
  <c r="AC19" i="289"/>
  <c r="AB19" i="289"/>
  <c r="AA19" i="289"/>
  <c r="Z19" i="289"/>
  <c r="Y19" i="289"/>
  <c r="X19" i="289"/>
  <c r="W19" i="289"/>
  <c r="V19" i="289"/>
  <c r="U19" i="289"/>
  <c r="T19" i="289"/>
  <c r="S19" i="289"/>
  <c r="R19" i="289"/>
  <c r="Q19" i="289"/>
  <c r="P19" i="289"/>
  <c r="O19" i="289"/>
  <c r="N19" i="289"/>
  <c r="M19" i="289"/>
  <c r="L19" i="289"/>
  <c r="K19" i="289"/>
  <c r="F19" i="289"/>
  <c r="AJ18" i="289"/>
  <c r="AI18" i="289"/>
  <c r="AH18" i="289"/>
  <c r="AG18" i="289"/>
  <c r="AF18" i="289"/>
  <c r="AE18" i="289"/>
  <c r="AD18" i="289"/>
  <c r="AC18" i="289"/>
  <c r="AB18" i="289"/>
  <c r="AA18" i="289"/>
  <c r="Z18" i="289"/>
  <c r="Y18" i="289"/>
  <c r="X18" i="289"/>
  <c r="W18" i="289"/>
  <c r="V18" i="289"/>
  <c r="U18" i="289"/>
  <c r="T18" i="289"/>
  <c r="S18" i="289"/>
  <c r="R18" i="289"/>
  <c r="Q18" i="289"/>
  <c r="P18" i="289"/>
  <c r="O18" i="289"/>
  <c r="N18" i="289"/>
  <c r="M18" i="289"/>
  <c r="L18" i="289"/>
  <c r="K18" i="289"/>
  <c r="F18" i="289"/>
  <c r="AJ17" i="289"/>
  <c r="AI17" i="289"/>
  <c r="AH17" i="289"/>
  <c r="AG17" i="289"/>
  <c r="AF17" i="289"/>
  <c r="AE17" i="289"/>
  <c r="AD17" i="289"/>
  <c r="AC17" i="289"/>
  <c r="AB17" i="289"/>
  <c r="AA17" i="289"/>
  <c r="Y17" i="289"/>
  <c r="X17" i="289"/>
  <c r="Z17" i="289" s="1"/>
  <c r="W17" i="289"/>
  <c r="V17" i="289"/>
  <c r="T17" i="289"/>
  <c r="S17" i="289"/>
  <c r="U17" i="289" s="1"/>
  <c r="F17" i="289" s="1"/>
  <c r="R17" i="289"/>
  <c r="Q17" i="289"/>
  <c r="P17" i="289"/>
  <c r="O17" i="289"/>
  <c r="N17" i="289"/>
  <c r="M17" i="289"/>
  <c r="L17" i="289"/>
  <c r="K17" i="289"/>
  <c r="AJ16" i="289"/>
  <c r="AI16" i="289"/>
  <c r="AH16" i="289"/>
  <c r="AG16" i="289"/>
  <c r="AE16" i="289"/>
  <c r="AD16" i="289"/>
  <c r="AC16" i="289"/>
  <c r="AB16" i="289"/>
  <c r="AF16" i="289" s="1"/>
  <c r="AA16" i="289"/>
  <c r="Y16" i="289"/>
  <c r="X16" i="289"/>
  <c r="W16" i="289"/>
  <c r="Z16" i="289" s="1"/>
  <c r="V16" i="289"/>
  <c r="U16" i="289"/>
  <c r="T16" i="289"/>
  <c r="S16" i="289"/>
  <c r="R16" i="289"/>
  <c r="Q16" i="289"/>
  <c r="O16" i="289"/>
  <c r="N16" i="289"/>
  <c r="M16" i="289"/>
  <c r="L16" i="289"/>
  <c r="P16" i="289" s="1"/>
  <c r="K16" i="289"/>
  <c r="F16" i="289"/>
  <c r="AJ15" i="289"/>
  <c r="AI15" i="289"/>
  <c r="AH15" i="289"/>
  <c r="AG15" i="289"/>
  <c r="AE15" i="289"/>
  <c r="AD15" i="289"/>
  <c r="AC15" i="289"/>
  <c r="AF15" i="289" s="1"/>
  <c r="AB15" i="289"/>
  <c r="AA15" i="289"/>
  <c r="Z15" i="289"/>
  <c r="Y15" i="289"/>
  <c r="X15" i="289"/>
  <c r="W15" i="289"/>
  <c r="V15" i="289"/>
  <c r="T15" i="289"/>
  <c r="S15" i="289"/>
  <c r="U15" i="289" s="1"/>
  <c r="F15" i="289" s="1"/>
  <c r="R15" i="289"/>
  <c r="Q15" i="289"/>
  <c r="O15" i="289"/>
  <c r="N15" i="289"/>
  <c r="M15" i="289"/>
  <c r="P15" i="289" s="1"/>
  <c r="L15" i="289"/>
  <c r="K15" i="289"/>
  <c r="AI14" i="289"/>
  <c r="AH14" i="289"/>
  <c r="AJ14" i="289" s="1"/>
  <c r="AG14" i="289"/>
  <c r="AE14" i="289"/>
  <c r="AD14" i="289"/>
  <c r="AC14" i="289"/>
  <c r="AF14" i="289" s="1"/>
  <c r="AB14" i="289"/>
  <c r="AA14" i="289"/>
  <c r="Z14" i="289"/>
  <c r="Y14" i="289"/>
  <c r="X14" i="289"/>
  <c r="W14" i="289"/>
  <c r="V14" i="289"/>
  <c r="U14" i="289"/>
  <c r="F14" i="289" s="1"/>
  <c r="T14" i="289"/>
  <c r="S14" i="289"/>
  <c r="R14" i="289"/>
  <c r="Q14" i="289"/>
  <c r="O14" i="289"/>
  <c r="N14" i="289"/>
  <c r="M14" i="289"/>
  <c r="P14" i="289" s="1"/>
  <c r="L14" i="289"/>
  <c r="K14" i="289"/>
  <c r="AI13" i="289"/>
  <c r="AH13" i="289"/>
  <c r="AJ13" i="289" s="1"/>
  <c r="AG13" i="289"/>
  <c r="AE13" i="289"/>
  <c r="AD13" i="289"/>
  <c r="AC13" i="289"/>
  <c r="AF13" i="289" s="1"/>
  <c r="AB13" i="289"/>
  <c r="AA13" i="289"/>
  <c r="Y13" i="289"/>
  <c r="X13" i="289"/>
  <c r="W13" i="289"/>
  <c r="V13" i="289"/>
  <c r="T13" i="289"/>
  <c r="S13" i="289"/>
  <c r="R13" i="289"/>
  <c r="Q13" i="289"/>
  <c r="U13" i="289" s="1"/>
  <c r="F13" i="289" s="1"/>
  <c r="O13" i="289"/>
  <c r="N13" i="289"/>
  <c r="M13" i="289"/>
  <c r="L13" i="289"/>
  <c r="K13" i="289"/>
  <c r="AI12" i="289"/>
  <c r="AH12" i="289"/>
  <c r="AJ12" i="289" s="1"/>
  <c r="AG12" i="289"/>
  <c r="AE12" i="289"/>
  <c r="AD12" i="289"/>
  <c r="AC12" i="289"/>
  <c r="AF12" i="289" s="1"/>
  <c r="AB12" i="289"/>
  <c r="AA12" i="289"/>
  <c r="Y12" i="289"/>
  <c r="X12" i="289"/>
  <c r="Z12" i="289" s="1"/>
  <c r="W12" i="289"/>
  <c r="V12" i="289"/>
  <c r="T12" i="289"/>
  <c r="S12" i="289"/>
  <c r="U12" i="289" s="1"/>
  <c r="F12" i="289" s="1"/>
  <c r="R12" i="289"/>
  <c r="Q12" i="289"/>
  <c r="O12" i="289"/>
  <c r="N12" i="289"/>
  <c r="M12" i="289"/>
  <c r="P12" i="289" s="1"/>
  <c r="L12" i="289"/>
  <c r="K12" i="289"/>
  <c r="AI11" i="289"/>
  <c r="AH11" i="289"/>
  <c r="AJ11" i="289" s="1"/>
  <c r="AG11" i="289"/>
  <c r="AE11" i="289"/>
  <c r="AD11" i="289"/>
  <c r="AC11" i="289"/>
  <c r="AF11" i="289" s="1"/>
  <c r="AB11" i="289"/>
  <c r="AA11" i="289"/>
  <c r="Y11" i="289"/>
  <c r="X11" i="289"/>
  <c r="Z11" i="289" s="1"/>
  <c r="W11" i="289"/>
  <c r="V11" i="289"/>
  <c r="T11" i="289"/>
  <c r="S11" i="289"/>
  <c r="U11" i="289" s="1"/>
  <c r="F11" i="289" s="1"/>
  <c r="R11" i="289"/>
  <c r="Q11" i="289"/>
  <c r="O11" i="289"/>
  <c r="N11" i="289"/>
  <c r="M11" i="289"/>
  <c r="P11" i="289" s="1"/>
  <c r="L11" i="289"/>
  <c r="K11" i="289"/>
  <c r="AI10" i="289"/>
  <c r="AH10" i="289"/>
  <c r="AJ10" i="289" s="1"/>
  <c r="AG10" i="289"/>
  <c r="AE10" i="289"/>
  <c r="AD10" i="289"/>
  <c r="AC10" i="289"/>
  <c r="AF10" i="289" s="1"/>
  <c r="AB10" i="289"/>
  <c r="AA10" i="289"/>
  <c r="Y10" i="289"/>
  <c r="X10" i="289"/>
  <c r="Z10" i="289" s="1"/>
  <c r="W10" i="289"/>
  <c r="V10" i="289"/>
  <c r="T10" i="289"/>
  <c r="S10" i="289"/>
  <c r="U10" i="289" s="1"/>
  <c r="F10" i="289" s="1"/>
  <c r="R10" i="289"/>
  <c r="Q10" i="289"/>
  <c r="O10" i="289"/>
  <c r="N10" i="289"/>
  <c r="M10" i="289"/>
  <c r="P10" i="289" s="1"/>
  <c r="L10" i="289"/>
  <c r="K10" i="289"/>
  <c r="AI9" i="289"/>
  <c r="AH9" i="289"/>
  <c r="AJ9" i="289" s="1"/>
  <c r="AG9" i="289"/>
  <c r="AE9" i="289"/>
  <c r="AD9" i="289"/>
  <c r="AC9" i="289"/>
  <c r="AF9" i="289" s="1"/>
  <c r="AB9" i="289"/>
  <c r="AA9" i="289"/>
  <c r="Y9" i="289"/>
  <c r="X9" i="289"/>
  <c r="Z9" i="289" s="1"/>
  <c r="W9" i="289"/>
  <c r="V9" i="289"/>
  <c r="T9" i="289"/>
  <c r="S9" i="289"/>
  <c r="U9" i="289" s="1"/>
  <c r="F9" i="289" s="1"/>
  <c r="R9" i="289"/>
  <c r="Q9" i="289"/>
  <c r="O9" i="289"/>
  <c r="N9" i="289"/>
  <c r="M9" i="289"/>
  <c r="P9" i="289" s="1"/>
  <c r="L9" i="289"/>
  <c r="K9" i="289"/>
  <c r="AJ8" i="289"/>
  <c r="AI8" i="289"/>
  <c r="AH8" i="289"/>
  <c r="AG8" i="289"/>
  <c r="AE8" i="289"/>
  <c r="AD8" i="289"/>
  <c r="AC8" i="289"/>
  <c r="AB8" i="289"/>
  <c r="AF8" i="289" s="1"/>
  <c r="AA8" i="289"/>
  <c r="Y8" i="289"/>
  <c r="X8" i="289"/>
  <c r="W8" i="289"/>
  <c r="Z8" i="289" s="1"/>
  <c r="V8" i="289"/>
  <c r="T8" i="289"/>
  <c r="S8" i="289"/>
  <c r="R8" i="289"/>
  <c r="U8" i="289" s="1"/>
  <c r="F8" i="289" s="1"/>
  <c r="Q8" i="289"/>
  <c r="O8" i="289"/>
  <c r="N8" i="289"/>
  <c r="M8" i="289"/>
  <c r="L8" i="289"/>
  <c r="K8" i="289"/>
  <c r="AI7" i="289"/>
  <c r="AH7" i="289"/>
  <c r="AJ7" i="289" s="1"/>
  <c r="AG7" i="289"/>
  <c r="AE7" i="289"/>
  <c r="AD7" i="289"/>
  <c r="AC7" i="289"/>
  <c r="AF7" i="289" s="1"/>
  <c r="AB7" i="289"/>
  <c r="AA7" i="289"/>
  <c r="Y7" i="289"/>
  <c r="X7" i="289"/>
  <c r="Z7" i="289" s="1"/>
  <c r="W7" i="289"/>
  <c r="V7" i="289"/>
  <c r="T7" i="289"/>
  <c r="S7" i="289"/>
  <c r="U7" i="289" s="1"/>
  <c r="F7" i="289" s="1"/>
  <c r="R7" i="289"/>
  <c r="Q7" i="289"/>
  <c r="O7" i="289"/>
  <c r="N7" i="289"/>
  <c r="M7" i="289"/>
  <c r="P7" i="289" s="1"/>
  <c r="L7" i="289"/>
  <c r="K7" i="289"/>
  <c r="AI6" i="289"/>
  <c r="AH6" i="289"/>
  <c r="AJ6" i="289" s="1"/>
  <c r="AG6" i="289"/>
  <c r="AE6" i="289"/>
  <c r="AD6" i="289"/>
  <c r="AC6" i="289"/>
  <c r="AB6" i="289"/>
  <c r="AA6" i="289"/>
  <c r="Y6" i="289"/>
  <c r="X6" i="289"/>
  <c r="W6" i="289"/>
  <c r="V6" i="289"/>
  <c r="T6" i="289"/>
  <c r="S6" i="289"/>
  <c r="R6" i="289"/>
  <c r="Q6" i="289"/>
  <c r="O6" i="289"/>
  <c r="N6" i="289"/>
  <c r="M6" i="289"/>
  <c r="L6" i="289"/>
  <c r="K6" i="289"/>
  <c r="AI5" i="289"/>
  <c r="AH5" i="289"/>
  <c r="AJ5" i="289" s="1"/>
  <c r="AG5" i="289"/>
  <c r="AE5" i="289"/>
  <c r="AD5" i="289"/>
  <c r="AC5" i="289"/>
  <c r="AF5" i="289" s="1"/>
  <c r="AB5" i="289"/>
  <c r="AA5" i="289"/>
  <c r="Y5" i="289"/>
  <c r="X5" i="289"/>
  <c r="Z5" i="289" s="1"/>
  <c r="W5" i="289"/>
  <c r="V5" i="289"/>
  <c r="T5" i="289"/>
  <c r="S5" i="289"/>
  <c r="U5" i="289" s="1"/>
  <c r="F5" i="289" s="1"/>
  <c r="R5" i="289"/>
  <c r="Q5" i="289"/>
  <c r="O5" i="289"/>
  <c r="N5" i="289"/>
  <c r="M5" i="289"/>
  <c r="P5" i="289" s="1"/>
  <c r="L5" i="289"/>
  <c r="K5" i="289"/>
  <c r="AI4" i="289"/>
  <c r="AH4" i="289"/>
  <c r="AJ4" i="289" s="1"/>
  <c r="AG4" i="289"/>
  <c r="AE4" i="289"/>
  <c r="AD4" i="289"/>
  <c r="AC4" i="289"/>
  <c r="AF4" i="289" s="1"/>
  <c r="AB4" i="289"/>
  <c r="AA4" i="289"/>
  <c r="Z4" i="289"/>
  <c r="Y4" i="289"/>
  <c r="X4" i="289"/>
  <c r="W4" i="289"/>
  <c r="V4" i="289"/>
  <c r="U4" i="289"/>
  <c r="F4" i="289" s="1"/>
  <c r="T4" i="289"/>
  <c r="S4" i="289"/>
  <c r="R4" i="289"/>
  <c r="Q4" i="289"/>
  <c r="O4" i="289"/>
  <c r="N4" i="289"/>
  <c r="M4" i="289"/>
  <c r="P4" i="289" s="1"/>
  <c r="L4" i="289"/>
  <c r="K4" i="289"/>
  <c r="J78" i="288"/>
  <c r="I78" i="288"/>
  <c r="H78" i="288"/>
  <c r="G78" i="288"/>
  <c r="J77" i="288"/>
  <c r="I77" i="288"/>
  <c r="H77" i="288"/>
  <c r="G77" i="288"/>
  <c r="J76" i="288"/>
  <c r="I76" i="288"/>
  <c r="H76" i="288"/>
  <c r="G76" i="288"/>
  <c r="J75" i="288"/>
  <c r="I75" i="288"/>
  <c r="H75" i="288"/>
  <c r="G75" i="288"/>
  <c r="J74" i="288"/>
  <c r="I74" i="288"/>
  <c r="H74" i="288"/>
  <c r="G74" i="288"/>
  <c r="F74" i="288"/>
  <c r="E74" i="288"/>
  <c r="D74" i="288"/>
  <c r="C74" i="288"/>
  <c r="J71" i="288"/>
  <c r="I71" i="288"/>
  <c r="H71" i="288"/>
  <c r="G71" i="288"/>
  <c r="J70" i="288"/>
  <c r="I70" i="288"/>
  <c r="H70" i="288"/>
  <c r="G70" i="288"/>
  <c r="J69" i="288"/>
  <c r="I69" i="288"/>
  <c r="H69" i="288"/>
  <c r="G69" i="288"/>
  <c r="J68" i="288"/>
  <c r="I68" i="288"/>
  <c r="H68" i="288"/>
  <c r="G68" i="288"/>
  <c r="J67" i="288"/>
  <c r="I67" i="288"/>
  <c r="H67" i="288"/>
  <c r="G67" i="288"/>
  <c r="F67" i="288"/>
  <c r="E67" i="288"/>
  <c r="D67" i="288"/>
  <c r="C67" i="288"/>
  <c r="J63" i="288"/>
  <c r="I63" i="288"/>
  <c r="H63" i="288"/>
  <c r="G63" i="288"/>
  <c r="J62" i="288"/>
  <c r="I62" i="288"/>
  <c r="H62" i="288"/>
  <c r="G62" i="288"/>
  <c r="J61" i="288"/>
  <c r="I61" i="288"/>
  <c r="H61" i="288"/>
  <c r="G61" i="288"/>
  <c r="J60" i="288"/>
  <c r="I60" i="288"/>
  <c r="H60" i="288"/>
  <c r="G60" i="288"/>
  <c r="J59" i="288"/>
  <c r="I59" i="288"/>
  <c r="H59" i="288"/>
  <c r="G59" i="288"/>
  <c r="F59" i="288"/>
  <c r="E59" i="288"/>
  <c r="D59" i="288"/>
  <c r="J50" i="288"/>
  <c r="I50" i="288"/>
  <c r="H50" i="288"/>
  <c r="G50" i="288"/>
  <c r="J49" i="288"/>
  <c r="I49" i="288"/>
  <c r="H49" i="288"/>
  <c r="G49" i="288"/>
  <c r="J48" i="288"/>
  <c r="I48" i="288"/>
  <c r="H48" i="288"/>
  <c r="G48" i="288"/>
  <c r="J47" i="288"/>
  <c r="I47" i="288"/>
  <c r="H47" i="288"/>
  <c r="G47" i="288"/>
  <c r="J46" i="288"/>
  <c r="I46" i="288"/>
  <c r="H46" i="288"/>
  <c r="G46" i="288"/>
  <c r="F46" i="288"/>
  <c r="E46" i="288"/>
  <c r="D46" i="288"/>
  <c r="C46" i="288"/>
  <c r="J43" i="288"/>
  <c r="I43" i="288"/>
  <c r="H43" i="288"/>
  <c r="G43" i="288"/>
  <c r="J42" i="288"/>
  <c r="I42" i="288"/>
  <c r="H42" i="288"/>
  <c r="G42" i="288"/>
  <c r="J41" i="288"/>
  <c r="I41" i="288"/>
  <c r="H41" i="288"/>
  <c r="G41" i="288"/>
  <c r="J40" i="288"/>
  <c r="I40" i="288"/>
  <c r="H40" i="288"/>
  <c r="G40" i="288"/>
  <c r="J39" i="288"/>
  <c r="I39" i="288"/>
  <c r="H39" i="288"/>
  <c r="G39" i="288"/>
  <c r="F39" i="288"/>
  <c r="E39" i="288"/>
  <c r="D39" i="288"/>
  <c r="C39" i="288"/>
  <c r="J36" i="288"/>
  <c r="I36" i="288"/>
  <c r="H36" i="288"/>
  <c r="G36" i="288"/>
  <c r="J35" i="288"/>
  <c r="I35" i="288"/>
  <c r="H35" i="288"/>
  <c r="G35" i="288"/>
  <c r="J34" i="288"/>
  <c r="I34" i="288"/>
  <c r="H34" i="288"/>
  <c r="G34" i="288"/>
  <c r="J33" i="288"/>
  <c r="I33" i="288"/>
  <c r="H33" i="288"/>
  <c r="G33" i="288"/>
  <c r="J32" i="288"/>
  <c r="I32" i="288"/>
  <c r="H32" i="288"/>
  <c r="G32" i="288"/>
  <c r="F32" i="288"/>
  <c r="E32" i="288"/>
  <c r="D32" i="288"/>
  <c r="J28" i="288"/>
  <c r="I28" i="288"/>
  <c r="H28" i="288"/>
  <c r="G28" i="288"/>
  <c r="J27" i="288"/>
  <c r="I27" i="288"/>
  <c r="H27" i="288"/>
  <c r="G27" i="288"/>
  <c r="J26" i="288"/>
  <c r="I26" i="288"/>
  <c r="H26" i="288"/>
  <c r="G26" i="288"/>
  <c r="J25" i="288"/>
  <c r="I25" i="288"/>
  <c r="H25" i="288"/>
  <c r="G25" i="288"/>
  <c r="J24" i="288"/>
  <c r="I24" i="288"/>
  <c r="H24" i="288"/>
  <c r="G24" i="288"/>
  <c r="F24" i="288"/>
  <c r="E24" i="288"/>
  <c r="D24" i="288"/>
  <c r="C24" i="288"/>
  <c r="J21" i="288"/>
  <c r="I21" i="288"/>
  <c r="H21" i="288"/>
  <c r="G21" i="288"/>
  <c r="J20" i="288"/>
  <c r="I20" i="288"/>
  <c r="H20" i="288"/>
  <c r="G20" i="288"/>
  <c r="J19" i="288"/>
  <c r="I19" i="288"/>
  <c r="H19" i="288"/>
  <c r="G19" i="288"/>
  <c r="J18" i="288"/>
  <c r="I18" i="288"/>
  <c r="H18" i="288"/>
  <c r="G18" i="288"/>
  <c r="J17" i="288"/>
  <c r="I17" i="288"/>
  <c r="H17" i="288"/>
  <c r="G17" i="288"/>
  <c r="F17" i="288"/>
  <c r="E17" i="288"/>
  <c r="D17" i="288"/>
  <c r="C17" i="288"/>
  <c r="J13" i="288"/>
  <c r="I13" i="288"/>
  <c r="H13" i="288"/>
  <c r="G13" i="288"/>
  <c r="J12" i="288"/>
  <c r="I12" i="288"/>
  <c r="H12" i="288"/>
  <c r="G12" i="288"/>
  <c r="J11" i="288"/>
  <c r="I11" i="288"/>
  <c r="H11" i="288"/>
  <c r="G11" i="288"/>
  <c r="J10" i="288"/>
  <c r="I10" i="288"/>
  <c r="H10" i="288"/>
  <c r="G10" i="288"/>
  <c r="J9" i="288"/>
  <c r="I9" i="288"/>
  <c r="H9" i="288"/>
  <c r="G9" i="288"/>
  <c r="F9" i="288"/>
  <c r="E9" i="288"/>
  <c r="D9" i="288"/>
  <c r="A5" i="288"/>
  <c r="D57" i="287"/>
  <c r="E54" i="287"/>
  <c r="E55" i="287" s="1"/>
  <c r="D54" i="287"/>
  <c r="D55" i="287" s="1"/>
  <c r="C54" i="287"/>
  <c r="D50" i="287"/>
  <c r="E47" i="287"/>
  <c r="D47" i="287"/>
  <c r="D49" i="287" s="1"/>
  <c r="AJ43" i="287"/>
  <c r="AI43" i="287"/>
  <c r="AH43" i="287"/>
  <c r="AG43" i="287"/>
  <c r="AF43" i="287"/>
  <c r="AE43" i="287"/>
  <c r="AD43" i="287"/>
  <c r="AC43" i="287"/>
  <c r="AB43" i="287"/>
  <c r="AA43" i="287"/>
  <c r="Z43" i="287"/>
  <c r="Y43" i="287"/>
  <c r="X43" i="287"/>
  <c r="W43" i="287"/>
  <c r="V43" i="287"/>
  <c r="U43" i="287"/>
  <c r="T43" i="287"/>
  <c r="S43" i="287"/>
  <c r="R43" i="287"/>
  <c r="Q43" i="287"/>
  <c r="P43" i="287"/>
  <c r="O43" i="287"/>
  <c r="N43" i="287"/>
  <c r="M43" i="287"/>
  <c r="L43" i="287"/>
  <c r="K43" i="287"/>
  <c r="F43" i="287"/>
  <c r="AJ42" i="287"/>
  <c r="AI42" i="287"/>
  <c r="AH42" i="287"/>
  <c r="AG42" i="287"/>
  <c r="AF42" i="287"/>
  <c r="AE42" i="287"/>
  <c r="AD42" i="287"/>
  <c r="AC42" i="287"/>
  <c r="AB42" i="287"/>
  <c r="AA42" i="287"/>
  <c r="Z42" i="287"/>
  <c r="Y42" i="287"/>
  <c r="X42" i="287"/>
  <c r="W42" i="287"/>
  <c r="V42" i="287"/>
  <c r="U42" i="287"/>
  <c r="T42" i="287"/>
  <c r="S42" i="287"/>
  <c r="R42" i="287"/>
  <c r="Q42" i="287"/>
  <c r="P42" i="287"/>
  <c r="O42" i="287"/>
  <c r="N42" i="287"/>
  <c r="M42" i="287"/>
  <c r="L42" i="287"/>
  <c r="K42" i="287"/>
  <c r="F42" i="287"/>
  <c r="AJ41" i="287"/>
  <c r="AI41" i="287"/>
  <c r="AH41" i="287"/>
  <c r="AG41" i="287"/>
  <c r="AF41" i="287"/>
  <c r="AE41" i="287"/>
  <c r="AD41" i="287"/>
  <c r="AC41" i="287"/>
  <c r="AB41" i="287"/>
  <c r="AA41" i="287"/>
  <c r="Z41" i="287"/>
  <c r="Y41" i="287"/>
  <c r="X41" i="287"/>
  <c r="W41" i="287"/>
  <c r="V41" i="287"/>
  <c r="U41" i="287"/>
  <c r="T41" i="287"/>
  <c r="S41" i="287"/>
  <c r="R41" i="287"/>
  <c r="Q41" i="287"/>
  <c r="P41" i="287"/>
  <c r="O41" i="287"/>
  <c r="N41" i="287"/>
  <c r="M41" i="287"/>
  <c r="L41" i="287"/>
  <c r="K41" i="287"/>
  <c r="F41" i="287"/>
  <c r="AJ40" i="287"/>
  <c r="AI40" i="287"/>
  <c r="AH40" i="287"/>
  <c r="AG40" i="287"/>
  <c r="AF40" i="287"/>
  <c r="AE40" i="287"/>
  <c r="AD40" i="287"/>
  <c r="AC40" i="287"/>
  <c r="AB40" i="287"/>
  <c r="AA40" i="287"/>
  <c r="Z40" i="287"/>
  <c r="Y40" i="287"/>
  <c r="X40" i="287"/>
  <c r="W40" i="287"/>
  <c r="V40" i="287"/>
  <c r="U40" i="287"/>
  <c r="T40" i="287"/>
  <c r="S40" i="287"/>
  <c r="R40" i="287"/>
  <c r="Q40" i="287"/>
  <c r="P40" i="287"/>
  <c r="O40" i="287"/>
  <c r="N40" i="287"/>
  <c r="M40" i="287"/>
  <c r="L40" i="287"/>
  <c r="K40" i="287"/>
  <c r="F40" i="287"/>
  <c r="AJ39" i="287"/>
  <c r="AI39" i="287"/>
  <c r="AH39" i="287"/>
  <c r="AG39" i="287"/>
  <c r="AF39" i="287"/>
  <c r="AE39" i="287"/>
  <c r="AD39" i="287"/>
  <c r="AC39" i="287"/>
  <c r="AB39" i="287"/>
  <c r="AA39" i="287"/>
  <c r="Z39" i="287"/>
  <c r="Y39" i="287"/>
  <c r="X39" i="287"/>
  <c r="W39" i="287"/>
  <c r="V39" i="287"/>
  <c r="U39" i="287"/>
  <c r="T39" i="287"/>
  <c r="S39" i="287"/>
  <c r="R39" i="287"/>
  <c r="Q39" i="287"/>
  <c r="P39" i="287"/>
  <c r="O39" i="287"/>
  <c r="N39" i="287"/>
  <c r="M39" i="287"/>
  <c r="L39" i="287"/>
  <c r="K39" i="287"/>
  <c r="F39" i="287"/>
  <c r="AJ38" i="287"/>
  <c r="AI38" i="287"/>
  <c r="AH38" i="287"/>
  <c r="AG38" i="287"/>
  <c r="AF38" i="287"/>
  <c r="AE38" i="287"/>
  <c r="AD38" i="287"/>
  <c r="AC38" i="287"/>
  <c r="AB38" i="287"/>
  <c r="AA38" i="287"/>
  <c r="Z38" i="287"/>
  <c r="Y38" i="287"/>
  <c r="X38" i="287"/>
  <c r="W38" i="287"/>
  <c r="V38" i="287"/>
  <c r="U38" i="287"/>
  <c r="T38" i="287"/>
  <c r="S38" i="287"/>
  <c r="R38" i="287"/>
  <c r="Q38" i="287"/>
  <c r="P38" i="287"/>
  <c r="O38" i="287"/>
  <c r="N38" i="287"/>
  <c r="M38" i="287"/>
  <c r="L38" i="287"/>
  <c r="K38" i="287"/>
  <c r="F38" i="287"/>
  <c r="AJ37" i="287"/>
  <c r="AI37" i="287"/>
  <c r="AH37" i="287"/>
  <c r="AG37" i="287"/>
  <c r="AF37" i="287"/>
  <c r="AE37" i="287"/>
  <c r="AD37" i="287"/>
  <c r="AC37" i="287"/>
  <c r="AB37" i="287"/>
  <c r="AA37" i="287"/>
  <c r="Z37" i="287"/>
  <c r="Y37" i="287"/>
  <c r="X37" i="287"/>
  <c r="W37" i="287"/>
  <c r="V37" i="287"/>
  <c r="U37" i="287"/>
  <c r="T37" i="287"/>
  <c r="S37" i="287"/>
  <c r="R37" i="287"/>
  <c r="Q37" i="287"/>
  <c r="P37" i="287"/>
  <c r="O37" i="287"/>
  <c r="N37" i="287"/>
  <c r="M37" i="287"/>
  <c r="L37" i="287"/>
  <c r="K37" i="287"/>
  <c r="F37" i="287"/>
  <c r="AJ36" i="287"/>
  <c r="AI36" i="287"/>
  <c r="AH36" i="287"/>
  <c r="AG36" i="287"/>
  <c r="AF36" i="287"/>
  <c r="AE36" i="287"/>
  <c r="AD36" i="287"/>
  <c r="AC36" i="287"/>
  <c r="AB36" i="287"/>
  <c r="AA36" i="287"/>
  <c r="Z36" i="287"/>
  <c r="Y36" i="287"/>
  <c r="X36" i="287"/>
  <c r="W36" i="287"/>
  <c r="V36" i="287"/>
  <c r="U36" i="287"/>
  <c r="T36" i="287"/>
  <c r="S36" i="287"/>
  <c r="R36" i="287"/>
  <c r="Q36" i="287"/>
  <c r="P36" i="287"/>
  <c r="O36" i="287"/>
  <c r="N36" i="287"/>
  <c r="M36" i="287"/>
  <c r="L36" i="287"/>
  <c r="K36" i="287"/>
  <c r="F36" i="287"/>
  <c r="AJ35" i="287"/>
  <c r="AI35" i="287"/>
  <c r="AH35" i="287"/>
  <c r="AG35" i="287"/>
  <c r="AF35" i="287"/>
  <c r="AE35" i="287"/>
  <c r="AD35" i="287"/>
  <c r="AC35" i="287"/>
  <c r="AB35" i="287"/>
  <c r="AA35" i="287"/>
  <c r="Z35" i="287"/>
  <c r="Y35" i="287"/>
  <c r="X35" i="287"/>
  <c r="W35" i="287"/>
  <c r="V35" i="287"/>
  <c r="U35" i="287"/>
  <c r="T35" i="287"/>
  <c r="S35" i="287"/>
  <c r="R35" i="287"/>
  <c r="Q35" i="287"/>
  <c r="P35" i="287"/>
  <c r="O35" i="287"/>
  <c r="N35" i="287"/>
  <c r="M35" i="287"/>
  <c r="L35" i="287"/>
  <c r="K35" i="287"/>
  <c r="F35" i="287"/>
  <c r="AJ34" i="287"/>
  <c r="AI34" i="287"/>
  <c r="AH34" i="287"/>
  <c r="AG34" i="287"/>
  <c r="AF34" i="287"/>
  <c r="AE34" i="287"/>
  <c r="AD34" i="287"/>
  <c r="AC34" i="287"/>
  <c r="AB34" i="287"/>
  <c r="AA34" i="287"/>
  <c r="Z34" i="287"/>
  <c r="Y34" i="287"/>
  <c r="X34" i="287"/>
  <c r="W34" i="287"/>
  <c r="V34" i="287"/>
  <c r="U34" i="287"/>
  <c r="T34" i="287"/>
  <c r="S34" i="287"/>
  <c r="R34" i="287"/>
  <c r="Q34" i="287"/>
  <c r="P34" i="287"/>
  <c r="O34" i="287"/>
  <c r="N34" i="287"/>
  <c r="M34" i="287"/>
  <c r="L34" i="287"/>
  <c r="K34" i="287"/>
  <c r="F34" i="287"/>
  <c r="AJ33" i="287"/>
  <c r="AI33" i="287"/>
  <c r="AH33" i="287"/>
  <c r="AG33" i="287"/>
  <c r="AF33" i="287"/>
  <c r="AE33" i="287"/>
  <c r="AD33" i="287"/>
  <c r="AC33" i="287"/>
  <c r="AB33" i="287"/>
  <c r="AA33" i="287"/>
  <c r="Z33" i="287"/>
  <c r="Y33" i="287"/>
  <c r="X33" i="287"/>
  <c r="W33" i="287"/>
  <c r="V33" i="287"/>
  <c r="U33" i="287"/>
  <c r="T33" i="287"/>
  <c r="S33" i="287"/>
  <c r="R33" i="287"/>
  <c r="Q33" i="287"/>
  <c r="P33" i="287"/>
  <c r="O33" i="287"/>
  <c r="N33" i="287"/>
  <c r="M33" i="287"/>
  <c r="L33" i="287"/>
  <c r="K33" i="287"/>
  <c r="F33" i="287"/>
  <c r="AJ32" i="287"/>
  <c r="AI32" i="287"/>
  <c r="AH32" i="287"/>
  <c r="AG32" i="287"/>
  <c r="AF32" i="287"/>
  <c r="AE32" i="287"/>
  <c r="AD32" i="287"/>
  <c r="AC32" i="287"/>
  <c r="AB32" i="287"/>
  <c r="AA32" i="287"/>
  <c r="Z32" i="287"/>
  <c r="Y32" i="287"/>
  <c r="X32" i="287"/>
  <c r="W32" i="287"/>
  <c r="V32" i="287"/>
  <c r="U32" i="287"/>
  <c r="T32" i="287"/>
  <c r="S32" i="287"/>
  <c r="R32" i="287"/>
  <c r="Q32" i="287"/>
  <c r="P32" i="287"/>
  <c r="O32" i="287"/>
  <c r="N32" i="287"/>
  <c r="M32" i="287"/>
  <c r="L32" i="287"/>
  <c r="K32" i="287"/>
  <c r="F32" i="287"/>
  <c r="AJ31" i="287"/>
  <c r="AI31" i="287"/>
  <c r="AH31" i="287"/>
  <c r="AG31" i="287"/>
  <c r="AF31" i="287"/>
  <c r="AE31" i="287"/>
  <c r="AD31" i="287"/>
  <c r="AC31" i="287"/>
  <c r="AB31" i="287"/>
  <c r="AA31" i="287"/>
  <c r="Z31" i="287"/>
  <c r="Y31" i="287"/>
  <c r="X31" i="287"/>
  <c r="W31" i="287"/>
  <c r="V31" i="287"/>
  <c r="U31" i="287"/>
  <c r="T31" i="287"/>
  <c r="S31" i="287"/>
  <c r="R31" i="287"/>
  <c r="Q31" i="287"/>
  <c r="P31" i="287"/>
  <c r="O31" i="287"/>
  <c r="N31" i="287"/>
  <c r="M31" i="287"/>
  <c r="L31" i="287"/>
  <c r="K31" i="287"/>
  <c r="F31" i="287"/>
  <c r="AJ30" i="287"/>
  <c r="AI30" i="287"/>
  <c r="AH30" i="287"/>
  <c r="AG30" i="287"/>
  <c r="AF30" i="287"/>
  <c r="AE30" i="287"/>
  <c r="AD30" i="287"/>
  <c r="AC30" i="287"/>
  <c r="AB30" i="287"/>
  <c r="AA30" i="287"/>
  <c r="Z30" i="287"/>
  <c r="Y30" i="287"/>
  <c r="X30" i="287"/>
  <c r="W30" i="287"/>
  <c r="V30" i="287"/>
  <c r="U30" i="287"/>
  <c r="T30" i="287"/>
  <c r="S30" i="287"/>
  <c r="R30" i="287"/>
  <c r="Q30" i="287"/>
  <c r="P30" i="287"/>
  <c r="O30" i="287"/>
  <c r="N30" i="287"/>
  <c r="M30" i="287"/>
  <c r="L30" i="287"/>
  <c r="K30" i="287"/>
  <c r="F30" i="287"/>
  <c r="AJ29" i="287"/>
  <c r="AI29" i="287"/>
  <c r="AH29" i="287"/>
  <c r="AG29" i="287"/>
  <c r="AF29" i="287"/>
  <c r="AE29" i="287"/>
  <c r="AD29" i="287"/>
  <c r="AC29" i="287"/>
  <c r="AB29" i="287"/>
  <c r="AA29" i="287"/>
  <c r="Z29" i="287"/>
  <c r="Y29" i="287"/>
  <c r="X29" i="287"/>
  <c r="W29" i="287"/>
  <c r="V29" i="287"/>
  <c r="U29" i="287"/>
  <c r="T29" i="287"/>
  <c r="S29" i="287"/>
  <c r="R29" i="287"/>
  <c r="Q29" i="287"/>
  <c r="P29" i="287"/>
  <c r="O29" i="287"/>
  <c r="N29" i="287"/>
  <c r="M29" i="287"/>
  <c r="L29" i="287"/>
  <c r="K29" i="287"/>
  <c r="F29" i="287"/>
  <c r="AJ28" i="287"/>
  <c r="AI28" i="287"/>
  <c r="AH28" i="287"/>
  <c r="AG28" i="287"/>
  <c r="AF28" i="287"/>
  <c r="AE28" i="287"/>
  <c r="AD28" i="287"/>
  <c r="AC28" i="287"/>
  <c r="AB28" i="287"/>
  <c r="AA28" i="287"/>
  <c r="Z28" i="287"/>
  <c r="Y28" i="287"/>
  <c r="X28" i="287"/>
  <c r="W28" i="287"/>
  <c r="V28" i="287"/>
  <c r="U28" i="287"/>
  <c r="T28" i="287"/>
  <c r="S28" i="287"/>
  <c r="R28" i="287"/>
  <c r="Q28" i="287"/>
  <c r="P28" i="287"/>
  <c r="O28" i="287"/>
  <c r="N28" i="287"/>
  <c r="M28" i="287"/>
  <c r="L28" i="287"/>
  <c r="K28" i="287"/>
  <c r="F28" i="287"/>
  <c r="AJ27" i="287"/>
  <c r="AI27" i="287"/>
  <c r="AH27" i="287"/>
  <c r="AG27" i="287"/>
  <c r="AF27" i="287"/>
  <c r="AE27" i="287"/>
  <c r="AD27" i="287"/>
  <c r="AC27" i="287"/>
  <c r="AB27" i="287"/>
  <c r="AA27" i="287"/>
  <c r="Z27" i="287"/>
  <c r="Y27" i="287"/>
  <c r="X27" i="287"/>
  <c r="W27" i="287"/>
  <c r="V27" i="287"/>
  <c r="U27" i="287"/>
  <c r="T27" i="287"/>
  <c r="S27" i="287"/>
  <c r="R27" i="287"/>
  <c r="Q27" i="287"/>
  <c r="P27" i="287"/>
  <c r="O27" i="287"/>
  <c r="N27" i="287"/>
  <c r="M27" i="287"/>
  <c r="L27" i="287"/>
  <c r="K27" i="287"/>
  <c r="F27" i="287"/>
  <c r="AJ26" i="287"/>
  <c r="AI26" i="287"/>
  <c r="AH26" i="287"/>
  <c r="AG26" i="287"/>
  <c r="AF26" i="287"/>
  <c r="AE26" i="287"/>
  <c r="AD26" i="287"/>
  <c r="AC26" i="287"/>
  <c r="AB26" i="287"/>
  <c r="AA26" i="287"/>
  <c r="Z26" i="287"/>
  <c r="Y26" i="287"/>
  <c r="X26" i="287"/>
  <c r="W26" i="287"/>
  <c r="V26" i="287"/>
  <c r="U26" i="287"/>
  <c r="T26" i="287"/>
  <c r="S26" i="287"/>
  <c r="R26" i="287"/>
  <c r="Q26" i="287"/>
  <c r="P26" i="287"/>
  <c r="O26" i="287"/>
  <c r="N26" i="287"/>
  <c r="M26" i="287"/>
  <c r="L26" i="287"/>
  <c r="K26" i="287"/>
  <c r="F26" i="287"/>
  <c r="AJ25" i="287"/>
  <c r="AI25" i="287"/>
  <c r="AH25" i="287"/>
  <c r="AG25" i="287"/>
  <c r="AF25" i="287"/>
  <c r="AE25" i="287"/>
  <c r="AD25" i="287"/>
  <c r="AC25" i="287"/>
  <c r="AB25" i="287"/>
  <c r="AA25" i="287"/>
  <c r="Z25" i="287"/>
  <c r="Y25" i="287"/>
  <c r="X25" i="287"/>
  <c r="W25" i="287"/>
  <c r="V25" i="287"/>
  <c r="U25" i="287"/>
  <c r="T25" i="287"/>
  <c r="S25" i="287"/>
  <c r="R25" i="287"/>
  <c r="Q25" i="287"/>
  <c r="P25" i="287"/>
  <c r="O25" i="287"/>
  <c r="N25" i="287"/>
  <c r="M25" i="287"/>
  <c r="L25" i="287"/>
  <c r="K25" i="287"/>
  <c r="F25" i="287"/>
  <c r="AJ24" i="287"/>
  <c r="AI24" i="287"/>
  <c r="AH24" i="287"/>
  <c r="AG24" i="287"/>
  <c r="AF24" i="287"/>
  <c r="AE24" i="287"/>
  <c r="AD24" i="287"/>
  <c r="AC24" i="287"/>
  <c r="AB24" i="287"/>
  <c r="AA24" i="287"/>
  <c r="Z24" i="287"/>
  <c r="Y24" i="287"/>
  <c r="X24" i="287"/>
  <c r="W24" i="287"/>
  <c r="V24" i="287"/>
  <c r="U24" i="287"/>
  <c r="T24" i="287"/>
  <c r="S24" i="287"/>
  <c r="R24" i="287"/>
  <c r="Q24" i="287"/>
  <c r="P24" i="287"/>
  <c r="O24" i="287"/>
  <c r="N24" i="287"/>
  <c r="M24" i="287"/>
  <c r="L24" i="287"/>
  <c r="K24" i="287"/>
  <c r="F24" i="287"/>
  <c r="AJ23" i="287"/>
  <c r="F23" i="287" s="1"/>
  <c r="AI23" i="287"/>
  <c r="AH23" i="287"/>
  <c r="AG23" i="287"/>
  <c r="AE23" i="287"/>
  <c r="AD23" i="287"/>
  <c r="AC23" i="287"/>
  <c r="AB23" i="287"/>
  <c r="AA23" i="287"/>
  <c r="AF23" i="287" s="1"/>
  <c r="Z23" i="287"/>
  <c r="Y23" i="287"/>
  <c r="X23" i="287"/>
  <c r="W23" i="287"/>
  <c r="V23" i="287"/>
  <c r="T23" i="287"/>
  <c r="S23" i="287"/>
  <c r="R23" i="287"/>
  <c r="Q23" i="287"/>
  <c r="U23" i="287" s="1"/>
  <c r="O23" i="287"/>
  <c r="N23" i="287"/>
  <c r="M23" i="287"/>
  <c r="L23" i="287"/>
  <c r="K23" i="287"/>
  <c r="P23" i="287" s="1"/>
  <c r="AI22" i="287"/>
  <c r="AH22" i="287"/>
  <c r="AG22" i="287"/>
  <c r="AJ22" i="287" s="1"/>
  <c r="F22" i="287" s="1"/>
  <c r="AE22" i="287"/>
  <c r="AD22" i="287"/>
  <c r="AC22" i="287"/>
  <c r="AB22" i="287"/>
  <c r="AA22" i="287"/>
  <c r="Y22" i="287"/>
  <c r="X22" i="287"/>
  <c r="W22" i="287"/>
  <c r="V22" i="287"/>
  <c r="T22" i="287"/>
  <c r="S22" i="287"/>
  <c r="R22" i="287"/>
  <c r="U22" i="287" s="1"/>
  <c r="Q22" i="287"/>
  <c r="O22" i="287"/>
  <c r="N22" i="287"/>
  <c r="M22" i="287"/>
  <c r="L22" i="287"/>
  <c r="K22" i="287"/>
  <c r="AI21" i="287"/>
  <c r="AH21" i="287"/>
  <c r="AG21" i="287"/>
  <c r="AE21" i="287"/>
  <c r="AD21" i="287"/>
  <c r="AC21" i="287"/>
  <c r="AB21" i="287"/>
  <c r="AF21" i="287" s="1"/>
  <c r="AA21" i="287"/>
  <c r="Y21" i="287"/>
  <c r="X21" i="287"/>
  <c r="W21" i="287"/>
  <c r="Z21" i="287" s="1"/>
  <c r="V21" i="287"/>
  <c r="T21" i="287"/>
  <c r="S21" i="287"/>
  <c r="R21" i="287"/>
  <c r="Q21" i="287"/>
  <c r="P21" i="287"/>
  <c r="O21" i="287"/>
  <c r="N21" i="287"/>
  <c r="M21" i="287"/>
  <c r="L21" i="287"/>
  <c r="K21" i="287"/>
  <c r="AI20" i="287"/>
  <c r="AH20" i="287"/>
  <c r="AJ20" i="287" s="1"/>
  <c r="F20" i="287" s="1"/>
  <c r="AG20" i="287"/>
  <c r="AE20" i="287"/>
  <c r="AD20" i="287"/>
  <c r="AC20" i="287"/>
  <c r="AB20" i="287"/>
  <c r="AA20" i="287"/>
  <c r="Y20" i="287"/>
  <c r="X20" i="287"/>
  <c r="W20" i="287"/>
  <c r="Z20" i="287" s="1"/>
  <c r="V20" i="287"/>
  <c r="T20" i="287"/>
  <c r="S20" i="287"/>
  <c r="R20" i="287"/>
  <c r="U20" i="287" s="1"/>
  <c r="Q20" i="287"/>
  <c r="O20" i="287"/>
  <c r="N20" i="287"/>
  <c r="M20" i="287"/>
  <c r="L20" i="287"/>
  <c r="K20" i="287"/>
  <c r="P20" i="287" s="1"/>
  <c r="AI19" i="287"/>
  <c r="AH19" i="287"/>
  <c r="AJ19" i="287" s="1"/>
  <c r="F19" i="287" s="1"/>
  <c r="AG19" i="287"/>
  <c r="AE19" i="287"/>
  <c r="AD19" i="287"/>
  <c r="AC19" i="287"/>
  <c r="AF19" i="287" s="1"/>
  <c r="AB19" i="287"/>
  <c r="AA19" i="287"/>
  <c r="Y19" i="287"/>
  <c r="X19" i="287"/>
  <c r="W19" i="287"/>
  <c r="V19" i="287"/>
  <c r="T19" i="287"/>
  <c r="S19" i="287"/>
  <c r="R19" i="287"/>
  <c r="U19" i="287" s="1"/>
  <c r="Q19" i="287"/>
  <c r="O19" i="287"/>
  <c r="N19" i="287"/>
  <c r="M19" i="287"/>
  <c r="P19" i="287" s="1"/>
  <c r="L19" i="287"/>
  <c r="K19" i="287"/>
  <c r="AI18" i="287"/>
  <c r="AH18" i="287"/>
  <c r="AJ18" i="287" s="1"/>
  <c r="F18" i="287" s="1"/>
  <c r="AG18" i="287"/>
  <c r="AF18" i="287"/>
  <c r="AE18" i="287"/>
  <c r="AD18" i="287"/>
  <c r="AC18" i="287"/>
  <c r="AB18" i="287"/>
  <c r="AA18" i="287"/>
  <c r="Z18" i="287"/>
  <c r="Y18" i="287"/>
  <c r="X18" i="287"/>
  <c r="W18" i="287"/>
  <c r="V18" i="287"/>
  <c r="T18" i="287"/>
  <c r="S18" i="287"/>
  <c r="R18" i="287"/>
  <c r="U18" i="287" s="1"/>
  <c r="Q18" i="287"/>
  <c r="P18" i="287"/>
  <c r="O18" i="287"/>
  <c r="N18" i="287"/>
  <c r="M18" i="287"/>
  <c r="L18" i="287"/>
  <c r="K18" i="287"/>
  <c r="AI17" i="287"/>
  <c r="AH17" i="287"/>
  <c r="AG17" i="287"/>
  <c r="AJ17" i="287" s="1"/>
  <c r="F17" i="287" s="1"/>
  <c r="AE17" i="287"/>
  <c r="AD17" i="287"/>
  <c r="AC17" i="287"/>
  <c r="AB17" i="287"/>
  <c r="AA17" i="287"/>
  <c r="Y17" i="287"/>
  <c r="X17" i="287"/>
  <c r="W17" i="287"/>
  <c r="V17" i="287"/>
  <c r="Z17" i="287" s="1"/>
  <c r="T17" i="287"/>
  <c r="S17" i="287"/>
  <c r="R17" i="287"/>
  <c r="Q17" i="287"/>
  <c r="U17" i="287" s="1"/>
  <c r="O17" i="287"/>
  <c r="N17" i="287"/>
  <c r="M17" i="287"/>
  <c r="L17" i="287"/>
  <c r="K17" i="287"/>
  <c r="AI16" i="287"/>
  <c r="AH16" i="287"/>
  <c r="AG16" i="287"/>
  <c r="AJ16" i="287" s="1"/>
  <c r="F16" i="287" s="1"/>
  <c r="AE16" i="287"/>
  <c r="AD16" i="287"/>
  <c r="AC16" i="287"/>
  <c r="AB16" i="287"/>
  <c r="AA16" i="287"/>
  <c r="AF16" i="287" s="1"/>
  <c r="Y16" i="287"/>
  <c r="X16" i="287"/>
  <c r="W16" i="287"/>
  <c r="V16" i="287"/>
  <c r="T16" i="287"/>
  <c r="S16" i="287"/>
  <c r="R16" i="287"/>
  <c r="Q16" i="287"/>
  <c r="U16" i="287" s="1"/>
  <c r="O16" i="287"/>
  <c r="N16" i="287"/>
  <c r="M16" i="287"/>
  <c r="L16" i="287"/>
  <c r="K16" i="287"/>
  <c r="P16" i="287" s="1"/>
  <c r="AI15" i="287"/>
  <c r="AH15" i="287"/>
  <c r="AG15" i="287"/>
  <c r="AE15" i="287"/>
  <c r="AD15" i="287"/>
  <c r="AC15" i="287"/>
  <c r="AB15" i="287"/>
  <c r="AA15" i="287"/>
  <c r="Y15" i="287"/>
  <c r="X15" i="287"/>
  <c r="W15" i="287"/>
  <c r="V15" i="287"/>
  <c r="Z15" i="287" s="1"/>
  <c r="T15" i="287"/>
  <c r="S15" i="287"/>
  <c r="R15" i="287"/>
  <c r="Q15" i="287"/>
  <c r="O15" i="287"/>
  <c r="N15" i="287"/>
  <c r="M15" i="287"/>
  <c r="L15" i="287"/>
  <c r="P15" i="287" s="1"/>
  <c r="K15" i="287"/>
  <c r="AI14" i="287"/>
  <c r="AH14" i="287"/>
  <c r="AG14" i="287"/>
  <c r="AJ14" i="287" s="1"/>
  <c r="F14" i="287" s="1"/>
  <c r="AE14" i="287"/>
  <c r="AD14" i="287"/>
  <c r="AC14" i="287"/>
  <c r="AB14" i="287"/>
  <c r="AA14" i="287"/>
  <c r="AF14" i="287" s="1"/>
  <c r="Y14" i="287"/>
  <c r="X14" i="287"/>
  <c r="W14" i="287"/>
  <c r="V14" i="287"/>
  <c r="Z14" i="287" s="1"/>
  <c r="T14" i="287"/>
  <c r="S14" i="287"/>
  <c r="R14" i="287"/>
  <c r="Q14" i="287"/>
  <c r="U14" i="287" s="1"/>
  <c r="O14" i="287"/>
  <c r="N14" i="287"/>
  <c r="M14" i="287"/>
  <c r="L14" i="287"/>
  <c r="K14" i="287"/>
  <c r="P14" i="287" s="1"/>
  <c r="AI13" i="287"/>
  <c r="AH13" i="287"/>
  <c r="AG13" i="287"/>
  <c r="AJ13" i="287" s="1"/>
  <c r="F13" i="287" s="1"/>
  <c r="AE13" i="287"/>
  <c r="AD13" i="287"/>
  <c r="AC13" i="287"/>
  <c r="AB13" i="287"/>
  <c r="AF13" i="287" s="1"/>
  <c r="AA13" i="287"/>
  <c r="Y13" i="287"/>
  <c r="X13" i="287"/>
  <c r="W13" i="287"/>
  <c r="Z13" i="287" s="1"/>
  <c r="V13" i="287"/>
  <c r="T13" i="287"/>
  <c r="S13" i="287"/>
  <c r="R13" i="287"/>
  <c r="Q13" i="287"/>
  <c r="O13" i="287"/>
  <c r="N13" i="287"/>
  <c r="M13" i="287"/>
  <c r="L13" i="287"/>
  <c r="P13" i="287" s="1"/>
  <c r="K13" i="287"/>
  <c r="AJ12" i="287"/>
  <c r="F12" i="287" s="1"/>
  <c r="AI12" i="287"/>
  <c r="AH12" i="287"/>
  <c r="AG12" i="287"/>
  <c r="AE12" i="287"/>
  <c r="AD12" i="287"/>
  <c r="AC12" i="287"/>
  <c r="AB12" i="287"/>
  <c r="AA12" i="287"/>
  <c r="Y12" i="287"/>
  <c r="X12" i="287"/>
  <c r="W12" i="287"/>
  <c r="V12" i="287"/>
  <c r="U12" i="287"/>
  <c r="T12" i="287"/>
  <c r="S12" i="287"/>
  <c r="R12" i="287"/>
  <c r="Q12" i="287"/>
  <c r="O12" i="287"/>
  <c r="N12" i="287"/>
  <c r="M12" i="287"/>
  <c r="L12" i="287"/>
  <c r="P12" i="287" s="1"/>
  <c r="K12" i="287"/>
  <c r="AI11" i="287"/>
  <c r="AH11" i="287"/>
  <c r="AJ11" i="287" s="1"/>
  <c r="F11" i="287" s="1"/>
  <c r="AG11" i="287"/>
  <c r="AE11" i="287"/>
  <c r="AD11" i="287"/>
  <c r="AC11" i="287"/>
  <c r="AB11" i="287"/>
  <c r="AA11" i="287"/>
  <c r="Y11" i="287"/>
  <c r="X11" i="287"/>
  <c r="W11" i="287"/>
  <c r="V11" i="287"/>
  <c r="Z11" i="287" s="1"/>
  <c r="U11" i="287"/>
  <c r="T11" i="287"/>
  <c r="S11" i="287"/>
  <c r="R11" i="287"/>
  <c r="Q11" i="287"/>
  <c r="O11" i="287"/>
  <c r="N11" i="287"/>
  <c r="M11" i="287"/>
  <c r="L11" i="287"/>
  <c r="K11" i="287"/>
  <c r="P11" i="287" s="1"/>
  <c r="AI10" i="287"/>
  <c r="AH10" i="287"/>
  <c r="AG10" i="287"/>
  <c r="AJ10" i="287" s="1"/>
  <c r="F10" i="287" s="1"/>
  <c r="AE10" i="287"/>
  <c r="AD10" i="287"/>
  <c r="AC10" i="287"/>
  <c r="AB10" i="287"/>
  <c r="AA10" i="287"/>
  <c r="Y10" i="287"/>
  <c r="X10" i="287"/>
  <c r="W10" i="287"/>
  <c r="Z10" i="287" s="1"/>
  <c r="V10" i="287"/>
  <c r="T10" i="287"/>
  <c r="S10" i="287"/>
  <c r="R10" i="287"/>
  <c r="Q10" i="287"/>
  <c r="O10" i="287"/>
  <c r="N10" i="287"/>
  <c r="M10" i="287"/>
  <c r="L10" i="287"/>
  <c r="K10" i="287"/>
  <c r="P10" i="287" s="1"/>
  <c r="AJ9" i="287"/>
  <c r="F9" i="287" s="1"/>
  <c r="AI9" i="287"/>
  <c r="AH9" i="287"/>
  <c r="AG9" i="287"/>
  <c r="AE9" i="287"/>
  <c r="AD9" i="287"/>
  <c r="AC9" i="287"/>
  <c r="AB9" i="287"/>
  <c r="AA9" i="287"/>
  <c r="AF9" i="287" s="1"/>
  <c r="Y9" i="287"/>
  <c r="X9" i="287"/>
  <c r="W9" i="287"/>
  <c r="V9" i="287"/>
  <c r="Z9" i="287" s="1"/>
  <c r="T9" i="287"/>
  <c r="S9" i="287"/>
  <c r="R9" i="287"/>
  <c r="Q9" i="287"/>
  <c r="U9" i="287" s="1"/>
  <c r="O9" i="287"/>
  <c r="N9" i="287"/>
  <c r="M9" i="287"/>
  <c r="L9" i="287"/>
  <c r="K9" i="287"/>
  <c r="P9" i="287" s="1"/>
  <c r="AI8" i="287"/>
  <c r="AH8" i="287"/>
  <c r="AJ8" i="287" s="1"/>
  <c r="F8" i="287" s="1"/>
  <c r="AG8" i="287"/>
  <c r="AE8" i="287"/>
  <c r="AD8" i="287"/>
  <c r="AC8" i="287"/>
  <c r="AB8" i="287"/>
  <c r="AF8" i="287" s="1"/>
  <c r="AA8" i="287"/>
  <c r="Y8" i="287"/>
  <c r="X8" i="287"/>
  <c r="W8" i="287"/>
  <c r="V8" i="287"/>
  <c r="Z8" i="287" s="1"/>
  <c r="T8" i="287"/>
  <c r="S8" i="287"/>
  <c r="R8" i="287"/>
  <c r="Q8" i="287"/>
  <c r="O8" i="287"/>
  <c r="N8" i="287"/>
  <c r="M8" i="287"/>
  <c r="L8" i="287"/>
  <c r="P8" i="287" s="1"/>
  <c r="K8" i="287"/>
  <c r="AI7" i="287"/>
  <c r="AH7" i="287"/>
  <c r="AJ7" i="287" s="1"/>
  <c r="F7" i="287" s="1"/>
  <c r="AG7" i="287"/>
  <c r="AE7" i="287"/>
  <c r="AD7" i="287"/>
  <c r="AC7" i="287"/>
  <c r="AB7" i="287"/>
  <c r="AF7" i="287" s="1"/>
  <c r="AA7" i="287"/>
  <c r="Y7" i="287"/>
  <c r="X7" i="287"/>
  <c r="W7" i="287"/>
  <c r="Z7" i="287" s="1"/>
  <c r="V7" i="287"/>
  <c r="T7" i="287"/>
  <c r="S7" i="287"/>
  <c r="R7" i="287"/>
  <c r="U7" i="287" s="1"/>
  <c r="Q7" i="287"/>
  <c r="O7" i="287"/>
  <c r="N7" i="287"/>
  <c r="M7" i="287"/>
  <c r="L7" i="287"/>
  <c r="P7" i="287" s="1"/>
  <c r="K7" i="287"/>
  <c r="AI6" i="287"/>
  <c r="AH6" i="287"/>
  <c r="AG6" i="287"/>
  <c r="AE6" i="287"/>
  <c r="AD6" i="287"/>
  <c r="AC6" i="287"/>
  <c r="AB6" i="287"/>
  <c r="AA6" i="287"/>
  <c r="Y6" i="287"/>
  <c r="X6" i="287"/>
  <c r="W6" i="287"/>
  <c r="V6" i="287"/>
  <c r="T6" i="287"/>
  <c r="S6" i="287"/>
  <c r="R6" i="287"/>
  <c r="Q6" i="287"/>
  <c r="O6" i="287"/>
  <c r="N6" i="287"/>
  <c r="M6" i="287"/>
  <c r="L6" i="287"/>
  <c r="K6" i="287"/>
  <c r="AI5" i="287"/>
  <c r="AH5" i="287"/>
  <c r="AJ5" i="287" s="1"/>
  <c r="F5" i="287" s="1"/>
  <c r="AG5" i="287"/>
  <c r="AF5" i="287"/>
  <c r="AE5" i="287"/>
  <c r="AD5" i="287"/>
  <c r="AC5" i="287"/>
  <c r="AB5" i="287"/>
  <c r="AA5" i="287"/>
  <c r="Y5" i="287"/>
  <c r="X5" i="287"/>
  <c r="Z5" i="287" s="1"/>
  <c r="W5" i="287"/>
  <c r="V5" i="287"/>
  <c r="T5" i="287"/>
  <c r="S5" i="287"/>
  <c r="U5" i="287" s="1"/>
  <c r="R5" i="287"/>
  <c r="Q5" i="287"/>
  <c r="O5" i="287"/>
  <c r="N5" i="287"/>
  <c r="M5" i="287"/>
  <c r="P5" i="287" s="1"/>
  <c r="L5" i="287"/>
  <c r="K5" i="287"/>
  <c r="AI4" i="287"/>
  <c r="AH4" i="287"/>
  <c r="AJ4" i="287" s="1"/>
  <c r="F4" i="287" s="1"/>
  <c r="AG4" i="287"/>
  <c r="AE4" i="287"/>
  <c r="AD4" i="287"/>
  <c r="AC4" i="287"/>
  <c r="AB4" i="287"/>
  <c r="AF4" i="287" s="1"/>
  <c r="AA4" i="287"/>
  <c r="Y4" i="287"/>
  <c r="X4" i="287"/>
  <c r="Z4" i="287" s="1"/>
  <c r="W4" i="287"/>
  <c r="V4" i="287"/>
  <c r="T4" i="287"/>
  <c r="S4" i="287"/>
  <c r="U4" i="287" s="1"/>
  <c r="R4" i="287"/>
  <c r="Q4" i="287"/>
  <c r="O4" i="287"/>
  <c r="N4" i="287"/>
  <c r="M4" i="287"/>
  <c r="L4" i="287"/>
  <c r="P4" i="287" s="1"/>
  <c r="K4" i="287"/>
  <c r="D57" i="286"/>
  <c r="E54" i="286"/>
  <c r="E55" i="286" s="1"/>
  <c r="D54" i="286"/>
  <c r="D55" i="286" s="1"/>
  <c r="C54" i="286"/>
  <c r="D50" i="286"/>
  <c r="E47" i="286"/>
  <c r="D47" i="286"/>
  <c r="D49" i="286" s="1"/>
  <c r="AJ43" i="286"/>
  <c r="AI43" i="286"/>
  <c r="AH43" i="286"/>
  <c r="AG43" i="286"/>
  <c r="AF43" i="286"/>
  <c r="AE43" i="286"/>
  <c r="AD43" i="286"/>
  <c r="AC43" i="286"/>
  <c r="AB43" i="286"/>
  <c r="AA43" i="286"/>
  <c r="Z43" i="286"/>
  <c r="Y43" i="286"/>
  <c r="X43" i="286"/>
  <c r="W43" i="286"/>
  <c r="V43" i="286"/>
  <c r="U43" i="286"/>
  <c r="T43" i="286"/>
  <c r="S43" i="286"/>
  <c r="R43" i="286"/>
  <c r="Q43" i="286"/>
  <c r="P43" i="286"/>
  <c r="O43" i="286"/>
  <c r="N43" i="286"/>
  <c r="M43" i="286"/>
  <c r="L43" i="286"/>
  <c r="K43" i="286"/>
  <c r="F43" i="286"/>
  <c r="AJ42" i="286"/>
  <c r="AI42" i="286"/>
  <c r="AH42" i="286"/>
  <c r="AG42" i="286"/>
  <c r="AF42" i="286"/>
  <c r="AE42" i="286"/>
  <c r="AD42" i="286"/>
  <c r="AC42" i="286"/>
  <c r="AB42" i="286"/>
  <c r="AA42" i="286"/>
  <c r="Z42" i="286"/>
  <c r="Y42" i="286"/>
  <c r="X42" i="286"/>
  <c r="W42" i="286"/>
  <c r="V42" i="286"/>
  <c r="U42" i="286"/>
  <c r="T42" i="286"/>
  <c r="S42" i="286"/>
  <c r="R42" i="286"/>
  <c r="Q42" i="286"/>
  <c r="P42" i="286"/>
  <c r="O42" i="286"/>
  <c r="N42" i="286"/>
  <c r="M42" i="286"/>
  <c r="L42" i="286"/>
  <c r="K42" i="286"/>
  <c r="F42" i="286"/>
  <c r="AJ41" i="286"/>
  <c r="AI41" i="286"/>
  <c r="AH41" i="286"/>
  <c r="AG41" i="286"/>
  <c r="AF41" i="286"/>
  <c r="AE41" i="286"/>
  <c r="AD41" i="286"/>
  <c r="AC41" i="286"/>
  <c r="AB41" i="286"/>
  <c r="AA41" i="286"/>
  <c r="Z41" i="286"/>
  <c r="Y41" i="286"/>
  <c r="X41" i="286"/>
  <c r="W41" i="286"/>
  <c r="V41" i="286"/>
  <c r="U41" i="286"/>
  <c r="T41" i="286"/>
  <c r="S41" i="286"/>
  <c r="R41" i="286"/>
  <c r="Q41" i="286"/>
  <c r="P41" i="286"/>
  <c r="O41" i="286"/>
  <c r="N41" i="286"/>
  <c r="M41" i="286"/>
  <c r="L41" i="286"/>
  <c r="K41" i="286"/>
  <c r="F41" i="286"/>
  <c r="AJ40" i="286"/>
  <c r="AI40" i="286"/>
  <c r="AH40" i="286"/>
  <c r="AG40" i="286"/>
  <c r="AF40" i="286"/>
  <c r="AE40" i="286"/>
  <c r="AD40" i="286"/>
  <c r="AC40" i="286"/>
  <c r="AB40" i="286"/>
  <c r="AA40" i="286"/>
  <c r="Z40" i="286"/>
  <c r="Y40" i="286"/>
  <c r="X40" i="286"/>
  <c r="W40" i="286"/>
  <c r="V40" i="286"/>
  <c r="U40" i="286"/>
  <c r="T40" i="286"/>
  <c r="S40" i="286"/>
  <c r="R40" i="286"/>
  <c r="Q40" i="286"/>
  <c r="P40" i="286"/>
  <c r="O40" i="286"/>
  <c r="N40" i="286"/>
  <c r="M40" i="286"/>
  <c r="L40" i="286"/>
  <c r="K40" i="286"/>
  <c r="F40" i="286"/>
  <c r="AJ39" i="286"/>
  <c r="AI39" i="286"/>
  <c r="AH39" i="286"/>
  <c r="AG39" i="286"/>
  <c r="AF39" i="286"/>
  <c r="AE39" i="286"/>
  <c r="AD39" i="286"/>
  <c r="AC39" i="286"/>
  <c r="AB39" i="286"/>
  <c r="AA39" i="286"/>
  <c r="Z39" i="286"/>
  <c r="Y39" i="286"/>
  <c r="X39" i="286"/>
  <c r="W39" i="286"/>
  <c r="V39" i="286"/>
  <c r="U39" i="286"/>
  <c r="T39" i="286"/>
  <c r="S39" i="286"/>
  <c r="R39" i="286"/>
  <c r="Q39" i="286"/>
  <c r="P39" i="286"/>
  <c r="O39" i="286"/>
  <c r="N39" i="286"/>
  <c r="M39" i="286"/>
  <c r="L39" i="286"/>
  <c r="K39" i="286"/>
  <c r="F39" i="286"/>
  <c r="AJ38" i="286"/>
  <c r="AI38" i="286"/>
  <c r="AH38" i="286"/>
  <c r="AG38" i="286"/>
  <c r="AF38" i="286"/>
  <c r="AE38" i="286"/>
  <c r="AD38" i="286"/>
  <c r="AC38" i="286"/>
  <c r="AB38" i="286"/>
  <c r="AA38" i="286"/>
  <c r="Z38" i="286"/>
  <c r="Y38" i="286"/>
  <c r="X38" i="286"/>
  <c r="W38" i="286"/>
  <c r="V38" i="286"/>
  <c r="U38" i="286"/>
  <c r="T38" i="286"/>
  <c r="S38" i="286"/>
  <c r="R38" i="286"/>
  <c r="Q38" i="286"/>
  <c r="P38" i="286"/>
  <c r="O38" i="286"/>
  <c r="N38" i="286"/>
  <c r="M38" i="286"/>
  <c r="L38" i="286"/>
  <c r="K38" i="286"/>
  <c r="F38" i="286"/>
  <c r="AJ37" i="286"/>
  <c r="AI37" i="286"/>
  <c r="AH37" i="286"/>
  <c r="AG37" i="286"/>
  <c r="AF37" i="286"/>
  <c r="AE37" i="286"/>
  <c r="AD37" i="286"/>
  <c r="AC37" i="286"/>
  <c r="AB37" i="286"/>
  <c r="AA37" i="286"/>
  <c r="Z37" i="286"/>
  <c r="Y37" i="286"/>
  <c r="X37" i="286"/>
  <c r="W37" i="286"/>
  <c r="V37" i="286"/>
  <c r="U37" i="286"/>
  <c r="T37" i="286"/>
  <c r="S37" i="286"/>
  <c r="R37" i="286"/>
  <c r="Q37" i="286"/>
  <c r="P37" i="286"/>
  <c r="O37" i="286"/>
  <c r="N37" i="286"/>
  <c r="M37" i="286"/>
  <c r="L37" i="286"/>
  <c r="K37" i="286"/>
  <c r="F37" i="286"/>
  <c r="AJ36" i="286"/>
  <c r="AI36" i="286"/>
  <c r="AH36" i="286"/>
  <c r="AG36" i="286"/>
  <c r="AF36" i="286"/>
  <c r="AE36" i="286"/>
  <c r="AD36" i="286"/>
  <c r="AC36" i="286"/>
  <c r="AB36" i="286"/>
  <c r="AA36" i="286"/>
  <c r="Z36" i="286"/>
  <c r="Y36" i="286"/>
  <c r="X36" i="286"/>
  <c r="W36" i="286"/>
  <c r="V36" i="286"/>
  <c r="U36" i="286"/>
  <c r="T36" i="286"/>
  <c r="S36" i="286"/>
  <c r="R36" i="286"/>
  <c r="Q36" i="286"/>
  <c r="P36" i="286"/>
  <c r="O36" i="286"/>
  <c r="N36" i="286"/>
  <c r="M36" i="286"/>
  <c r="L36" i="286"/>
  <c r="K36" i="286"/>
  <c r="F36" i="286"/>
  <c r="AJ35" i="286"/>
  <c r="AI35" i="286"/>
  <c r="AH35" i="286"/>
  <c r="AG35" i="286"/>
  <c r="AF35" i="286"/>
  <c r="AE35" i="286"/>
  <c r="AD35" i="286"/>
  <c r="AC35" i="286"/>
  <c r="AB35" i="286"/>
  <c r="AA35" i="286"/>
  <c r="Z35" i="286"/>
  <c r="Y35" i="286"/>
  <c r="X35" i="286"/>
  <c r="W35" i="286"/>
  <c r="V35" i="286"/>
  <c r="U35" i="286"/>
  <c r="T35" i="286"/>
  <c r="S35" i="286"/>
  <c r="R35" i="286"/>
  <c r="Q35" i="286"/>
  <c r="P35" i="286"/>
  <c r="O35" i="286"/>
  <c r="N35" i="286"/>
  <c r="M35" i="286"/>
  <c r="L35" i="286"/>
  <c r="K35" i="286"/>
  <c r="F35" i="286"/>
  <c r="AJ34" i="286"/>
  <c r="AI34" i="286"/>
  <c r="AH34" i="286"/>
  <c r="AG34" i="286"/>
  <c r="AF34" i="286"/>
  <c r="AE34" i="286"/>
  <c r="AD34" i="286"/>
  <c r="AC34" i="286"/>
  <c r="AB34" i="286"/>
  <c r="AA34" i="286"/>
  <c r="Z34" i="286"/>
  <c r="Y34" i="286"/>
  <c r="X34" i="286"/>
  <c r="W34" i="286"/>
  <c r="V34" i="286"/>
  <c r="U34" i="286"/>
  <c r="T34" i="286"/>
  <c r="S34" i="286"/>
  <c r="R34" i="286"/>
  <c r="Q34" i="286"/>
  <c r="P34" i="286"/>
  <c r="O34" i="286"/>
  <c r="N34" i="286"/>
  <c r="M34" i="286"/>
  <c r="L34" i="286"/>
  <c r="K34" i="286"/>
  <c r="F34" i="286"/>
  <c r="AJ33" i="286"/>
  <c r="AI33" i="286"/>
  <c r="AH33" i="286"/>
  <c r="AG33" i="286"/>
  <c r="AF33" i="286"/>
  <c r="AE33" i="286"/>
  <c r="AD33" i="286"/>
  <c r="AC33" i="286"/>
  <c r="AB33" i="286"/>
  <c r="AA33" i="286"/>
  <c r="Z33" i="286"/>
  <c r="Y33" i="286"/>
  <c r="X33" i="286"/>
  <c r="W33" i="286"/>
  <c r="V33" i="286"/>
  <c r="U33" i="286"/>
  <c r="T33" i="286"/>
  <c r="S33" i="286"/>
  <c r="R33" i="286"/>
  <c r="Q33" i="286"/>
  <c r="P33" i="286"/>
  <c r="O33" i="286"/>
  <c r="N33" i="286"/>
  <c r="M33" i="286"/>
  <c r="L33" i="286"/>
  <c r="K33" i="286"/>
  <c r="F33" i="286"/>
  <c r="AJ32" i="286"/>
  <c r="AI32" i="286"/>
  <c r="AH32" i="286"/>
  <c r="AG32" i="286"/>
  <c r="AF32" i="286"/>
  <c r="AE32" i="286"/>
  <c r="AD32" i="286"/>
  <c r="AC32" i="286"/>
  <c r="AB32" i="286"/>
  <c r="AA32" i="286"/>
  <c r="Z32" i="286"/>
  <c r="Y32" i="286"/>
  <c r="X32" i="286"/>
  <c r="W32" i="286"/>
  <c r="V32" i="286"/>
  <c r="U32" i="286"/>
  <c r="T32" i="286"/>
  <c r="S32" i="286"/>
  <c r="R32" i="286"/>
  <c r="Q32" i="286"/>
  <c r="P32" i="286"/>
  <c r="O32" i="286"/>
  <c r="N32" i="286"/>
  <c r="M32" i="286"/>
  <c r="L32" i="286"/>
  <c r="K32" i="286"/>
  <c r="F32" i="286"/>
  <c r="AI31" i="286"/>
  <c r="AH31" i="286"/>
  <c r="AJ31" i="286" s="1"/>
  <c r="F31" i="286" s="1"/>
  <c r="AG31" i="286"/>
  <c r="AE31" i="286"/>
  <c r="AD31" i="286"/>
  <c r="AC31" i="286"/>
  <c r="AB31" i="286"/>
  <c r="AF31" i="286" s="1"/>
  <c r="AA31" i="286"/>
  <c r="Z31" i="286"/>
  <c r="Y31" i="286"/>
  <c r="X31" i="286"/>
  <c r="W31" i="286"/>
  <c r="V31" i="286"/>
  <c r="T31" i="286"/>
  <c r="S31" i="286"/>
  <c r="R31" i="286"/>
  <c r="U31" i="286" s="1"/>
  <c r="Q31" i="286"/>
  <c r="O31" i="286"/>
  <c r="N31" i="286"/>
  <c r="M31" i="286"/>
  <c r="L31" i="286"/>
  <c r="P31" i="286" s="1"/>
  <c r="K31" i="286"/>
  <c r="AI30" i="286"/>
  <c r="AH30" i="286"/>
  <c r="AJ30" i="286" s="1"/>
  <c r="F30" i="286" s="1"/>
  <c r="AG30" i="286"/>
  <c r="AE30" i="286"/>
  <c r="AD30" i="286"/>
  <c r="AC30" i="286"/>
  <c r="AB30" i="286"/>
  <c r="AF30" i="286" s="1"/>
  <c r="AA30" i="286"/>
  <c r="Z30" i="286"/>
  <c r="Y30" i="286"/>
  <c r="X30" i="286"/>
  <c r="W30" i="286"/>
  <c r="V30" i="286"/>
  <c r="U30" i="286"/>
  <c r="T30" i="286"/>
  <c r="S30" i="286"/>
  <c r="R30" i="286"/>
  <c r="Q30" i="286"/>
  <c r="O30" i="286"/>
  <c r="N30" i="286"/>
  <c r="M30" i="286"/>
  <c r="L30" i="286"/>
  <c r="P30" i="286" s="1"/>
  <c r="K30" i="286"/>
  <c r="AJ29" i="286"/>
  <c r="F29" i="286" s="1"/>
  <c r="AI29" i="286"/>
  <c r="AH29" i="286"/>
  <c r="AG29" i="286"/>
  <c r="AF29" i="286"/>
  <c r="AE29" i="286"/>
  <c r="AD29" i="286"/>
  <c r="AC29" i="286"/>
  <c r="AB29" i="286"/>
  <c r="AA29" i="286"/>
  <c r="Z29" i="286"/>
  <c r="Y29" i="286"/>
  <c r="X29" i="286"/>
  <c r="W29" i="286"/>
  <c r="V29" i="286"/>
  <c r="U29" i="286"/>
  <c r="T29" i="286"/>
  <c r="S29" i="286"/>
  <c r="R29" i="286"/>
  <c r="Q29" i="286"/>
  <c r="P29" i="286"/>
  <c r="O29" i="286"/>
  <c r="N29" i="286"/>
  <c r="M29" i="286"/>
  <c r="L29" i="286"/>
  <c r="K29" i="286"/>
  <c r="AJ28" i="286"/>
  <c r="F28" i="286" s="1"/>
  <c r="AI28" i="286"/>
  <c r="AH28" i="286"/>
  <c r="AG28" i="286"/>
  <c r="AF28" i="286"/>
  <c r="AE28" i="286"/>
  <c r="AD28" i="286"/>
  <c r="AC28" i="286"/>
  <c r="AB28" i="286"/>
  <c r="AA28" i="286"/>
  <c r="Y28" i="286"/>
  <c r="X28" i="286"/>
  <c r="Z28" i="286" s="1"/>
  <c r="W28" i="286"/>
  <c r="V28" i="286"/>
  <c r="T28" i="286"/>
  <c r="S28" i="286"/>
  <c r="U28" i="286" s="1"/>
  <c r="R28" i="286"/>
  <c r="Q28" i="286"/>
  <c r="P28" i="286"/>
  <c r="O28" i="286"/>
  <c r="N28" i="286"/>
  <c r="M28" i="286"/>
  <c r="L28" i="286"/>
  <c r="K28" i="286"/>
  <c r="AJ27" i="286"/>
  <c r="F27" i="286" s="1"/>
  <c r="AI27" i="286"/>
  <c r="AH27" i="286"/>
  <c r="AG27" i="286"/>
  <c r="AE27" i="286"/>
  <c r="AD27" i="286"/>
  <c r="AC27" i="286"/>
  <c r="AB27" i="286"/>
  <c r="AA27" i="286"/>
  <c r="AF27" i="286" s="1"/>
  <c r="Y27" i="286"/>
  <c r="X27" i="286"/>
  <c r="W27" i="286"/>
  <c r="V27" i="286"/>
  <c r="Z27" i="286" s="1"/>
  <c r="U27" i="286"/>
  <c r="T27" i="286"/>
  <c r="S27" i="286"/>
  <c r="R27" i="286"/>
  <c r="Q27" i="286"/>
  <c r="O27" i="286"/>
  <c r="N27" i="286"/>
  <c r="M27" i="286"/>
  <c r="L27" i="286"/>
  <c r="K27" i="286"/>
  <c r="P27" i="286" s="1"/>
  <c r="AI26" i="286"/>
  <c r="AH26" i="286"/>
  <c r="AG26" i="286"/>
  <c r="AJ26" i="286" s="1"/>
  <c r="F26" i="286" s="1"/>
  <c r="AE26" i="286"/>
  <c r="AD26" i="286"/>
  <c r="AC26" i="286"/>
  <c r="AB26" i="286"/>
  <c r="AA26" i="286"/>
  <c r="AF26" i="286" s="1"/>
  <c r="Z26" i="286"/>
  <c r="Y26" i="286"/>
  <c r="X26" i="286"/>
  <c r="W26" i="286"/>
  <c r="V26" i="286"/>
  <c r="T26" i="286"/>
  <c r="S26" i="286"/>
  <c r="R26" i="286"/>
  <c r="Q26" i="286"/>
  <c r="U26" i="286" s="1"/>
  <c r="O26" i="286"/>
  <c r="N26" i="286"/>
  <c r="M26" i="286"/>
  <c r="L26" i="286"/>
  <c r="K26" i="286"/>
  <c r="P26" i="286" s="1"/>
  <c r="AJ25" i="286"/>
  <c r="F25" i="286" s="1"/>
  <c r="AI25" i="286"/>
  <c r="AH25" i="286"/>
  <c r="AG25" i="286"/>
  <c r="AE25" i="286"/>
  <c r="AD25" i="286"/>
  <c r="AC25" i="286"/>
  <c r="AB25" i="286"/>
  <c r="AF25" i="286" s="1"/>
  <c r="AA25" i="286"/>
  <c r="Z25" i="286"/>
  <c r="Y25" i="286"/>
  <c r="X25" i="286"/>
  <c r="W25" i="286"/>
  <c r="V25" i="286"/>
  <c r="U25" i="286"/>
  <c r="T25" i="286"/>
  <c r="S25" i="286"/>
  <c r="R25" i="286"/>
  <c r="Q25" i="286"/>
  <c r="O25" i="286"/>
  <c r="N25" i="286"/>
  <c r="M25" i="286"/>
  <c r="L25" i="286"/>
  <c r="P25" i="286" s="1"/>
  <c r="K25" i="286"/>
  <c r="AJ24" i="286"/>
  <c r="F24" i="286" s="1"/>
  <c r="AI24" i="286"/>
  <c r="AH24" i="286"/>
  <c r="AG24" i="286"/>
  <c r="AF24" i="286"/>
  <c r="AE24" i="286"/>
  <c r="AD24" i="286"/>
  <c r="AC24" i="286"/>
  <c r="AB24" i="286"/>
  <c r="AA24" i="286"/>
  <c r="Y24" i="286"/>
  <c r="X24" i="286"/>
  <c r="W24" i="286"/>
  <c r="Z24" i="286" s="1"/>
  <c r="V24" i="286"/>
  <c r="U24" i="286"/>
  <c r="T24" i="286"/>
  <c r="S24" i="286"/>
  <c r="R24" i="286"/>
  <c r="Q24" i="286"/>
  <c r="P24" i="286"/>
  <c r="O24" i="286"/>
  <c r="N24" i="286"/>
  <c r="M24" i="286"/>
  <c r="L24" i="286"/>
  <c r="K24" i="286"/>
  <c r="AI23" i="286"/>
  <c r="AH23" i="286"/>
  <c r="AJ23" i="286" s="1"/>
  <c r="F23" i="286" s="1"/>
  <c r="AG23" i="286"/>
  <c r="AF23" i="286"/>
  <c r="AE23" i="286"/>
  <c r="AD23" i="286"/>
  <c r="AC23" i="286"/>
  <c r="AB23" i="286"/>
  <c r="AA23" i="286"/>
  <c r="Z23" i="286"/>
  <c r="Y23" i="286"/>
  <c r="X23" i="286"/>
  <c r="W23" i="286"/>
  <c r="V23" i="286"/>
  <c r="T23" i="286"/>
  <c r="S23" i="286"/>
  <c r="U23" i="286" s="1"/>
  <c r="R23" i="286"/>
  <c r="Q23" i="286"/>
  <c r="P23" i="286"/>
  <c r="O23" i="286"/>
  <c r="N23" i="286"/>
  <c r="M23" i="286"/>
  <c r="L23" i="286"/>
  <c r="K23" i="286"/>
  <c r="AI22" i="286"/>
  <c r="AH22" i="286"/>
  <c r="AJ22" i="286" s="1"/>
  <c r="F22" i="286" s="1"/>
  <c r="AG22" i="286"/>
  <c r="AE22" i="286"/>
  <c r="AD22" i="286"/>
  <c r="AC22" i="286"/>
  <c r="AF22" i="286" s="1"/>
  <c r="AB22" i="286"/>
  <c r="AA22" i="286"/>
  <c r="Z22" i="286"/>
  <c r="Y22" i="286"/>
  <c r="X22" i="286"/>
  <c r="W22" i="286"/>
  <c r="V22" i="286"/>
  <c r="U22" i="286"/>
  <c r="T22" i="286"/>
  <c r="S22" i="286"/>
  <c r="R22" i="286"/>
  <c r="Q22" i="286"/>
  <c r="O22" i="286"/>
  <c r="N22" i="286"/>
  <c r="M22" i="286"/>
  <c r="P22" i="286" s="1"/>
  <c r="L22" i="286"/>
  <c r="K22" i="286"/>
  <c r="AJ21" i="286"/>
  <c r="F21" i="286" s="1"/>
  <c r="AI21" i="286"/>
  <c r="AH21" i="286"/>
  <c r="AG21" i="286"/>
  <c r="AF21" i="286"/>
  <c r="AE21" i="286"/>
  <c r="AD21" i="286"/>
  <c r="AC21" i="286"/>
  <c r="AB21" i="286"/>
  <c r="AA21" i="286"/>
  <c r="Z21" i="286"/>
  <c r="Y21" i="286"/>
  <c r="X21" i="286"/>
  <c r="W21" i="286"/>
  <c r="V21" i="286"/>
  <c r="U21" i="286"/>
  <c r="T21" i="286"/>
  <c r="S21" i="286"/>
  <c r="R21" i="286"/>
  <c r="Q21" i="286"/>
  <c r="P21" i="286"/>
  <c r="O21" i="286"/>
  <c r="N21" i="286"/>
  <c r="M21" i="286"/>
  <c r="L21" i="286"/>
  <c r="K21" i="286"/>
  <c r="AJ20" i="286"/>
  <c r="F20" i="286" s="1"/>
  <c r="AI20" i="286"/>
  <c r="AH20" i="286"/>
  <c r="AG20" i="286"/>
  <c r="AE20" i="286"/>
  <c r="AD20" i="286"/>
  <c r="AC20" i="286"/>
  <c r="AB20" i="286"/>
  <c r="AF20" i="286" s="1"/>
  <c r="AA20" i="286"/>
  <c r="Y20" i="286"/>
  <c r="X20" i="286"/>
  <c r="W20" i="286"/>
  <c r="Z20" i="286" s="1"/>
  <c r="V20" i="286"/>
  <c r="U20" i="286"/>
  <c r="T20" i="286"/>
  <c r="S20" i="286"/>
  <c r="R20" i="286"/>
  <c r="Q20" i="286"/>
  <c r="O20" i="286"/>
  <c r="N20" i="286"/>
  <c r="M20" i="286"/>
  <c r="L20" i="286"/>
  <c r="P20" i="286" s="1"/>
  <c r="K20" i="286"/>
  <c r="AI19" i="286"/>
  <c r="AH19" i="286"/>
  <c r="AJ19" i="286" s="1"/>
  <c r="F19" i="286" s="1"/>
  <c r="AG19" i="286"/>
  <c r="AE19" i="286"/>
  <c r="AD19" i="286"/>
  <c r="AC19" i="286"/>
  <c r="AB19" i="286"/>
  <c r="AF19" i="286" s="1"/>
  <c r="AA19" i="286"/>
  <c r="Y19" i="286"/>
  <c r="X19" i="286"/>
  <c r="W19" i="286"/>
  <c r="Z19" i="286" s="1"/>
  <c r="V19" i="286"/>
  <c r="T19" i="286"/>
  <c r="S19" i="286"/>
  <c r="R19" i="286"/>
  <c r="U19" i="286" s="1"/>
  <c r="Q19" i="286"/>
  <c r="O19" i="286"/>
  <c r="N19" i="286"/>
  <c r="M19" i="286"/>
  <c r="L19" i="286"/>
  <c r="P19" i="286" s="1"/>
  <c r="K19" i="286"/>
  <c r="AI18" i="286"/>
  <c r="AH18" i="286"/>
  <c r="AJ18" i="286" s="1"/>
  <c r="F18" i="286" s="1"/>
  <c r="AG18" i="286"/>
  <c r="AF18" i="286"/>
  <c r="AE18" i="286"/>
  <c r="AD18" i="286"/>
  <c r="AC18" i="286"/>
  <c r="AB18" i="286"/>
  <c r="AA18" i="286"/>
  <c r="Z18" i="286"/>
  <c r="Y18" i="286"/>
  <c r="X18" i="286"/>
  <c r="W18" i="286"/>
  <c r="V18" i="286"/>
  <c r="T18" i="286"/>
  <c r="S18" i="286"/>
  <c r="R18" i="286"/>
  <c r="U18" i="286" s="1"/>
  <c r="Q18" i="286"/>
  <c r="P18" i="286"/>
  <c r="O18" i="286"/>
  <c r="N18" i="286"/>
  <c r="M18" i="286"/>
  <c r="L18" i="286"/>
  <c r="K18" i="286"/>
  <c r="AJ17" i="286"/>
  <c r="F17" i="286" s="1"/>
  <c r="AI17" i="286"/>
  <c r="AH17" i="286"/>
  <c r="AG17" i="286"/>
  <c r="AE17" i="286"/>
  <c r="AD17" i="286"/>
  <c r="AC17" i="286"/>
  <c r="AB17" i="286"/>
  <c r="AF17" i="286" s="1"/>
  <c r="AA17" i="286"/>
  <c r="Z17" i="286"/>
  <c r="Y17" i="286"/>
  <c r="X17" i="286"/>
  <c r="W17" i="286"/>
  <c r="V17" i="286"/>
  <c r="U17" i="286"/>
  <c r="T17" i="286"/>
  <c r="S17" i="286"/>
  <c r="R17" i="286"/>
  <c r="Q17" i="286"/>
  <c r="O17" i="286"/>
  <c r="N17" i="286"/>
  <c r="M17" i="286"/>
  <c r="L17" i="286"/>
  <c r="P17" i="286" s="1"/>
  <c r="K17" i="286"/>
  <c r="AJ16" i="286"/>
  <c r="F16" i="286" s="1"/>
  <c r="AI16" i="286"/>
  <c r="AH16" i="286"/>
  <c r="AG16" i="286"/>
  <c r="AF16" i="286"/>
  <c r="AE16" i="286"/>
  <c r="AD16" i="286"/>
  <c r="AC16" i="286"/>
  <c r="AB16" i="286"/>
  <c r="AA16" i="286"/>
  <c r="Y16" i="286"/>
  <c r="X16" i="286"/>
  <c r="W16" i="286"/>
  <c r="V16" i="286"/>
  <c r="Z16" i="286" s="1"/>
  <c r="T16" i="286"/>
  <c r="S16" i="286"/>
  <c r="R16" i="286"/>
  <c r="Q16" i="286"/>
  <c r="U16" i="286" s="1"/>
  <c r="P16" i="286"/>
  <c r="O16" i="286"/>
  <c r="N16" i="286"/>
  <c r="M16" i="286"/>
  <c r="L16" i="286"/>
  <c r="K16" i="286"/>
  <c r="AJ15" i="286"/>
  <c r="F15" i="286" s="1"/>
  <c r="AI15" i="286"/>
  <c r="AH15" i="286"/>
  <c r="AG15" i="286"/>
  <c r="AE15" i="286"/>
  <c r="AD15" i="286"/>
  <c r="AC15" i="286"/>
  <c r="AB15" i="286"/>
  <c r="AA15" i="286"/>
  <c r="AF15" i="286" s="1"/>
  <c r="Z15" i="286"/>
  <c r="Y15" i="286"/>
  <c r="X15" i="286"/>
  <c r="W15" i="286"/>
  <c r="V15" i="286"/>
  <c r="T15" i="286"/>
  <c r="S15" i="286"/>
  <c r="R15" i="286"/>
  <c r="Q15" i="286"/>
  <c r="U15" i="286" s="1"/>
  <c r="O15" i="286"/>
  <c r="N15" i="286"/>
  <c r="M15" i="286"/>
  <c r="L15" i="286"/>
  <c r="K15" i="286"/>
  <c r="P15" i="286" s="1"/>
  <c r="AI14" i="286"/>
  <c r="AH14" i="286"/>
  <c r="AG14" i="286"/>
  <c r="AJ14" i="286" s="1"/>
  <c r="F14" i="286" s="1"/>
  <c r="AE14" i="286"/>
  <c r="AD14" i="286"/>
  <c r="AC14" i="286"/>
  <c r="AB14" i="286"/>
  <c r="AA14" i="286"/>
  <c r="Y14" i="286"/>
  <c r="X14" i="286"/>
  <c r="W14" i="286"/>
  <c r="V14" i="286"/>
  <c r="Z14" i="286" s="1"/>
  <c r="T14" i="286"/>
  <c r="S14" i="286"/>
  <c r="U14" i="286" s="1"/>
  <c r="R14" i="286"/>
  <c r="Q14" i="286"/>
  <c r="O14" i="286"/>
  <c r="N14" i="286"/>
  <c r="M14" i="286"/>
  <c r="L14" i="286"/>
  <c r="K14" i="286"/>
  <c r="AI13" i="286"/>
  <c r="AH13" i="286"/>
  <c r="AJ13" i="286" s="1"/>
  <c r="F13" i="286" s="1"/>
  <c r="AG13" i="286"/>
  <c r="AE13" i="286"/>
  <c r="AD13" i="286"/>
  <c r="AC13" i="286"/>
  <c r="AF13" i="286" s="1"/>
  <c r="AB13" i="286"/>
  <c r="AA13" i="286"/>
  <c r="Y13" i="286"/>
  <c r="X13" i="286"/>
  <c r="Z13" i="286" s="1"/>
  <c r="W13" i="286"/>
  <c r="V13" i="286"/>
  <c r="T13" i="286"/>
  <c r="S13" i="286"/>
  <c r="U13" i="286" s="1"/>
  <c r="R13" i="286"/>
  <c r="Q13" i="286"/>
  <c r="O13" i="286"/>
  <c r="N13" i="286"/>
  <c r="M13" i="286"/>
  <c r="P13" i="286" s="1"/>
  <c r="L13" i="286"/>
  <c r="K13" i="286"/>
  <c r="AI12" i="286"/>
  <c r="AH12" i="286"/>
  <c r="AJ12" i="286" s="1"/>
  <c r="F12" i="286" s="1"/>
  <c r="AG12" i="286"/>
  <c r="AE12" i="286"/>
  <c r="AD12" i="286"/>
  <c r="AC12" i="286"/>
  <c r="AB12" i="286"/>
  <c r="AA12" i="286"/>
  <c r="AF12" i="286" s="1"/>
  <c r="Y12" i="286"/>
  <c r="X12" i="286"/>
  <c r="Z12" i="286" s="1"/>
  <c r="W12" i="286"/>
  <c r="V12" i="286"/>
  <c r="T12" i="286"/>
  <c r="S12" i="286"/>
  <c r="R12" i="286"/>
  <c r="Q12" i="286"/>
  <c r="U12" i="286" s="1"/>
  <c r="O12" i="286"/>
  <c r="N12" i="286"/>
  <c r="M12" i="286"/>
  <c r="L12" i="286"/>
  <c r="K12" i="286"/>
  <c r="P12" i="286" s="1"/>
  <c r="AI11" i="286"/>
  <c r="AH11" i="286"/>
  <c r="AJ11" i="286" s="1"/>
  <c r="F11" i="286" s="1"/>
  <c r="AG11" i="286"/>
  <c r="AE11" i="286"/>
  <c r="AD11" i="286"/>
  <c r="AC11" i="286"/>
  <c r="AB11" i="286"/>
  <c r="AF11" i="286" s="1"/>
  <c r="AA11" i="286"/>
  <c r="Y11" i="286"/>
  <c r="X11" i="286"/>
  <c r="W11" i="286"/>
  <c r="V11" i="286"/>
  <c r="T11" i="286"/>
  <c r="S11" i="286"/>
  <c r="R11" i="286"/>
  <c r="U11" i="286" s="1"/>
  <c r="Q11" i="286"/>
  <c r="O11" i="286"/>
  <c r="N11" i="286"/>
  <c r="M11" i="286"/>
  <c r="L11" i="286"/>
  <c r="K11" i="286"/>
  <c r="AI10" i="286"/>
  <c r="AH10" i="286"/>
  <c r="AG10" i="286"/>
  <c r="AJ10" i="286" s="1"/>
  <c r="F10" i="286" s="1"/>
  <c r="AE10" i="286"/>
  <c r="AD10" i="286"/>
  <c r="AC10" i="286"/>
  <c r="AB10" i="286"/>
  <c r="AA10" i="286"/>
  <c r="AF10" i="286" s="1"/>
  <c r="Y10" i="286"/>
  <c r="X10" i="286"/>
  <c r="W10" i="286"/>
  <c r="Z10" i="286" s="1"/>
  <c r="V10" i="286"/>
  <c r="T10" i="286"/>
  <c r="S10" i="286"/>
  <c r="R10" i="286"/>
  <c r="Q10" i="286"/>
  <c r="O10" i="286"/>
  <c r="N10" i="286"/>
  <c r="M10" i="286"/>
  <c r="L10" i="286"/>
  <c r="K10" i="286"/>
  <c r="AI9" i="286"/>
  <c r="AH9" i="286"/>
  <c r="AJ9" i="286" s="1"/>
  <c r="F9" i="286" s="1"/>
  <c r="AG9" i="286"/>
  <c r="AE9" i="286"/>
  <c r="AD9" i="286"/>
  <c r="AC9" i="286"/>
  <c r="AB9" i="286"/>
  <c r="AF9" i="286" s="1"/>
  <c r="AA9" i="286"/>
  <c r="Y9" i="286"/>
  <c r="X9" i="286"/>
  <c r="W9" i="286"/>
  <c r="V9" i="286"/>
  <c r="Z9" i="286" s="1"/>
  <c r="U9" i="286"/>
  <c r="T9" i="286"/>
  <c r="S9" i="286"/>
  <c r="R9" i="286"/>
  <c r="Q9" i="286"/>
  <c r="O9" i="286"/>
  <c r="N9" i="286"/>
  <c r="M9" i="286"/>
  <c r="L9" i="286"/>
  <c r="P9" i="286" s="1"/>
  <c r="K9" i="286"/>
  <c r="AI8" i="286"/>
  <c r="AH8" i="286"/>
  <c r="AJ8" i="286" s="1"/>
  <c r="F8" i="286" s="1"/>
  <c r="AG8" i="286"/>
  <c r="AF8" i="286"/>
  <c r="AE8" i="286"/>
  <c r="AD8" i="286"/>
  <c r="AC8" i="286"/>
  <c r="AB8" i="286"/>
  <c r="AA8" i="286"/>
  <c r="Y8" i="286"/>
  <c r="X8" i="286"/>
  <c r="W8" i="286"/>
  <c r="V8" i="286"/>
  <c r="T8" i="286"/>
  <c r="S8" i="286"/>
  <c r="R8" i="286"/>
  <c r="Q8" i="286"/>
  <c r="U8" i="286" s="1"/>
  <c r="O8" i="286"/>
  <c r="N8" i="286"/>
  <c r="M8" i="286"/>
  <c r="L8" i="286"/>
  <c r="P8" i="286" s="1"/>
  <c r="K8" i="286"/>
  <c r="AI7" i="286"/>
  <c r="AH7" i="286"/>
  <c r="AJ7" i="286" s="1"/>
  <c r="F7" i="286" s="1"/>
  <c r="AG7" i="286"/>
  <c r="AE7" i="286"/>
  <c r="AD7" i="286"/>
  <c r="AC7" i="286"/>
  <c r="AB7" i="286"/>
  <c r="AF7" i="286" s="1"/>
  <c r="AA7" i="286"/>
  <c r="Z7" i="286"/>
  <c r="Y7" i="286"/>
  <c r="X7" i="286"/>
  <c r="W7" i="286"/>
  <c r="V7" i="286"/>
  <c r="T7" i="286"/>
  <c r="S7" i="286"/>
  <c r="R7" i="286"/>
  <c r="U7" i="286" s="1"/>
  <c r="Q7" i="286"/>
  <c r="O7" i="286"/>
  <c r="N7" i="286"/>
  <c r="M7" i="286"/>
  <c r="L7" i="286"/>
  <c r="P7" i="286" s="1"/>
  <c r="K7" i="286"/>
  <c r="AI6" i="286"/>
  <c r="AH6" i="286"/>
  <c r="AJ6" i="286" s="1"/>
  <c r="F6" i="286" s="1"/>
  <c r="AG6" i="286"/>
  <c r="AE6" i="286"/>
  <c r="AD6" i="286"/>
  <c r="AC6" i="286"/>
  <c r="AB6" i="286"/>
  <c r="AF6" i="286" s="1"/>
  <c r="AA6" i="286"/>
  <c r="Z6" i="286"/>
  <c r="Y6" i="286"/>
  <c r="X6" i="286"/>
  <c r="W6" i="286"/>
  <c r="V6" i="286"/>
  <c r="T6" i="286"/>
  <c r="S6" i="286"/>
  <c r="R6" i="286"/>
  <c r="U6" i="286" s="1"/>
  <c r="Q6" i="286"/>
  <c r="O6" i="286"/>
  <c r="N6" i="286"/>
  <c r="M6" i="286"/>
  <c r="L6" i="286"/>
  <c r="P6" i="286" s="1"/>
  <c r="K6" i="286"/>
  <c r="AI5" i="286"/>
  <c r="AH5" i="286"/>
  <c r="AG5" i="286"/>
  <c r="AE5" i="286"/>
  <c r="AD5" i="286"/>
  <c r="AC5" i="286"/>
  <c r="AB5" i="286"/>
  <c r="AF5" i="286" s="1"/>
  <c r="AA5" i="286"/>
  <c r="Y5" i="286"/>
  <c r="X5" i="286"/>
  <c r="W5" i="286"/>
  <c r="V5" i="286"/>
  <c r="Z5" i="286" s="1"/>
  <c r="T5" i="286"/>
  <c r="S5" i="286"/>
  <c r="R5" i="286"/>
  <c r="Q5" i="286"/>
  <c r="O5" i="286"/>
  <c r="N5" i="286"/>
  <c r="M5" i="286"/>
  <c r="L5" i="286"/>
  <c r="P5" i="286" s="1"/>
  <c r="K5" i="286"/>
  <c r="AI4" i="286"/>
  <c r="AH4" i="286"/>
  <c r="AJ4" i="286" s="1"/>
  <c r="F4" i="286" s="1"/>
  <c r="AG4" i="286"/>
  <c r="AE4" i="286"/>
  <c r="AD4" i="286"/>
  <c r="AC4" i="286"/>
  <c r="AB4" i="286"/>
  <c r="AA4" i="286"/>
  <c r="Y4" i="286"/>
  <c r="X4" i="286"/>
  <c r="W4" i="286"/>
  <c r="V4" i="286"/>
  <c r="T4" i="286"/>
  <c r="S4" i="286"/>
  <c r="U4" i="286" s="1"/>
  <c r="R4" i="286"/>
  <c r="Q4" i="286"/>
  <c r="O4" i="286"/>
  <c r="N4" i="286"/>
  <c r="M4" i="286"/>
  <c r="L4" i="286"/>
  <c r="K4" i="286"/>
  <c r="D57" i="285"/>
  <c r="E55" i="285"/>
  <c r="E54" i="285"/>
  <c r="D54" i="285"/>
  <c r="D55" i="285" s="1"/>
  <c r="C54" i="285"/>
  <c r="D50" i="285"/>
  <c r="E47" i="285"/>
  <c r="D47" i="285"/>
  <c r="D49" i="285" s="1"/>
  <c r="AJ43" i="285"/>
  <c r="AI43" i="285"/>
  <c r="AH43" i="285"/>
  <c r="AG43" i="285"/>
  <c r="AF43" i="285"/>
  <c r="AE43" i="285"/>
  <c r="AD43" i="285"/>
  <c r="AC43" i="285"/>
  <c r="AB43" i="285"/>
  <c r="AA43" i="285"/>
  <c r="Z43" i="285"/>
  <c r="Y43" i="285"/>
  <c r="X43" i="285"/>
  <c r="W43" i="285"/>
  <c r="V43" i="285"/>
  <c r="U43" i="285"/>
  <c r="T43" i="285"/>
  <c r="S43" i="285"/>
  <c r="R43" i="285"/>
  <c r="Q43" i="285"/>
  <c r="P43" i="285"/>
  <c r="O43" i="285"/>
  <c r="N43" i="285"/>
  <c r="M43" i="285"/>
  <c r="L43" i="285"/>
  <c r="K43" i="285"/>
  <c r="F43" i="285"/>
  <c r="AJ42" i="285"/>
  <c r="AI42" i="285"/>
  <c r="AH42" i="285"/>
  <c r="AG42" i="285"/>
  <c r="AF42" i="285"/>
  <c r="AE42" i="285"/>
  <c r="AD42" i="285"/>
  <c r="AC42" i="285"/>
  <c r="AB42" i="285"/>
  <c r="AA42" i="285"/>
  <c r="Z42" i="285"/>
  <c r="Y42" i="285"/>
  <c r="X42" i="285"/>
  <c r="W42" i="285"/>
  <c r="V42" i="285"/>
  <c r="U42" i="285"/>
  <c r="T42" i="285"/>
  <c r="S42" i="285"/>
  <c r="R42" i="285"/>
  <c r="Q42" i="285"/>
  <c r="P42" i="285"/>
  <c r="O42" i="285"/>
  <c r="N42" i="285"/>
  <c r="M42" i="285"/>
  <c r="L42" i="285"/>
  <c r="K42" i="285"/>
  <c r="F42" i="285"/>
  <c r="AJ41" i="285"/>
  <c r="AI41" i="285"/>
  <c r="AH41" i="285"/>
  <c r="AG41" i="285"/>
  <c r="AF41" i="285"/>
  <c r="AE41" i="285"/>
  <c r="AD41" i="285"/>
  <c r="AC41" i="285"/>
  <c r="AB41" i="285"/>
  <c r="AA41" i="285"/>
  <c r="Z41" i="285"/>
  <c r="Y41" i="285"/>
  <c r="X41" i="285"/>
  <c r="W41" i="285"/>
  <c r="V41" i="285"/>
  <c r="U41" i="285"/>
  <c r="T41" i="285"/>
  <c r="S41" i="285"/>
  <c r="R41" i="285"/>
  <c r="Q41" i="285"/>
  <c r="P41" i="285"/>
  <c r="O41" i="285"/>
  <c r="N41" i="285"/>
  <c r="M41" i="285"/>
  <c r="L41" i="285"/>
  <c r="K41" i="285"/>
  <c r="F41" i="285"/>
  <c r="AJ40" i="285"/>
  <c r="AI40" i="285"/>
  <c r="AH40" i="285"/>
  <c r="AG40" i="285"/>
  <c r="AF40" i="285"/>
  <c r="AE40" i="285"/>
  <c r="AD40" i="285"/>
  <c r="AC40" i="285"/>
  <c r="AB40" i="285"/>
  <c r="AA40" i="285"/>
  <c r="Z40" i="285"/>
  <c r="Y40" i="285"/>
  <c r="X40" i="285"/>
  <c r="W40" i="285"/>
  <c r="V40" i="285"/>
  <c r="U40" i="285"/>
  <c r="T40" i="285"/>
  <c r="S40" i="285"/>
  <c r="R40" i="285"/>
  <c r="Q40" i="285"/>
  <c r="P40" i="285"/>
  <c r="O40" i="285"/>
  <c r="N40" i="285"/>
  <c r="M40" i="285"/>
  <c r="L40" i="285"/>
  <c r="K40" i="285"/>
  <c r="F40" i="285"/>
  <c r="AJ39" i="285"/>
  <c r="AI39" i="285"/>
  <c r="AH39" i="285"/>
  <c r="AG39" i="285"/>
  <c r="AF39" i="285"/>
  <c r="AE39" i="285"/>
  <c r="AD39" i="285"/>
  <c r="AC39" i="285"/>
  <c r="AB39" i="285"/>
  <c r="AA39" i="285"/>
  <c r="Z39" i="285"/>
  <c r="Y39" i="285"/>
  <c r="X39" i="285"/>
  <c r="W39" i="285"/>
  <c r="V39" i="285"/>
  <c r="U39" i="285"/>
  <c r="T39" i="285"/>
  <c r="S39" i="285"/>
  <c r="R39" i="285"/>
  <c r="Q39" i="285"/>
  <c r="P39" i="285"/>
  <c r="O39" i="285"/>
  <c r="N39" i="285"/>
  <c r="M39" i="285"/>
  <c r="L39" i="285"/>
  <c r="K39" i="285"/>
  <c r="F39" i="285"/>
  <c r="AJ38" i="285"/>
  <c r="AI38" i="285"/>
  <c r="AH38" i="285"/>
  <c r="AG38" i="285"/>
  <c r="AF38" i="285"/>
  <c r="AE38" i="285"/>
  <c r="AD38" i="285"/>
  <c r="AC38" i="285"/>
  <c r="AB38" i="285"/>
  <c r="AA38" i="285"/>
  <c r="Z38" i="285"/>
  <c r="Y38" i="285"/>
  <c r="X38" i="285"/>
  <c r="W38" i="285"/>
  <c r="V38" i="285"/>
  <c r="U38" i="285"/>
  <c r="T38" i="285"/>
  <c r="S38" i="285"/>
  <c r="R38" i="285"/>
  <c r="Q38" i="285"/>
  <c r="P38" i="285"/>
  <c r="O38" i="285"/>
  <c r="N38" i="285"/>
  <c r="M38" i="285"/>
  <c r="L38" i="285"/>
  <c r="K38" i="285"/>
  <c r="F38" i="285"/>
  <c r="AJ37" i="285"/>
  <c r="AI37" i="285"/>
  <c r="AH37" i="285"/>
  <c r="AG37" i="285"/>
  <c r="AF37" i="285"/>
  <c r="AE37" i="285"/>
  <c r="AD37" i="285"/>
  <c r="AC37" i="285"/>
  <c r="AB37" i="285"/>
  <c r="AA37" i="285"/>
  <c r="Z37" i="285"/>
  <c r="Y37" i="285"/>
  <c r="X37" i="285"/>
  <c r="W37" i="285"/>
  <c r="V37" i="285"/>
  <c r="U37" i="285"/>
  <c r="T37" i="285"/>
  <c r="S37" i="285"/>
  <c r="R37" i="285"/>
  <c r="Q37" i="285"/>
  <c r="P37" i="285"/>
  <c r="O37" i="285"/>
  <c r="N37" i="285"/>
  <c r="M37" i="285"/>
  <c r="L37" i="285"/>
  <c r="K37" i="285"/>
  <c r="F37" i="285"/>
  <c r="AJ36" i="285"/>
  <c r="AI36" i="285"/>
  <c r="AH36" i="285"/>
  <c r="AG36" i="285"/>
  <c r="AF36" i="285"/>
  <c r="AE36" i="285"/>
  <c r="AD36" i="285"/>
  <c r="AC36" i="285"/>
  <c r="AB36" i="285"/>
  <c r="AA36" i="285"/>
  <c r="Z36" i="285"/>
  <c r="Y36" i="285"/>
  <c r="X36" i="285"/>
  <c r="W36" i="285"/>
  <c r="V36" i="285"/>
  <c r="U36" i="285"/>
  <c r="T36" i="285"/>
  <c r="S36" i="285"/>
  <c r="R36" i="285"/>
  <c r="Q36" i="285"/>
  <c r="P36" i="285"/>
  <c r="O36" i="285"/>
  <c r="N36" i="285"/>
  <c r="M36" i="285"/>
  <c r="L36" i="285"/>
  <c r="K36" i="285"/>
  <c r="F36" i="285"/>
  <c r="AJ35" i="285"/>
  <c r="AI35" i="285"/>
  <c r="AH35" i="285"/>
  <c r="AG35" i="285"/>
  <c r="AF35" i="285"/>
  <c r="AE35" i="285"/>
  <c r="AD35" i="285"/>
  <c r="AC35" i="285"/>
  <c r="AB35" i="285"/>
  <c r="AA35" i="285"/>
  <c r="Z35" i="285"/>
  <c r="Y35" i="285"/>
  <c r="X35" i="285"/>
  <c r="W35" i="285"/>
  <c r="V35" i="285"/>
  <c r="U35" i="285"/>
  <c r="T35" i="285"/>
  <c r="S35" i="285"/>
  <c r="R35" i="285"/>
  <c r="Q35" i="285"/>
  <c r="P35" i="285"/>
  <c r="O35" i="285"/>
  <c r="N35" i="285"/>
  <c r="M35" i="285"/>
  <c r="L35" i="285"/>
  <c r="K35" i="285"/>
  <c r="F35" i="285"/>
  <c r="AJ34" i="285"/>
  <c r="AI34" i="285"/>
  <c r="AH34" i="285"/>
  <c r="AG34" i="285"/>
  <c r="AF34" i="285"/>
  <c r="AE34" i="285"/>
  <c r="AD34" i="285"/>
  <c r="AC34" i="285"/>
  <c r="AB34" i="285"/>
  <c r="AA34" i="285"/>
  <c r="Z34" i="285"/>
  <c r="Y34" i="285"/>
  <c r="X34" i="285"/>
  <c r="W34" i="285"/>
  <c r="V34" i="285"/>
  <c r="U34" i="285"/>
  <c r="T34" i="285"/>
  <c r="S34" i="285"/>
  <c r="R34" i="285"/>
  <c r="Q34" i="285"/>
  <c r="P34" i="285"/>
  <c r="O34" i="285"/>
  <c r="N34" i="285"/>
  <c r="M34" i="285"/>
  <c r="L34" i="285"/>
  <c r="K34" i="285"/>
  <c r="F34" i="285"/>
  <c r="AJ33" i="285"/>
  <c r="AI33" i="285"/>
  <c r="AH33" i="285"/>
  <c r="AG33" i="285"/>
  <c r="AF33" i="285"/>
  <c r="AE33" i="285"/>
  <c r="AD33" i="285"/>
  <c r="AC33" i="285"/>
  <c r="AB33" i="285"/>
  <c r="AA33" i="285"/>
  <c r="Z33" i="285"/>
  <c r="Y33" i="285"/>
  <c r="X33" i="285"/>
  <c r="W33" i="285"/>
  <c r="V33" i="285"/>
  <c r="U33" i="285"/>
  <c r="T33" i="285"/>
  <c r="S33" i="285"/>
  <c r="R33" i="285"/>
  <c r="Q33" i="285"/>
  <c r="P33" i="285"/>
  <c r="O33" i="285"/>
  <c r="N33" i="285"/>
  <c r="M33" i="285"/>
  <c r="L33" i="285"/>
  <c r="K33" i="285"/>
  <c r="F33" i="285"/>
  <c r="AJ32" i="285"/>
  <c r="AI32" i="285"/>
  <c r="AH32" i="285"/>
  <c r="AG32" i="285"/>
  <c r="AF32" i="285"/>
  <c r="AE32" i="285"/>
  <c r="AD32" i="285"/>
  <c r="AC32" i="285"/>
  <c r="AB32" i="285"/>
  <c r="AA32" i="285"/>
  <c r="Z32" i="285"/>
  <c r="Y32" i="285"/>
  <c r="X32" i="285"/>
  <c r="W32" i="285"/>
  <c r="V32" i="285"/>
  <c r="U32" i="285"/>
  <c r="T32" i="285"/>
  <c r="S32" i="285"/>
  <c r="R32" i="285"/>
  <c r="Q32" i="285"/>
  <c r="P32" i="285"/>
  <c r="O32" i="285"/>
  <c r="N32" i="285"/>
  <c r="M32" i="285"/>
  <c r="L32" i="285"/>
  <c r="K32" i="285"/>
  <c r="F32" i="285"/>
  <c r="AJ31" i="285"/>
  <c r="AI31" i="285"/>
  <c r="AH31" i="285"/>
  <c r="AG31" i="285"/>
  <c r="AF31" i="285"/>
  <c r="AE31" i="285"/>
  <c r="AD31" i="285"/>
  <c r="AC31" i="285"/>
  <c r="AB31" i="285"/>
  <c r="AA31" i="285"/>
  <c r="Z31" i="285"/>
  <c r="Y31" i="285"/>
  <c r="X31" i="285"/>
  <c r="W31" i="285"/>
  <c r="V31" i="285"/>
  <c r="U31" i="285"/>
  <c r="T31" i="285"/>
  <c r="S31" i="285"/>
  <c r="R31" i="285"/>
  <c r="Q31" i="285"/>
  <c r="P31" i="285"/>
  <c r="O31" i="285"/>
  <c r="N31" i="285"/>
  <c r="M31" i="285"/>
  <c r="L31" i="285"/>
  <c r="K31" i="285"/>
  <c r="F31" i="285"/>
  <c r="AJ30" i="285"/>
  <c r="AI30" i="285"/>
  <c r="AH30" i="285"/>
  <c r="AG30" i="285"/>
  <c r="AF30" i="285"/>
  <c r="AE30" i="285"/>
  <c r="AD30" i="285"/>
  <c r="AC30" i="285"/>
  <c r="AB30" i="285"/>
  <c r="AA30" i="285"/>
  <c r="Z30" i="285"/>
  <c r="Y30" i="285"/>
  <c r="X30" i="285"/>
  <c r="W30" i="285"/>
  <c r="V30" i="285"/>
  <c r="U30" i="285"/>
  <c r="T30" i="285"/>
  <c r="S30" i="285"/>
  <c r="R30" i="285"/>
  <c r="Q30" i="285"/>
  <c r="P30" i="285"/>
  <c r="O30" i="285"/>
  <c r="N30" i="285"/>
  <c r="M30" i="285"/>
  <c r="L30" i="285"/>
  <c r="K30" i="285"/>
  <c r="F30" i="285"/>
  <c r="AJ29" i="285"/>
  <c r="AI29" i="285"/>
  <c r="AH29" i="285"/>
  <c r="AG29" i="285"/>
  <c r="AF29" i="285"/>
  <c r="AE29" i="285"/>
  <c r="AD29" i="285"/>
  <c r="AC29" i="285"/>
  <c r="AB29" i="285"/>
  <c r="AA29" i="285"/>
  <c r="Z29" i="285"/>
  <c r="Y29" i="285"/>
  <c r="X29" i="285"/>
  <c r="W29" i="285"/>
  <c r="V29" i="285"/>
  <c r="U29" i="285"/>
  <c r="T29" i="285"/>
  <c r="S29" i="285"/>
  <c r="R29" i="285"/>
  <c r="Q29" i="285"/>
  <c r="P29" i="285"/>
  <c r="O29" i="285"/>
  <c r="N29" i="285"/>
  <c r="M29" i="285"/>
  <c r="L29" i="285"/>
  <c r="K29" i="285"/>
  <c r="F29" i="285"/>
  <c r="AJ28" i="285"/>
  <c r="AI28" i="285"/>
  <c r="AH28" i="285"/>
  <c r="AG28" i="285"/>
  <c r="AF28" i="285"/>
  <c r="AE28" i="285"/>
  <c r="AD28" i="285"/>
  <c r="AC28" i="285"/>
  <c r="AB28" i="285"/>
  <c r="AA28" i="285"/>
  <c r="Z28" i="285"/>
  <c r="Y28" i="285"/>
  <c r="X28" i="285"/>
  <c r="W28" i="285"/>
  <c r="V28" i="285"/>
  <c r="U28" i="285"/>
  <c r="T28" i="285"/>
  <c r="S28" i="285"/>
  <c r="R28" i="285"/>
  <c r="Q28" i="285"/>
  <c r="P28" i="285"/>
  <c r="O28" i="285"/>
  <c r="N28" i="285"/>
  <c r="M28" i="285"/>
  <c r="L28" i="285"/>
  <c r="K28" i="285"/>
  <c r="F28" i="285"/>
  <c r="AJ27" i="285"/>
  <c r="AI27" i="285"/>
  <c r="AH27" i="285"/>
  <c r="AG27" i="285"/>
  <c r="AF27" i="285"/>
  <c r="AE27" i="285"/>
  <c r="AD27" i="285"/>
  <c r="AC27" i="285"/>
  <c r="AB27" i="285"/>
  <c r="AA27" i="285"/>
  <c r="Z27" i="285"/>
  <c r="Y27" i="285"/>
  <c r="X27" i="285"/>
  <c r="W27" i="285"/>
  <c r="V27" i="285"/>
  <c r="U27" i="285"/>
  <c r="T27" i="285"/>
  <c r="S27" i="285"/>
  <c r="R27" i="285"/>
  <c r="Q27" i="285"/>
  <c r="P27" i="285"/>
  <c r="O27" i="285"/>
  <c r="N27" i="285"/>
  <c r="M27" i="285"/>
  <c r="L27" i="285"/>
  <c r="K27" i="285"/>
  <c r="F27" i="285"/>
  <c r="AJ26" i="285"/>
  <c r="AI26" i="285"/>
  <c r="AH26" i="285"/>
  <c r="AG26" i="285"/>
  <c r="AF26" i="285"/>
  <c r="AE26" i="285"/>
  <c r="AD26" i="285"/>
  <c r="AC26" i="285"/>
  <c r="AB26" i="285"/>
  <c r="AA26" i="285"/>
  <c r="Z26" i="285"/>
  <c r="Y26" i="285"/>
  <c r="X26" i="285"/>
  <c r="W26" i="285"/>
  <c r="V26" i="285"/>
  <c r="U26" i="285"/>
  <c r="T26" i="285"/>
  <c r="S26" i="285"/>
  <c r="R26" i="285"/>
  <c r="Q26" i="285"/>
  <c r="P26" i="285"/>
  <c r="O26" i="285"/>
  <c r="N26" i="285"/>
  <c r="M26" i="285"/>
  <c r="L26" i="285"/>
  <c r="K26" i="285"/>
  <c r="F26" i="285"/>
  <c r="AJ25" i="285"/>
  <c r="AI25" i="285"/>
  <c r="AH25" i="285"/>
  <c r="AG25" i="285"/>
  <c r="AF25" i="285"/>
  <c r="AE25" i="285"/>
  <c r="AD25" i="285"/>
  <c r="AC25" i="285"/>
  <c r="AB25" i="285"/>
  <c r="AA25" i="285"/>
  <c r="Z25" i="285"/>
  <c r="Y25" i="285"/>
  <c r="X25" i="285"/>
  <c r="W25" i="285"/>
  <c r="V25" i="285"/>
  <c r="U25" i="285"/>
  <c r="T25" i="285"/>
  <c r="S25" i="285"/>
  <c r="R25" i="285"/>
  <c r="Q25" i="285"/>
  <c r="P25" i="285"/>
  <c r="O25" i="285"/>
  <c r="N25" i="285"/>
  <c r="M25" i="285"/>
  <c r="L25" i="285"/>
  <c r="K25" i="285"/>
  <c r="F25" i="285"/>
  <c r="AJ24" i="285"/>
  <c r="AI24" i="285"/>
  <c r="AH24" i="285"/>
  <c r="AG24" i="285"/>
  <c r="AF24" i="285"/>
  <c r="AE24" i="285"/>
  <c r="AD24" i="285"/>
  <c r="AC24" i="285"/>
  <c r="AB24" i="285"/>
  <c r="AA24" i="285"/>
  <c r="Z24" i="285"/>
  <c r="Y24" i="285"/>
  <c r="X24" i="285"/>
  <c r="W24" i="285"/>
  <c r="V24" i="285"/>
  <c r="U24" i="285"/>
  <c r="T24" i="285"/>
  <c r="S24" i="285"/>
  <c r="R24" i="285"/>
  <c r="Q24" i="285"/>
  <c r="P24" i="285"/>
  <c r="O24" i="285"/>
  <c r="N24" i="285"/>
  <c r="M24" i="285"/>
  <c r="L24" i="285"/>
  <c r="K24" i="285"/>
  <c r="F24" i="285"/>
  <c r="AJ23" i="285"/>
  <c r="AI23" i="285"/>
  <c r="AH23" i="285"/>
  <c r="AG23" i="285"/>
  <c r="AF23" i="285"/>
  <c r="AE23" i="285"/>
  <c r="AD23" i="285"/>
  <c r="AC23" i="285"/>
  <c r="AB23" i="285"/>
  <c r="AA23" i="285"/>
  <c r="Z23" i="285"/>
  <c r="Y23" i="285"/>
  <c r="X23" i="285"/>
  <c r="W23" i="285"/>
  <c r="V23" i="285"/>
  <c r="U23" i="285"/>
  <c r="T23" i="285"/>
  <c r="S23" i="285"/>
  <c r="R23" i="285"/>
  <c r="Q23" i="285"/>
  <c r="P23" i="285"/>
  <c r="O23" i="285"/>
  <c r="N23" i="285"/>
  <c r="M23" i="285"/>
  <c r="L23" i="285"/>
  <c r="K23" i="285"/>
  <c r="F23" i="285"/>
  <c r="AJ22" i="285"/>
  <c r="AI22" i="285"/>
  <c r="AH22" i="285"/>
  <c r="AG22" i="285"/>
  <c r="AF22" i="285"/>
  <c r="AE22" i="285"/>
  <c r="AD22" i="285"/>
  <c r="AC22" i="285"/>
  <c r="AB22" i="285"/>
  <c r="AA22" i="285"/>
  <c r="Z22" i="285"/>
  <c r="Y22" i="285"/>
  <c r="X22" i="285"/>
  <c r="W22" i="285"/>
  <c r="V22" i="285"/>
  <c r="U22" i="285"/>
  <c r="T22" i="285"/>
  <c r="S22" i="285"/>
  <c r="R22" i="285"/>
  <c r="Q22" i="285"/>
  <c r="P22" i="285"/>
  <c r="O22" i="285"/>
  <c r="N22" i="285"/>
  <c r="M22" i="285"/>
  <c r="L22" i="285"/>
  <c r="K22" i="285"/>
  <c r="F22" i="285"/>
  <c r="AJ21" i="285"/>
  <c r="AI21" i="285"/>
  <c r="AH21" i="285"/>
  <c r="AG21" i="285"/>
  <c r="AF21" i="285"/>
  <c r="AE21" i="285"/>
  <c r="AD21" i="285"/>
  <c r="AC21" i="285"/>
  <c r="AB21" i="285"/>
  <c r="AA21" i="285"/>
  <c r="Z21" i="285"/>
  <c r="Y21" i="285"/>
  <c r="X21" i="285"/>
  <c r="W21" i="285"/>
  <c r="V21" i="285"/>
  <c r="U21" i="285"/>
  <c r="T21" i="285"/>
  <c r="S21" i="285"/>
  <c r="R21" i="285"/>
  <c r="Q21" i="285"/>
  <c r="P21" i="285"/>
  <c r="O21" i="285"/>
  <c r="N21" i="285"/>
  <c r="M21" i="285"/>
  <c r="L21" i="285"/>
  <c r="K21" i="285"/>
  <c r="F21" i="285"/>
  <c r="AJ20" i="285"/>
  <c r="AI20" i="285"/>
  <c r="AH20" i="285"/>
  <c r="AG20" i="285"/>
  <c r="AF20" i="285"/>
  <c r="AE20" i="285"/>
  <c r="AD20" i="285"/>
  <c r="AC20" i="285"/>
  <c r="AB20" i="285"/>
  <c r="AA20" i="285"/>
  <c r="Z20" i="285"/>
  <c r="Y20" i="285"/>
  <c r="X20" i="285"/>
  <c r="W20" i="285"/>
  <c r="V20" i="285"/>
  <c r="U20" i="285"/>
  <c r="T20" i="285"/>
  <c r="S20" i="285"/>
  <c r="R20" i="285"/>
  <c r="Q20" i="285"/>
  <c r="P20" i="285"/>
  <c r="O20" i="285"/>
  <c r="N20" i="285"/>
  <c r="M20" i="285"/>
  <c r="L20" i="285"/>
  <c r="K20" i="285"/>
  <c r="F20" i="285"/>
  <c r="AJ19" i="285"/>
  <c r="AI19" i="285"/>
  <c r="AH19" i="285"/>
  <c r="AG19" i="285"/>
  <c r="AF19" i="285"/>
  <c r="AE19" i="285"/>
  <c r="AD19" i="285"/>
  <c r="AC19" i="285"/>
  <c r="AB19" i="285"/>
  <c r="AA19" i="285"/>
  <c r="Z19" i="285"/>
  <c r="Y19" i="285"/>
  <c r="X19" i="285"/>
  <c r="W19" i="285"/>
  <c r="V19" i="285"/>
  <c r="U19" i="285"/>
  <c r="T19" i="285"/>
  <c r="S19" i="285"/>
  <c r="R19" i="285"/>
  <c r="Q19" i="285"/>
  <c r="P19" i="285"/>
  <c r="O19" i="285"/>
  <c r="N19" i="285"/>
  <c r="M19" i="285"/>
  <c r="L19" i="285"/>
  <c r="K19" i="285"/>
  <c r="F19" i="285"/>
  <c r="AI18" i="285"/>
  <c r="AH18" i="285"/>
  <c r="AG18" i="285"/>
  <c r="AJ18" i="285" s="1"/>
  <c r="F18" i="285" s="1"/>
  <c r="AE18" i="285"/>
  <c r="AD18" i="285"/>
  <c r="AC18" i="285"/>
  <c r="AB18" i="285"/>
  <c r="AA18" i="285"/>
  <c r="AF18" i="285" s="1"/>
  <c r="Z18" i="285"/>
  <c r="Y18" i="285"/>
  <c r="X18" i="285"/>
  <c r="W18" i="285"/>
  <c r="V18" i="285"/>
  <c r="T18" i="285"/>
  <c r="S18" i="285"/>
  <c r="R18" i="285"/>
  <c r="Q18" i="285"/>
  <c r="U18" i="285" s="1"/>
  <c r="O18" i="285"/>
  <c r="N18" i="285"/>
  <c r="M18" i="285"/>
  <c r="L18" i="285"/>
  <c r="K18" i="285"/>
  <c r="P18" i="285" s="1"/>
  <c r="AI17" i="285"/>
  <c r="AH17" i="285"/>
  <c r="AJ17" i="285" s="1"/>
  <c r="F17" i="285" s="1"/>
  <c r="AG17" i="285"/>
  <c r="AE17" i="285"/>
  <c r="AD17" i="285"/>
  <c r="AC17" i="285"/>
  <c r="AF17" i="285" s="1"/>
  <c r="AB17" i="285"/>
  <c r="AA17" i="285"/>
  <c r="Y17" i="285"/>
  <c r="X17" i="285"/>
  <c r="Z17" i="285" s="1"/>
  <c r="W17" i="285"/>
  <c r="V17" i="285"/>
  <c r="T17" i="285"/>
  <c r="S17" i="285"/>
  <c r="U17" i="285" s="1"/>
  <c r="R17" i="285"/>
  <c r="Q17" i="285"/>
  <c r="O17" i="285"/>
  <c r="N17" i="285"/>
  <c r="M17" i="285"/>
  <c r="P17" i="285" s="1"/>
  <c r="L17" i="285"/>
  <c r="K17" i="285"/>
  <c r="AI16" i="285"/>
  <c r="AH16" i="285"/>
  <c r="AJ16" i="285" s="1"/>
  <c r="F16" i="285" s="1"/>
  <c r="AG16" i="285"/>
  <c r="AE16" i="285"/>
  <c r="AD16" i="285"/>
  <c r="AC16" i="285"/>
  <c r="AF16" i="285" s="1"/>
  <c r="AB16" i="285"/>
  <c r="AA16" i="285"/>
  <c r="Y16" i="285"/>
  <c r="X16" i="285"/>
  <c r="W16" i="285"/>
  <c r="V16" i="285"/>
  <c r="T16" i="285"/>
  <c r="S16" i="285"/>
  <c r="U16" i="285" s="1"/>
  <c r="R16" i="285"/>
  <c r="Q16" i="285"/>
  <c r="O16" i="285"/>
  <c r="N16" i="285"/>
  <c r="M16" i="285"/>
  <c r="P16" i="285" s="1"/>
  <c r="L16" i="285"/>
  <c r="K16" i="285"/>
  <c r="AI15" i="285"/>
  <c r="AH15" i="285"/>
  <c r="AJ15" i="285" s="1"/>
  <c r="F15" i="285" s="1"/>
  <c r="AG15" i="285"/>
  <c r="AE15" i="285"/>
  <c r="AD15" i="285"/>
  <c r="AC15" i="285"/>
  <c r="AB15" i="285"/>
  <c r="AA15" i="285"/>
  <c r="Y15" i="285"/>
  <c r="X15" i="285"/>
  <c r="W15" i="285"/>
  <c r="Z15" i="285" s="1"/>
  <c r="V15" i="285"/>
  <c r="T15" i="285"/>
  <c r="S15" i="285"/>
  <c r="R15" i="285"/>
  <c r="Q15" i="285"/>
  <c r="O15" i="285"/>
  <c r="N15" i="285"/>
  <c r="M15" i="285"/>
  <c r="L15" i="285"/>
  <c r="K15" i="285"/>
  <c r="AI14" i="285"/>
  <c r="AH14" i="285"/>
  <c r="AJ14" i="285" s="1"/>
  <c r="F14" i="285" s="1"/>
  <c r="AG14" i="285"/>
  <c r="AE14" i="285"/>
  <c r="AD14" i="285"/>
  <c r="AC14" i="285"/>
  <c r="AB14" i="285"/>
  <c r="AA14" i="285"/>
  <c r="Z14" i="285"/>
  <c r="Y14" i="285"/>
  <c r="X14" i="285"/>
  <c r="W14" i="285"/>
  <c r="V14" i="285"/>
  <c r="T14" i="285"/>
  <c r="S14" i="285"/>
  <c r="U14" i="285" s="1"/>
  <c r="R14" i="285"/>
  <c r="Q14" i="285"/>
  <c r="O14" i="285"/>
  <c r="N14" i="285"/>
  <c r="M14" i="285"/>
  <c r="L14" i="285"/>
  <c r="P14" i="285" s="1"/>
  <c r="K14" i="285"/>
  <c r="AJ13" i="285"/>
  <c r="F13" i="285" s="1"/>
  <c r="AI13" i="285"/>
  <c r="AH13" i="285"/>
  <c r="AG13" i="285"/>
  <c r="AE13" i="285"/>
  <c r="AD13" i="285"/>
  <c r="AC13" i="285"/>
  <c r="AB13" i="285"/>
  <c r="AF13" i="285" s="1"/>
  <c r="AA13" i="285"/>
  <c r="Y13" i="285"/>
  <c r="X13" i="285"/>
  <c r="Z13" i="285" s="1"/>
  <c r="W13" i="285"/>
  <c r="V13" i="285"/>
  <c r="T13" i="285"/>
  <c r="S13" i="285"/>
  <c r="R13" i="285"/>
  <c r="U13" i="285" s="1"/>
  <c r="Q13" i="285"/>
  <c r="O13" i="285"/>
  <c r="N13" i="285"/>
  <c r="M13" i="285"/>
  <c r="L13" i="285"/>
  <c r="P13" i="285" s="1"/>
  <c r="K13" i="285"/>
  <c r="AI12" i="285"/>
  <c r="AH12" i="285"/>
  <c r="AJ12" i="285" s="1"/>
  <c r="F12" i="285" s="1"/>
  <c r="AG12" i="285"/>
  <c r="AE12" i="285"/>
  <c r="AD12" i="285"/>
  <c r="AC12" i="285"/>
  <c r="AB12" i="285"/>
  <c r="AA12" i="285"/>
  <c r="Z12" i="285"/>
  <c r="Y12" i="285"/>
  <c r="X12" i="285"/>
  <c r="W12" i="285"/>
  <c r="V12" i="285"/>
  <c r="T12" i="285"/>
  <c r="S12" i="285"/>
  <c r="R12" i="285"/>
  <c r="Q12" i="285"/>
  <c r="U12" i="285" s="1"/>
  <c r="O12" i="285"/>
  <c r="N12" i="285"/>
  <c r="M12" i="285"/>
  <c r="L12" i="285"/>
  <c r="K12" i="285"/>
  <c r="AI11" i="285"/>
  <c r="AH11" i="285"/>
  <c r="AJ11" i="285" s="1"/>
  <c r="F11" i="285" s="1"/>
  <c r="AG11" i="285"/>
  <c r="AE11" i="285"/>
  <c r="AD11" i="285"/>
  <c r="AC11" i="285"/>
  <c r="AB11" i="285"/>
  <c r="AF11" i="285" s="1"/>
  <c r="AA11" i="285"/>
  <c r="Y11" i="285"/>
  <c r="X11" i="285"/>
  <c r="W11" i="285"/>
  <c r="Z11" i="285" s="1"/>
  <c r="V11" i="285"/>
  <c r="T11" i="285"/>
  <c r="S11" i="285"/>
  <c r="R11" i="285"/>
  <c r="U11" i="285" s="1"/>
  <c r="Q11" i="285"/>
  <c r="O11" i="285"/>
  <c r="N11" i="285"/>
  <c r="M11" i="285"/>
  <c r="L11" i="285"/>
  <c r="P11" i="285" s="1"/>
  <c r="K11" i="285"/>
  <c r="AI10" i="285"/>
  <c r="AH10" i="285"/>
  <c r="AJ10" i="285" s="1"/>
  <c r="F10" i="285" s="1"/>
  <c r="AG10" i="285"/>
  <c r="AE10" i="285"/>
  <c r="AD10" i="285"/>
  <c r="AC10" i="285"/>
  <c r="AF10" i="285" s="1"/>
  <c r="AB10" i="285"/>
  <c r="AA10" i="285"/>
  <c r="Y10" i="285"/>
  <c r="X10" i="285"/>
  <c r="Z10" i="285" s="1"/>
  <c r="W10" i="285"/>
  <c r="V10" i="285"/>
  <c r="T10" i="285"/>
  <c r="S10" i="285"/>
  <c r="U10" i="285" s="1"/>
  <c r="R10" i="285"/>
  <c r="Q10" i="285"/>
  <c r="O10" i="285"/>
  <c r="N10" i="285"/>
  <c r="M10" i="285"/>
  <c r="P10" i="285" s="1"/>
  <c r="L10" i="285"/>
  <c r="K10" i="285"/>
  <c r="AI9" i="285"/>
  <c r="AH9" i="285"/>
  <c r="AJ9" i="285" s="1"/>
  <c r="F9" i="285" s="1"/>
  <c r="AG9" i="285"/>
  <c r="AE9" i="285"/>
  <c r="AD9" i="285"/>
  <c r="AC9" i="285"/>
  <c r="AF9" i="285" s="1"/>
  <c r="AB9" i="285"/>
  <c r="AA9" i="285"/>
  <c r="Y9" i="285"/>
  <c r="X9" i="285"/>
  <c r="Z9" i="285" s="1"/>
  <c r="W9" i="285"/>
  <c r="V9" i="285"/>
  <c r="T9" i="285"/>
  <c r="S9" i="285"/>
  <c r="R9" i="285"/>
  <c r="U9" i="285" s="1"/>
  <c r="Q9" i="285"/>
  <c r="O9" i="285"/>
  <c r="N9" i="285"/>
  <c r="M9" i="285"/>
  <c r="P9" i="285" s="1"/>
  <c r="L9" i="285"/>
  <c r="K9" i="285"/>
  <c r="AI8" i="285"/>
  <c r="AH8" i="285"/>
  <c r="AJ8" i="285" s="1"/>
  <c r="F8" i="285" s="1"/>
  <c r="AG8" i="285"/>
  <c r="AE8" i="285"/>
  <c r="AD8" i="285"/>
  <c r="AF8" i="285" s="1"/>
  <c r="AC8" i="285"/>
  <c r="AB8" i="285"/>
  <c r="AA8" i="285"/>
  <c r="Y8" i="285"/>
  <c r="X8" i="285"/>
  <c r="W8" i="285"/>
  <c r="V8" i="285"/>
  <c r="T8" i="285"/>
  <c r="U8" i="285" s="1"/>
  <c r="S8" i="285"/>
  <c r="R8" i="285"/>
  <c r="Q8" i="285"/>
  <c r="P8" i="285"/>
  <c r="O8" i="285"/>
  <c r="N8" i="285"/>
  <c r="M8" i="285"/>
  <c r="L8" i="285"/>
  <c r="K8" i="285"/>
  <c r="AI7" i="285"/>
  <c r="AH7" i="285"/>
  <c r="AJ7" i="285" s="1"/>
  <c r="F7" i="285" s="1"/>
  <c r="AG7" i="285"/>
  <c r="AE7" i="285"/>
  <c r="AD7" i="285"/>
  <c r="AC7" i="285"/>
  <c r="AF7" i="285" s="1"/>
  <c r="AB7" i="285"/>
  <c r="AA7" i="285"/>
  <c r="Y7" i="285"/>
  <c r="X7" i="285"/>
  <c r="Z7" i="285" s="1"/>
  <c r="W7" i="285"/>
  <c r="V7" i="285"/>
  <c r="T7" i="285"/>
  <c r="S7" i="285"/>
  <c r="R7" i="285"/>
  <c r="U7" i="285" s="1"/>
  <c r="Q7" i="285"/>
  <c r="P7" i="285"/>
  <c r="O7" i="285"/>
  <c r="N7" i="285"/>
  <c r="M7" i="285"/>
  <c r="L7" i="285"/>
  <c r="K7" i="285"/>
  <c r="AI6" i="285"/>
  <c r="AH6" i="285"/>
  <c r="AJ6" i="285" s="1"/>
  <c r="F6" i="285" s="1"/>
  <c r="AG6" i="285"/>
  <c r="AE6" i="285"/>
  <c r="AD6" i="285"/>
  <c r="AC6" i="285"/>
  <c r="AB6" i="285"/>
  <c r="AA6" i="285"/>
  <c r="Y6" i="285"/>
  <c r="X6" i="285"/>
  <c r="Z6" i="285" s="1"/>
  <c r="W6" i="285"/>
  <c r="V6" i="285"/>
  <c r="T6" i="285"/>
  <c r="U6" i="285" s="1"/>
  <c r="S6" i="285"/>
  <c r="R6" i="285"/>
  <c r="Q6" i="285"/>
  <c r="O6" i="285"/>
  <c r="N6" i="285"/>
  <c r="M6" i="285"/>
  <c r="L6" i="285"/>
  <c r="K6" i="285"/>
  <c r="AI5" i="285"/>
  <c r="AH5" i="285"/>
  <c r="AJ5" i="285" s="1"/>
  <c r="F5" i="285" s="1"/>
  <c r="AG5" i="285"/>
  <c r="AE5" i="285"/>
  <c r="AD5" i="285"/>
  <c r="AC5" i="285"/>
  <c r="AB5" i="285"/>
  <c r="AF5" i="285" s="1"/>
  <c r="AA5" i="285"/>
  <c r="Y5" i="285"/>
  <c r="X5" i="285"/>
  <c r="Z5" i="285" s="1"/>
  <c r="W5" i="285"/>
  <c r="V5" i="285"/>
  <c r="U5" i="285"/>
  <c r="T5" i="285"/>
  <c r="S5" i="285"/>
  <c r="R5" i="285"/>
  <c r="Q5" i="285"/>
  <c r="P5" i="285"/>
  <c r="O5" i="285"/>
  <c r="N5" i="285"/>
  <c r="M5" i="285"/>
  <c r="L5" i="285"/>
  <c r="K5" i="285"/>
  <c r="AI4" i="285"/>
  <c r="AH4" i="285"/>
  <c r="AJ4" i="285" s="1"/>
  <c r="F4" i="285" s="1"/>
  <c r="AG4" i="285"/>
  <c r="AE4" i="285"/>
  <c r="AD4" i="285"/>
  <c r="AC4" i="285"/>
  <c r="AF4" i="285" s="1"/>
  <c r="AB4" i="285"/>
  <c r="AA4" i="285"/>
  <c r="Y4" i="285"/>
  <c r="X4" i="285"/>
  <c r="Z4" i="285" s="1"/>
  <c r="W4" i="285"/>
  <c r="V4" i="285"/>
  <c r="T4" i="285"/>
  <c r="S4" i="285"/>
  <c r="R4" i="285"/>
  <c r="Q4" i="285"/>
  <c r="O4" i="285"/>
  <c r="N4" i="285"/>
  <c r="M4" i="285"/>
  <c r="P4" i="285" s="1"/>
  <c r="L4" i="285"/>
  <c r="K4" i="285"/>
  <c r="J78" i="284"/>
  <c r="I78" i="284"/>
  <c r="H78" i="284"/>
  <c r="G78" i="284"/>
  <c r="J77" i="284"/>
  <c r="I77" i="284"/>
  <c r="H77" i="284"/>
  <c r="G77" i="284"/>
  <c r="J76" i="284"/>
  <c r="I76" i="284"/>
  <c r="H76" i="284"/>
  <c r="G76" i="284"/>
  <c r="J75" i="284"/>
  <c r="I75" i="284"/>
  <c r="H75" i="284"/>
  <c r="G75" i="284"/>
  <c r="J74" i="284"/>
  <c r="I74" i="284"/>
  <c r="H74" i="284"/>
  <c r="G74" i="284"/>
  <c r="F74" i="284"/>
  <c r="E74" i="284"/>
  <c r="D74" i="284"/>
  <c r="C74" i="284"/>
  <c r="J71" i="284"/>
  <c r="I71" i="284"/>
  <c r="H71" i="284"/>
  <c r="G71" i="284"/>
  <c r="J70" i="284"/>
  <c r="I70" i="284"/>
  <c r="H70" i="284"/>
  <c r="G70" i="284"/>
  <c r="J69" i="284"/>
  <c r="I69" i="284"/>
  <c r="H69" i="284"/>
  <c r="G69" i="284"/>
  <c r="J68" i="284"/>
  <c r="I68" i="284"/>
  <c r="H68" i="284"/>
  <c r="G68" i="284"/>
  <c r="J67" i="284"/>
  <c r="I67" i="284"/>
  <c r="H67" i="284"/>
  <c r="G67" i="284"/>
  <c r="F67" i="284"/>
  <c r="E67" i="284"/>
  <c r="D67" i="284"/>
  <c r="C67" i="284"/>
  <c r="J63" i="284"/>
  <c r="I63" i="284"/>
  <c r="H63" i="284"/>
  <c r="G63" i="284"/>
  <c r="J62" i="284"/>
  <c r="I62" i="284"/>
  <c r="H62" i="284"/>
  <c r="G62" i="284"/>
  <c r="J61" i="284"/>
  <c r="I61" i="284"/>
  <c r="H61" i="284"/>
  <c r="G61" i="284"/>
  <c r="J60" i="284"/>
  <c r="I60" i="284"/>
  <c r="H60" i="284"/>
  <c r="G60" i="284"/>
  <c r="J59" i="284"/>
  <c r="I59" i="284"/>
  <c r="H59" i="284"/>
  <c r="G59" i="284"/>
  <c r="F59" i="284"/>
  <c r="E59" i="284"/>
  <c r="D59" i="284"/>
  <c r="J50" i="284"/>
  <c r="I50" i="284"/>
  <c r="H50" i="284"/>
  <c r="G50" i="284"/>
  <c r="J49" i="284"/>
  <c r="I49" i="284"/>
  <c r="H49" i="284"/>
  <c r="G49" i="284"/>
  <c r="J48" i="284"/>
  <c r="I48" i="284"/>
  <c r="H48" i="284"/>
  <c r="G48" i="284"/>
  <c r="J47" i="284"/>
  <c r="I47" i="284"/>
  <c r="H47" i="284"/>
  <c r="G47" i="284"/>
  <c r="J46" i="284"/>
  <c r="I46" i="284"/>
  <c r="H46" i="284"/>
  <c r="G46" i="284"/>
  <c r="F46" i="284"/>
  <c r="E46" i="284"/>
  <c r="D46" i="284"/>
  <c r="C46" i="284"/>
  <c r="J43" i="284"/>
  <c r="I43" i="284"/>
  <c r="H43" i="284"/>
  <c r="G43" i="284"/>
  <c r="J42" i="284"/>
  <c r="I42" i="284"/>
  <c r="H42" i="284"/>
  <c r="G42" i="284"/>
  <c r="J41" i="284"/>
  <c r="I41" i="284"/>
  <c r="H41" i="284"/>
  <c r="G41" i="284"/>
  <c r="J40" i="284"/>
  <c r="I40" i="284"/>
  <c r="H40" i="284"/>
  <c r="G40" i="284"/>
  <c r="J39" i="284"/>
  <c r="I39" i="284"/>
  <c r="H39" i="284"/>
  <c r="G39" i="284"/>
  <c r="F39" i="284"/>
  <c r="E39" i="284"/>
  <c r="D39" i="284"/>
  <c r="C39" i="284"/>
  <c r="J36" i="284"/>
  <c r="I36" i="284"/>
  <c r="H36" i="284"/>
  <c r="G36" i="284"/>
  <c r="J35" i="284"/>
  <c r="I35" i="284"/>
  <c r="H35" i="284"/>
  <c r="G35" i="284"/>
  <c r="J34" i="284"/>
  <c r="I34" i="284"/>
  <c r="H34" i="284"/>
  <c r="G34" i="284"/>
  <c r="J33" i="284"/>
  <c r="I33" i="284"/>
  <c r="H33" i="284"/>
  <c r="G33" i="284"/>
  <c r="J32" i="284"/>
  <c r="I32" i="284"/>
  <c r="H32" i="284"/>
  <c r="G32" i="284"/>
  <c r="F32" i="284"/>
  <c r="E32" i="284"/>
  <c r="D32" i="284"/>
  <c r="J28" i="284"/>
  <c r="I28" i="284"/>
  <c r="H28" i="284"/>
  <c r="G28" i="284"/>
  <c r="J27" i="284"/>
  <c r="I27" i="284"/>
  <c r="H27" i="284"/>
  <c r="G27" i="284"/>
  <c r="J26" i="284"/>
  <c r="I26" i="284"/>
  <c r="H26" i="284"/>
  <c r="G26" i="284"/>
  <c r="J25" i="284"/>
  <c r="I25" i="284"/>
  <c r="H25" i="284"/>
  <c r="G25" i="284"/>
  <c r="J24" i="284"/>
  <c r="I24" i="284"/>
  <c r="H24" i="284"/>
  <c r="G24" i="284"/>
  <c r="F24" i="284"/>
  <c r="E24" i="284"/>
  <c r="D24" i="284"/>
  <c r="C24" i="284"/>
  <c r="J21" i="284"/>
  <c r="I21" i="284"/>
  <c r="H21" i="284"/>
  <c r="G21" i="284"/>
  <c r="J20" i="284"/>
  <c r="I20" i="284"/>
  <c r="H20" i="284"/>
  <c r="G20" i="284"/>
  <c r="J19" i="284"/>
  <c r="I19" i="284"/>
  <c r="H19" i="284"/>
  <c r="G19" i="284"/>
  <c r="J18" i="284"/>
  <c r="I18" i="284"/>
  <c r="H18" i="284"/>
  <c r="G18" i="284"/>
  <c r="J17" i="284"/>
  <c r="I17" i="284"/>
  <c r="H17" i="284"/>
  <c r="G17" i="284"/>
  <c r="F17" i="284"/>
  <c r="E17" i="284"/>
  <c r="D17" i="284"/>
  <c r="C17" i="284"/>
  <c r="J13" i="284"/>
  <c r="I13" i="284"/>
  <c r="H13" i="284"/>
  <c r="G13" i="284"/>
  <c r="J12" i="284"/>
  <c r="I12" i="284"/>
  <c r="H12" i="284"/>
  <c r="G12" i="284"/>
  <c r="J11" i="284"/>
  <c r="I11" i="284"/>
  <c r="H11" i="284"/>
  <c r="G11" i="284"/>
  <c r="J10" i="284"/>
  <c r="I10" i="284"/>
  <c r="H10" i="284"/>
  <c r="G10" i="284"/>
  <c r="J9" i="284"/>
  <c r="I9" i="284"/>
  <c r="H9" i="284"/>
  <c r="G9" i="284"/>
  <c r="F9" i="284"/>
  <c r="E9" i="284"/>
  <c r="D9" i="284"/>
  <c r="A5" i="284"/>
  <c r="D57" i="283"/>
  <c r="E54" i="283"/>
  <c r="E55" i="283" s="1"/>
  <c r="D54" i="283"/>
  <c r="D55" i="283" s="1"/>
  <c r="C54" i="283"/>
  <c r="D50" i="283"/>
  <c r="E47" i="283"/>
  <c r="E49" i="283" s="1"/>
  <c r="D47" i="283"/>
  <c r="D49" i="283" s="1"/>
  <c r="AJ43" i="283"/>
  <c r="AI43" i="283"/>
  <c r="AH43" i="283"/>
  <c r="AG43" i="283"/>
  <c r="AF43" i="283"/>
  <c r="AE43" i="283"/>
  <c r="AD43" i="283"/>
  <c r="AC43" i="283"/>
  <c r="AB43" i="283"/>
  <c r="AA43" i="283"/>
  <c r="Z43" i="283"/>
  <c r="Y43" i="283"/>
  <c r="X43" i="283"/>
  <c r="W43" i="283"/>
  <c r="V43" i="283"/>
  <c r="U43" i="283"/>
  <c r="T43" i="283"/>
  <c r="S43" i="283"/>
  <c r="R43" i="283"/>
  <c r="Q43" i="283"/>
  <c r="P43" i="283"/>
  <c r="O43" i="283"/>
  <c r="N43" i="283"/>
  <c r="M43" i="283"/>
  <c r="L43" i="283"/>
  <c r="K43" i="283"/>
  <c r="F43" i="283"/>
  <c r="AJ42" i="283"/>
  <c r="AI42" i="283"/>
  <c r="AH42" i="283"/>
  <c r="AG42" i="283"/>
  <c r="AF42" i="283"/>
  <c r="AE42" i="283"/>
  <c r="AD42" i="283"/>
  <c r="AC42" i="283"/>
  <c r="AB42" i="283"/>
  <c r="AA42" i="283"/>
  <c r="Z42" i="283"/>
  <c r="Y42" i="283"/>
  <c r="X42" i="283"/>
  <c r="W42" i="283"/>
  <c r="V42" i="283"/>
  <c r="U42" i="283"/>
  <c r="T42" i="283"/>
  <c r="S42" i="283"/>
  <c r="R42" i="283"/>
  <c r="Q42" i="283"/>
  <c r="P42" i="283"/>
  <c r="O42" i="283"/>
  <c r="N42" i="283"/>
  <c r="M42" i="283"/>
  <c r="L42" i="283"/>
  <c r="K42" i="283"/>
  <c r="F42" i="283"/>
  <c r="AJ41" i="283"/>
  <c r="AI41" i="283"/>
  <c r="AH41" i="283"/>
  <c r="AG41" i="283"/>
  <c r="AF41" i="283"/>
  <c r="AE41" i="283"/>
  <c r="AD41" i="283"/>
  <c r="AC41" i="283"/>
  <c r="AB41" i="283"/>
  <c r="AA41" i="283"/>
  <c r="Z41" i="283"/>
  <c r="Y41" i="283"/>
  <c r="X41" i="283"/>
  <c r="W41" i="283"/>
  <c r="V41" i="283"/>
  <c r="U41" i="283"/>
  <c r="T41" i="283"/>
  <c r="S41" i="283"/>
  <c r="R41" i="283"/>
  <c r="Q41" i="283"/>
  <c r="P41" i="283"/>
  <c r="O41" i="283"/>
  <c r="N41" i="283"/>
  <c r="M41" i="283"/>
  <c r="L41" i="283"/>
  <c r="K41" i="283"/>
  <c r="F41" i="283"/>
  <c r="AJ40" i="283"/>
  <c r="AI40" i="283"/>
  <c r="AH40" i="283"/>
  <c r="AG40" i="283"/>
  <c r="AF40" i="283"/>
  <c r="AE40" i="283"/>
  <c r="AD40" i="283"/>
  <c r="AC40" i="283"/>
  <c r="AB40" i="283"/>
  <c r="AA40" i="283"/>
  <c r="Z40" i="283"/>
  <c r="Y40" i="283"/>
  <c r="X40" i="283"/>
  <c r="W40" i="283"/>
  <c r="V40" i="283"/>
  <c r="U40" i="283"/>
  <c r="T40" i="283"/>
  <c r="S40" i="283"/>
  <c r="R40" i="283"/>
  <c r="Q40" i="283"/>
  <c r="P40" i="283"/>
  <c r="O40" i="283"/>
  <c r="N40" i="283"/>
  <c r="M40" i="283"/>
  <c r="L40" i="283"/>
  <c r="K40" i="283"/>
  <c r="F40" i="283"/>
  <c r="AJ39" i="283"/>
  <c r="AI39" i="283"/>
  <c r="AH39" i="283"/>
  <c r="AG39" i="283"/>
  <c r="AF39" i="283"/>
  <c r="AE39" i="283"/>
  <c r="AD39" i="283"/>
  <c r="AC39" i="283"/>
  <c r="AB39" i="283"/>
  <c r="AA39" i="283"/>
  <c r="Z39" i="283"/>
  <c r="Y39" i="283"/>
  <c r="X39" i="283"/>
  <c r="W39" i="283"/>
  <c r="V39" i="283"/>
  <c r="U39" i="283"/>
  <c r="T39" i="283"/>
  <c r="S39" i="283"/>
  <c r="R39" i="283"/>
  <c r="Q39" i="283"/>
  <c r="P39" i="283"/>
  <c r="O39" i="283"/>
  <c r="N39" i="283"/>
  <c r="M39" i="283"/>
  <c r="L39" i="283"/>
  <c r="K39" i="283"/>
  <c r="F39" i="283"/>
  <c r="AJ38" i="283"/>
  <c r="AI38" i="283"/>
  <c r="AH38" i="283"/>
  <c r="AG38" i="283"/>
  <c r="AF38" i="283"/>
  <c r="AE38" i="283"/>
  <c r="AD38" i="283"/>
  <c r="AC38" i="283"/>
  <c r="AB38" i="283"/>
  <c r="AA38" i="283"/>
  <c r="Z38" i="283"/>
  <c r="Y38" i="283"/>
  <c r="X38" i="283"/>
  <c r="W38" i="283"/>
  <c r="V38" i="283"/>
  <c r="U38" i="283"/>
  <c r="T38" i="283"/>
  <c r="S38" i="283"/>
  <c r="R38" i="283"/>
  <c r="Q38" i="283"/>
  <c r="P38" i="283"/>
  <c r="O38" i="283"/>
  <c r="N38" i="283"/>
  <c r="M38" i="283"/>
  <c r="L38" i="283"/>
  <c r="K38" i="283"/>
  <c r="F38" i="283"/>
  <c r="AJ37" i="283"/>
  <c r="AI37" i="283"/>
  <c r="AH37" i="283"/>
  <c r="AG37" i="283"/>
  <c r="AF37" i="283"/>
  <c r="AE37" i="283"/>
  <c r="AD37" i="283"/>
  <c r="AC37" i="283"/>
  <c r="AB37" i="283"/>
  <c r="AA37" i="283"/>
  <c r="Z37" i="283"/>
  <c r="Y37" i="283"/>
  <c r="X37" i="283"/>
  <c r="W37" i="283"/>
  <c r="V37" i="283"/>
  <c r="U37" i="283"/>
  <c r="T37" i="283"/>
  <c r="S37" i="283"/>
  <c r="R37" i="283"/>
  <c r="Q37" i="283"/>
  <c r="P37" i="283"/>
  <c r="O37" i="283"/>
  <c r="N37" i="283"/>
  <c r="M37" i="283"/>
  <c r="L37" i="283"/>
  <c r="K37" i="283"/>
  <c r="F37" i="283"/>
  <c r="AJ36" i="283"/>
  <c r="AI36" i="283"/>
  <c r="AH36" i="283"/>
  <c r="AG36" i="283"/>
  <c r="AF36" i="283"/>
  <c r="AE36" i="283"/>
  <c r="AD36" i="283"/>
  <c r="AC36" i="283"/>
  <c r="AB36" i="283"/>
  <c r="AA36" i="283"/>
  <c r="Z36" i="283"/>
  <c r="Y36" i="283"/>
  <c r="X36" i="283"/>
  <c r="W36" i="283"/>
  <c r="V36" i="283"/>
  <c r="U36" i="283"/>
  <c r="T36" i="283"/>
  <c r="S36" i="283"/>
  <c r="R36" i="283"/>
  <c r="Q36" i="283"/>
  <c r="P36" i="283"/>
  <c r="O36" i="283"/>
  <c r="N36" i="283"/>
  <c r="M36" i="283"/>
  <c r="L36" i="283"/>
  <c r="K36" i="283"/>
  <c r="F36" i="283"/>
  <c r="AJ35" i="283"/>
  <c r="AI35" i="283"/>
  <c r="AH35" i="283"/>
  <c r="AG35" i="283"/>
  <c r="AF35" i="283"/>
  <c r="AE35" i="283"/>
  <c r="AD35" i="283"/>
  <c r="AC35" i="283"/>
  <c r="AB35" i="283"/>
  <c r="AA35" i="283"/>
  <c r="Z35" i="283"/>
  <c r="Y35" i="283"/>
  <c r="X35" i="283"/>
  <c r="W35" i="283"/>
  <c r="V35" i="283"/>
  <c r="U35" i="283"/>
  <c r="T35" i="283"/>
  <c r="S35" i="283"/>
  <c r="R35" i="283"/>
  <c r="Q35" i="283"/>
  <c r="P35" i="283"/>
  <c r="O35" i="283"/>
  <c r="N35" i="283"/>
  <c r="M35" i="283"/>
  <c r="L35" i="283"/>
  <c r="K35" i="283"/>
  <c r="F35" i="283"/>
  <c r="AJ34" i="283"/>
  <c r="AI34" i="283"/>
  <c r="AH34" i="283"/>
  <c r="AG34" i="283"/>
  <c r="AF34" i="283"/>
  <c r="AE34" i="283"/>
  <c r="AD34" i="283"/>
  <c r="AC34" i="283"/>
  <c r="AB34" i="283"/>
  <c r="AA34" i="283"/>
  <c r="Z34" i="283"/>
  <c r="Y34" i="283"/>
  <c r="X34" i="283"/>
  <c r="W34" i="283"/>
  <c r="V34" i="283"/>
  <c r="U34" i="283"/>
  <c r="T34" i="283"/>
  <c r="S34" i="283"/>
  <c r="R34" i="283"/>
  <c r="Q34" i="283"/>
  <c r="P34" i="283"/>
  <c r="O34" i="283"/>
  <c r="N34" i="283"/>
  <c r="M34" i="283"/>
  <c r="L34" i="283"/>
  <c r="K34" i="283"/>
  <c r="F34" i="283"/>
  <c r="AJ33" i="283"/>
  <c r="AI33" i="283"/>
  <c r="AH33" i="283"/>
  <c r="AG33" i="283"/>
  <c r="AF33" i="283"/>
  <c r="AE33" i="283"/>
  <c r="AD33" i="283"/>
  <c r="AC33" i="283"/>
  <c r="AB33" i="283"/>
  <c r="AA33" i="283"/>
  <c r="Z33" i="283"/>
  <c r="Y33" i="283"/>
  <c r="X33" i="283"/>
  <c r="W33" i="283"/>
  <c r="V33" i="283"/>
  <c r="U33" i="283"/>
  <c r="T33" i="283"/>
  <c r="S33" i="283"/>
  <c r="R33" i="283"/>
  <c r="Q33" i="283"/>
  <c r="P33" i="283"/>
  <c r="O33" i="283"/>
  <c r="N33" i="283"/>
  <c r="M33" i="283"/>
  <c r="L33" i="283"/>
  <c r="K33" i="283"/>
  <c r="F33" i="283"/>
  <c r="AJ32" i="283"/>
  <c r="AI32" i="283"/>
  <c r="AH32" i="283"/>
  <c r="AG32" i="283"/>
  <c r="AF32" i="283"/>
  <c r="AE32" i="283"/>
  <c r="AD32" i="283"/>
  <c r="AC32" i="283"/>
  <c r="AB32" i="283"/>
  <c r="AA32" i="283"/>
  <c r="Z32" i="283"/>
  <c r="Y32" i="283"/>
  <c r="X32" i="283"/>
  <c r="W32" i="283"/>
  <c r="V32" i="283"/>
  <c r="U32" i="283"/>
  <c r="T32" i="283"/>
  <c r="S32" i="283"/>
  <c r="R32" i="283"/>
  <c r="Q32" i="283"/>
  <c r="P32" i="283"/>
  <c r="O32" i="283"/>
  <c r="N32" i="283"/>
  <c r="M32" i="283"/>
  <c r="L32" i="283"/>
  <c r="K32" i="283"/>
  <c r="F32" i="283"/>
  <c r="AJ31" i="283"/>
  <c r="AI31" i="283"/>
  <c r="AH31" i="283"/>
  <c r="AG31" i="283"/>
  <c r="AF31" i="283"/>
  <c r="AE31" i="283"/>
  <c r="AD31" i="283"/>
  <c r="AC31" i="283"/>
  <c r="AB31" i="283"/>
  <c r="AA31" i="283"/>
  <c r="Z31" i="283"/>
  <c r="Y31" i="283"/>
  <c r="X31" i="283"/>
  <c r="W31" i="283"/>
  <c r="V31" i="283"/>
  <c r="U31" i="283"/>
  <c r="T31" i="283"/>
  <c r="S31" i="283"/>
  <c r="R31" i="283"/>
  <c r="Q31" i="283"/>
  <c r="P31" i="283"/>
  <c r="O31" i="283"/>
  <c r="N31" i="283"/>
  <c r="M31" i="283"/>
  <c r="L31" i="283"/>
  <c r="K31" i="283"/>
  <c r="F31" i="283"/>
  <c r="AJ30" i="283"/>
  <c r="AI30" i="283"/>
  <c r="AH30" i="283"/>
  <c r="AG30" i="283"/>
  <c r="AF30" i="283"/>
  <c r="AE30" i="283"/>
  <c r="AD30" i="283"/>
  <c r="AC30" i="283"/>
  <c r="AB30" i="283"/>
  <c r="AA30" i="283"/>
  <c r="Z30" i="283"/>
  <c r="Y30" i="283"/>
  <c r="X30" i="283"/>
  <c r="W30" i="283"/>
  <c r="V30" i="283"/>
  <c r="U30" i="283"/>
  <c r="T30" i="283"/>
  <c r="S30" i="283"/>
  <c r="R30" i="283"/>
  <c r="Q30" i="283"/>
  <c r="P30" i="283"/>
  <c r="O30" i="283"/>
  <c r="N30" i="283"/>
  <c r="M30" i="283"/>
  <c r="L30" i="283"/>
  <c r="K30" i="283"/>
  <c r="F30" i="283"/>
  <c r="AJ29" i="283"/>
  <c r="AI29" i="283"/>
  <c r="AH29" i="283"/>
  <c r="AG29" i="283"/>
  <c r="AF29" i="283"/>
  <c r="AE29" i="283"/>
  <c r="AD29" i="283"/>
  <c r="AC29" i="283"/>
  <c r="AB29" i="283"/>
  <c r="AA29" i="283"/>
  <c r="Z29" i="283"/>
  <c r="Y29" i="283"/>
  <c r="X29" i="283"/>
  <c r="W29" i="283"/>
  <c r="V29" i="283"/>
  <c r="U29" i="283"/>
  <c r="T29" i="283"/>
  <c r="S29" i="283"/>
  <c r="R29" i="283"/>
  <c r="Q29" i="283"/>
  <c r="P29" i="283"/>
  <c r="O29" i="283"/>
  <c r="N29" i="283"/>
  <c r="M29" i="283"/>
  <c r="L29" i="283"/>
  <c r="K29" i="283"/>
  <c r="F29" i="283"/>
  <c r="AJ28" i="283"/>
  <c r="AI28" i="283"/>
  <c r="AH28" i="283"/>
  <c r="AG28" i="283"/>
  <c r="AF28" i="283"/>
  <c r="AE28" i="283"/>
  <c r="AD28" i="283"/>
  <c r="AC28" i="283"/>
  <c r="AB28" i="283"/>
  <c r="AA28" i="283"/>
  <c r="Z28" i="283"/>
  <c r="Y28" i="283"/>
  <c r="X28" i="283"/>
  <c r="W28" i="283"/>
  <c r="V28" i="283"/>
  <c r="U28" i="283"/>
  <c r="T28" i="283"/>
  <c r="S28" i="283"/>
  <c r="R28" i="283"/>
  <c r="Q28" i="283"/>
  <c r="P28" i="283"/>
  <c r="O28" i="283"/>
  <c r="N28" i="283"/>
  <c r="M28" i="283"/>
  <c r="L28" i="283"/>
  <c r="K28" i="283"/>
  <c r="F28" i="283"/>
  <c r="AJ27" i="283"/>
  <c r="AI27" i="283"/>
  <c r="AH27" i="283"/>
  <c r="AG27" i="283"/>
  <c r="AF27" i="283"/>
  <c r="AE27" i="283"/>
  <c r="AD27" i="283"/>
  <c r="AC27" i="283"/>
  <c r="AB27" i="283"/>
  <c r="AA27" i="283"/>
  <c r="Z27" i="283"/>
  <c r="Y27" i="283"/>
  <c r="X27" i="283"/>
  <c r="W27" i="283"/>
  <c r="V27" i="283"/>
  <c r="U27" i="283"/>
  <c r="T27" i="283"/>
  <c r="S27" i="283"/>
  <c r="R27" i="283"/>
  <c r="Q27" i="283"/>
  <c r="P27" i="283"/>
  <c r="O27" i="283"/>
  <c r="N27" i="283"/>
  <c r="M27" i="283"/>
  <c r="L27" i="283"/>
  <c r="K27" i="283"/>
  <c r="F27" i="283"/>
  <c r="AJ26" i="283"/>
  <c r="AI26" i="283"/>
  <c r="AH26" i="283"/>
  <c r="AG26" i="283"/>
  <c r="AF26" i="283"/>
  <c r="AE26" i="283"/>
  <c r="AD26" i="283"/>
  <c r="AC26" i="283"/>
  <c r="AB26" i="283"/>
  <c r="AA26" i="283"/>
  <c r="Z26" i="283"/>
  <c r="Y26" i="283"/>
  <c r="X26" i="283"/>
  <c r="W26" i="283"/>
  <c r="V26" i="283"/>
  <c r="U26" i="283"/>
  <c r="T26" i="283"/>
  <c r="S26" i="283"/>
  <c r="R26" i="283"/>
  <c r="Q26" i="283"/>
  <c r="P26" i="283"/>
  <c r="O26" i="283"/>
  <c r="N26" i="283"/>
  <c r="M26" i="283"/>
  <c r="L26" i="283"/>
  <c r="K26" i="283"/>
  <c r="F26" i="283"/>
  <c r="AJ25" i="283"/>
  <c r="AI25" i="283"/>
  <c r="AH25" i="283"/>
  <c r="AG25" i="283"/>
  <c r="AF25" i="283"/>
  <c r="AE25" i="283"/>
  <c r="AD25" i="283"/>
  <c r="AC25" i="283"/>
  <c r="AB25" i="283"/>
  <c r="AA25" i="283"/>
  <c r="Z25" i="283"/>
  <c r="Y25" i="283"/>
  <c r="X25" i="283"/>
  <c r="W25" i="283"/>
  <c r="V25" i="283"/>
  <c r="U25" i="283"/>
  <c r="T25" i="283"/>
  <c r="S25" i="283"/>
  <c r="R25" i="283"/>
  <c r="Q25" i="283"/>
  <c r="P25" i="283"/>
  <c r="O25" i="283"/>
  <c r="N25" i="283"/>
  <c r="M25" i="283"/>
  <c r="L25" i="283"/>
  <c r="K25" i="283"/>
  <c r="F25" i="283"/>
  <c r="AJ24" i="283"/>
  <c r="AI24" i="283"/>
  <c r="AH24" i="283"/>
  <c r="AG24" i="283"/>
  <c r="AF24" i="283"/>
  <c r="AE24" i="283"/>
  <c r="AD24" i="283"/>
  <c r="AC24" i="283"/>
  <c r="AB24" i="283"/>
  <c r="AA24" i="283"/>
  <c r="Z24" i="283"/>
  <c r="Y24" i="283"/>
  <c r="X24" i="283"/>
  <c r="W24" i="283"/>
  <c r="V24" i="283"/>
  <c r="U24" i="283"/>
  <c r="T24" i="283"/>
  <c r="S24" i="283"/>
  <c r="R24" i="283"/>
  <c r="Q24" i="283"/>
  <c r="P24" i="283"/>
  <c r="O24" i="283"/>
  <c r="N24" i="283"/>
  <c r="M24" i="283"/>
  <c r="L24" i="283"/>
  <c r="K24" i="283"/>
  <c r="F24" i="283"/>
  <c r="AJ23" i="283"/>
  <c r="F23" i="283" s="1"/>
  <c r="AI23" i="283"/>
  <c r="AH23" i="283"/>
  <c r="AG23" i="283"/>
  <c r="AE23" i="283"/>
  <c r="AD23" i="283"/>
  <c r="AC23" i="283"/>
  <c r="AB23" i="283"/>
  <c r="AA23" i="283"/>
  <c r="AF23" i="283" s="1"/>
  <c r="Z23" i="283"/>
  <c r="Y23" i="283"/>
  <c r="X23" i="283"/>
  <c r="W23" i="283"/>
  <c r="V23" i="283"/>
  <c r="T23" i="283"/>
  <c r="S23" i="283"/>
  <c r="R23" i="283"/>
  <c r="Q23" i="283"/>
  <c r="U23" i="283" s="1"/>
  <c r="O23" i="283"/>
  <c r="N23" i="283"/>
  <c r="M23" i="283"/>
  <c r="L23" i="283"/>
  <c r="K23" i="283"/>
  <c r="P23" i="283" s="1"/>
  <c r="AI22" i="283"/>
  <c r="AH22" i="283"/>
  <c r="AG22" i="283"/>
  <c r="AJ22" i="283" s="1"/>
  <c r="F22" i="283" s="1"/>
  <c r="AE22" i="283"/>
  <c r="AD22" i="283"/>
  <c r="AC22" i="283"/>
  <c r="AB22" i="283"/>
  <c r="AA22" i="283"/>
  <c r="AF22" i="283" s="1"/>
  <c r="Y22" i="283"/>
  <c r="X22" i="283"/>
  <c r="W22" i="283"/>
  <c r="V22" i="283"/>
  <c r="Z22" i="283" s="1"/>
  <c r="U22" i="283"/>
  <c r="T22" i="283"/>
  <c r="S22" i="283"/>
  <c r="R22" i="283"/>
  <c r="Q22" i="283"/>
  <c r="O22" i="283"/>
  <c r="N22" i="283"/>
  <c r="M22" i="283"/>
  <c r="L22" i="283"/>
  <c r="K22" i="283"/>
  <c r="P22" i="283" s="1"/>
  <c r="AI20" i="283"/>
  <c r="AH20" i="283"/>
  <c r="AJ20" i="283" s="1"/>
  <c r="F20" i="283" s="1"/>
  <c r="AG20" i="283"/>
  <c r="AE20" i="283"/>
  <c r="AD20" i="283"/>
  <c r="AC20" i="283"/>
  <c r="AB20" i="283"/>
  <c r="AA20" i="283"/>
  <c r="AF20" i="283" s="1"/>
  <c r="Y20" i="283"/>
  <c r="X20" i="283"/>
  <c r="W20" i="283"/>
  <c r="Z20" i="283" s="1"/>
  <c r="V20" i="283"/>
  <c r="T20" i="283"/>
  <c r="S20" i="283"/>
  <c r="R20" i="283"/>
  <c r="U20" i="283" s="1"/>
  <c r="Q20" i="283"/>
  <c r="O20" i="283"/>
  <c r="N20" i="283"/>
  <c r="M20" i="283"/>
  <c r="L20" i="283"/>
  <c r="K20" i="283"/>
  <c r="AI19" i="283"/>
  <c r="AH19" i="283"/>
  <c r="AJ19" i="283" s="1"/>
  <c r="F19" i="283" s="1"/>
  <c r="AG19" i="283"/>
  <c r="AE19" i="283"/>
  <c r="AD19" i="283"/>
  <c r="AC19" i="283"/>
  <c r="AB19" i="283"/>
  <c r="AF19" i="283" s="1"/>
  <c r="AA19" i="283"/>
  <c r="Y19" i="283"/>
  <c r="X19" i="283"/>
  <c r="W19" i="283"/>
  <c r="Z19" i="283" s="1"/>
  <c r="V19" i="283"/>
  <c r="T19" i="283"/>
  <c r="S19" i="283"/>
  <c r="R19" i="283"/>
  <c r="U19" i="283" s="1"/>
  <c r="Q19" i="283"/>
  <c r="P19" i="283"/>
  <c r="O19" i="283"/>
  <c r="N19" i="283"/>
  <c r="M19" i="283"/>
  <c r="L19" i="283"/>
  <c r="K19" i="283"/>
  <c r="AI18" i="283"/>
  <c r="AH18" i="283"/>
  <c r="AJ18" i="283" s="1"/>
  <c r="F18" i="283" s="1"/>
  <c r="AG18" i="283"/>
  <c r="AE18" i="283"/>
  <c r="AD18" i="283"/>
  <c r="AC18" i="283"/>
  <c r="AB18" i="283"/>
  <c r="AF18" i="283" s="1"/>
  <c r="AA18" i="283"/>
  <c r="Y18" i="283"/>
  <c r="X18" i="283"/>
  <c r="W18" i="283"/>
  <c r="Z18" i="283" s="1"/>
  <c r="V18" i="283"/>
  <c r="T18" i="283"/>
  <c r="S18" i="283"/>
  <c r="R18" i="283"/>
  <c r="U18" i="283" s="1"/>
  <c r="Q18" i="283"/>
  <c r="P18" i="283"/>
  <c r="O18" i="283"/>
  <c r="N18" i="283"/>
  <c r="M18" i="283"/>
  <c r="L18" i="283"/>
  <c r="K18" i="283"/>
  <c r="AI17" i="283"/>
  <c r="AH17" i="283"/>
  <c r="AG17" i="283"/>
  <c r="AJ17" i="283" s="1"/>
  <c r="F17" i="283" s="1"/>
  <c r="AE17" i="283"/>
  <c r="AD17" i="283"/>
  <c r="AC17" i="283"/>
  <c r="AB17" i="283"/>
  <c r="AA17" i="283"/>
  <c r="Y17" i="283"/>
  <c r="X17" i="283"/>
  <c r="W17" i="283"/>
  <c r="V17" i="283"/>
  <c r="Z17" i="283" s="1"/>
  <c r="T17" i="283"/>
  <c r="S17" i="283"/>
  <c r="R17" i="283"/>
  <c r="Q17" i="283"/>
  <c r="U17" i="283" s="1"/>
  <c r="O17" i="283"/>
  <c r="N17" i="283"/>
  <c r="M17" i="283"/>
  <c r="L17" i="283"/>
  <c r="K17" i="283"/>
  <c r="AJ15" i="283"/>
  <c r="F15" i="283" s="1"/>
  <c r="AI15" i="283"/>
  <c r="AH15" i="283"/>
  <c r="AG15" i="283"/>
  <c r="AE15" i="283"/>
  <c r="AD15" i="283"/>
  <c r="AC15" i="283"/>
  <c r="AB15" i="283"/>
  <c r="AA15" i="283"/>
  <c r="Z15" i="283"/>
  <c r="Y15" i="283"/>
  <c r="X15" i="283"/>
  <c r="W15" i="283"/>
  <c r="V15" i="283"/>
  <c r="T15" i="283"/>
  <c r="S15" i="283"/>
  <c r="R15" i="283"/>
  <c r="U15" i="283" s="1"/>
  <c r="Q15" i="283"/>
  <c r="O15" i="283"/>
  <c r="N15" i="283"/>
  <c r="M15" i="283"/>
  <c r="L15" i="283"/>
  <c r="P15" i="283" s="1"/>
  <c r="K15" i="283"/>
  <c r="AI14" i="283"/>
  <c r="AH14" i="283"/>
  <c r="AG14" i="283"/>
  <c r="AE14" i="283"/>
  <c r="AD14" i="283"/>
  <c r="AC14" i="283"/>
  <c r="AB14" i="283"/>
  <c r="AA14" i="283"/>
  <c r="AF14" i="283" s="1"/>
  <c r="Y14" i="283"/>
  <c r="X14" i="283"/>
  <c r="W14" i="283"/>
  <c r="V14" i="283"/>
  <c r="T14" i="283"/>
  <c r="S14" i="283"/>
  <c r="R14" i="283"/>
  <c r="U14" i="283" s="1"/>
  <c r="Q14" i="283"/>
  <c r="O14" i="283"/>
  <c r="N14" i="283"/>
  <c r="M14" i="283"/>
  <c r="L14" i="283"/>
  <c r="K14" i="283"/>
  <c r="P14" i="283" s="1"/>
  <c r="AI13" i="283"/>
  <c r="AH13" i="283"/>
  <c r="AG13" i="283"/>
  <c r="AJ13" i="283" s="1"/>
  <c r="F13" i="283" s="1"/>
  <c r="AE13" i="283"/>
  <c r="AD13" i="283"/>
  <c r="AC13" i="283"/>
  <c r="AB13" i="283"/>
  <c r="AA13" i="283"/>
  <c r="AF13" i="283" s="1"/>
  <c r="Y13" i="283"/>
  <c r="X13" i="283"/>
  <c r="W13" i="283"/>
  <c r="V13" i="283"/>
  <c r="Z13" i="283" s="1"/>
  <c r="T13" i="283"/>
  <c r="S13" i="283"/>
  <c r="R13" i="283"/>
  <c r="Q13" i="283"/>
  <c r="U13" i="283" s="1"/>
  <c r="P13" i="283"/>
  <c r="O13" i="283"/>
  <c r="N13" i="283"/>
  <c r="M13" i="283"/>
  <c r="L13" i="283"/>
  <c r="K13" i="283"/>
  <c r="AJ12" i="283"/>
  <c r="F12" i="283" s="1"/>
  <c r="AI12" i="283"/>
  <c r="AH12" i="283"/>
  <c r="AG12" i="283"/>
  <c r="AE12" i="283"/>
  <c r="AD12" i="283"/>
  <c r="AC12" i="283"/>
  <c r="AB12" i="283"/>
  <c r="AF12" i="283" s="1"/>
  <c r="AA12" i="283"/>
  <c r="Y12" i="283"/>
  <c r="X12" i="283"/>
  <c r="W12" i="283"/>
  <c r="Z12" i="283" s="1"/>
  <c r="V12" i="283"/>
  <c r="T12" i="283"/>
  <c r="S12" i="283"/>
  <c r="R12" i="283"/>
  <c r="U12" i="283" s="1"/>
  <c r="Q12" i="283"/>
  <c r="O12" i="283"/>
  <c r="N12" i="283"/>
  <c r="M12" i="283"/>
  <c r="L12" i="283"/>
  <c r="P12" i="283" s="1"/>
  <c r="K12" i="283"/>
  <c r="AI11" i="283"/>
  <c r="AH11" i="283"/>
  <c r="AG11" i="283"/>
  <c r="AJ11" i="283" s="1"/>
  <c r="F11" i="283" s="1"/>
  <c r="AE11" i="283"/>
  <c r="AD11" i="283"/>
  <c r="AC11" i="283"/>
  <c r="AB11" i="283"/>
  <c r="AA11" i="283"/>
  <c r="AF11" i="283" s="1"/>
  <c r="Y11" i="283"/>
  <c r="X11" i="283"/>
  <c r="W11" i="283"/>
  <c r="V11" i="283"/>
  <c r="Z11" i="283" s="1"/>
  <c r="U11" i="283"/>
  <c r="T11" i="283"/>
  <c r="S11" i="283"/>
  <c r="R11" i="283"/>
  <c r="Q11" i="283"/>
  <c r="P11" i="283"/>
  <c r="O11" i="283"/>
  <c r="N11" i="283"/>
  <c r="M11" i="283"/>
  <c r="L11" i="283"/>
  <c r="K11" i="283"/>
  <c r="AI10" i="283"/>
  <c r="AH10" i="283"/>
  <c r="AG10" i="283"/>
  <c r="AJ10" i="283" s="1"/>
  <c r="F10" i="283" s="1"/>
  <c r="AE10" i="283"/>
  <c r="AD10" i="283"/>
  <c r="AC10" i="283"/>
  <c r="AB10" i="283"/>
  <c r="AA10" i="283"/>
  <c r="AF10" i="283" s="1"/>
  <c r="Y10" i="283"/>
  <c r="X10" i="283"/>
  <c r="W10" i="283"/>
  <c r="Z10" i="283" s="1"/>
  <c r="V10" i="283"/>
  <c r="T10" i="283"/>
  <c r="S10" i="283"/>
  <c r="R10" i="283"/>
  <c r="Q10" i="283"/>
  <c r="O10" i="283"/>
  <c r="N10" i="283"/>
  <c r="M10" i="283"/>
  <c r="L10" i="283"/>
  <c r="K10" i="283"/>
  <c r="AI9" i="283"/>
  <c r="AH9" i="283"/>
  <c r="AJ9" i="283" s="1"/>
  <c r="F9" i="283" s="1"/>
  <c r="AG9" i="283"/>
  <c r="AF9" i="283"/>
  <c r="AE9" i="283"/>
  <c r="AD9" i="283"/>
  <c r="AC9" i="283"/>
  <c r="AB9" i="283"/>
  <c r="AA9" i="283"/>
  <c r="Y9" i="283"/>
  <c r="X9" i="283"/>
  <c r="W9" i="283"/>
  <c r="V9" i="283"/>
  <c r="T9" i="283"/>
  <c r="S9" i="283"/>
  <c r="R9" i="283"/>
  <c r="U9" i="283" s="1"/>
  <c r="Q9" i="283"/>
  <c r="O9" i="283"/>
  <c r="N9" i="283"/>
  <c r="M9" i="283"/>
  <c r="L9" i="283"/>
  <c r="P9" i="283" s="1"/>
  <c r="K9" i="283"/>
  <c r="AI8" i="283"/>
  <c r="AH8" i="283"/>
  <c r="AG8" i="283"/>
  <c r="AJ8" i="283" s="1"/>
  <c r="F8" i="283" s="1"/>
  <c r="AE8" i="283"/>
  <c r="AD8" i="283"/>
  <c r="AC8" i="283"/>
  <c r="AB8" i="283"/>
  <c r="AA8" i="283"/>
  <c r="AF8" i="283" s="1"/>
  <c r="Y8" i="283"/>
  <c r="X8" i="283"/>
  <c r="W8" i="283"/>
  <c r="V8" i="283"/>
  <c r="Z8" i="283" s="1"/>
  <c r="T8" i="283"/>
  <c r="S8" i="283"/>
  <c r="R8" i="283"/>
  <c r="Q8" i="283"/>
  <c r="U8" i="283" s="1"/>
  <c r="P8" i="283"/>
  <c r="O8" i="283"/>
  <c r="N8" i="283"/>
  <c r="M8" i="283"/>
  <c r="L8" i="283"/>
  <c r="K8" i="283"/>
  <c r="AI7" i="283"/>
  <c r="AH7" i="283"/>
  <c r="AG7" i="283"/>
  <c r="AJ7" i="283" s="1"/>
  <c r="F7" i="283" s="1"/>
  <c r="AE7" i="283"/>
  <c r="AD7" i="283"/>
  <c r="AC7" i="283"/>
  <c r="AB7" i="283"/>
  <c r="AA7" i="283"/>
  <c r="Y7" i="283"/>
  <c r="X7" i="283"/>
  <c r="W7" i="283"/>
  <c r="V7" i="283"/>
  <c r="Z7" i="283" s="1"/>
  <c r="T7" i="283"/>
  <c r="S7" i="283"/>
  <c r="R7" i="283"/>
  <c r="Q7" i="283"/>
  <c r="O7" i="283"/>
  <c r="N7" i="283"/>
  <c r="M7" i="283"/>
  <c r="L7" i="283"/>
  <c r="P7" i="283" s="1"/>
  <c r="K7" i="283"/>
  <c r="AI6" i="283"/>
  <c r="AH6" i="283"/>
  <c r="AG6" i="283"/>
  <c r="AE6" i="283"/>
  <c r="AD6" i="283"/>
  <c r="AC6" i="283"/>
  <c r="AB6" i="283"/>
  <c r="AA6" i="283"/>
  <c r="Y6" i="283"/>
  <c r="X6" i="283"/>
  <c r="W6" i="283"/>
  <c r="V6" i="283"/>
  <c r="T6" i="283"/>
  <c r="S6" i="283"/>
  <c r="R6" i="283"/>
  <c r="U6" i="283" s="1"/>
  <c r="Q6" i="283"/>
  <c r="O6" i="283"/>
  <c r="N6" i="283"/>
  <c r="M6" i="283"/>
  <c r="L6" i="283"/>
  <c r="K6" i="283"/>
  <c r="AI5" i="283"/>
  <c r="AH5" i="283"/>
  <c r="AJ5" i="283" s="1"/>
  <c r="F5" i="283" s="1"/>
  <c r="AG5" i="283"/>
  <c r="AE5" i="283"/>
  <c r="AD5" i="283"/>
  <c r="AC5" i="283"/>
  <c r="AB5" i="283"/>
  <c r="AF5" i="283" s="1"/>
  <c r="AA5" i="283"/>
  <c r="Y5" i="283"/>
  <c r="X5" i="283"/>
  <c r="W5" i="283"/>
  <c r="Z5" i="283" s="1"/>
  <c r="V5" i="283"/>
  <c r="T5" i="283"/>
  <c r="S5" i="283"/>
  <c r="R5" i="283"/>
  <c r="U5" i="283" s="1"/>
  <c r="Q5" i="283"/>
  <c r="O5" i="283"/>
  <c r="N5" i="283"/>
  <c r="M5" i="283"/>
  <c r="L5" i="283"/>
  <c r="P5" i="283" s="1"/>
  <c r="K5" i="283"/>
  <c r="AJ4" i="283"/>
  <c r="F4" i="283" s="1"/>
  <c r="AI4" i="283"/>
  <c r="AH4" i="283"/>
  <c r="AG4" i="283"/>
  <c r="AE4" i="283"/>
  <c r="AD4" i="283"/>
  <c r="AC4" i="283"/>
  <c r="AF4" i="283" s="1"/>
  <c r="AB4" i="283"/>
  <c r="AA4" i="283"/>
  <c r="Y4" i="283"/>
  <c r="X4" i="283"/>
  <c r="Z4" i="283" s="1"/>
  <c r="W4" i="283"/>
  <c r="V4" i="283"/>
  <c r="T4" i="283"/>
  <c r="S4" i="283"/>
  <c r="U4" i="283" s="1"/>
  <c r="R4" i="283"/>
  <c r="Q4" i="283"/>
  <c r="O4" i="283"/>
  <c r="N4" i="283"/>
  <c r="M4" i="283"/>
  <c r="P4" i="283" s="1"/>
  <c r="L4" i="283"/>
  <c r="K4" i="283"/>
  <c r="D57" i="282"/>
  <c r="E54" i="282"/>
  <c r="E55" i="282" s="1"/>
  <c r="D54" i="282"/>
  <c r="D55" i="282" s="1"/>
  <c r="C54" i="282"/>
  <c r="D50" i="282"/>
  <c r="E47" i="282"/>
  <c r="E49" i="282" s="1"/>
  <c r="D47" i="282"/>
  <c r="D49" i="282" s="1"/>
  <c r="AJ43" i="282"/>
  <c r="AI43" i="282"/>
  <c r="AH43" i="282"/>
  <c r="AG43" i="282"/>
  <c r="AF43" i="282"/>
  <c r="AE43" i="282"/>
  <c r="AD43" i="282"/>
  <c r="AC43" i="282"/>
  <c r="AB43" i="282"/>
  <c r="AA43" i="282"/>
  <c r="Z43" i="282"/>
  <c r="Y43" i="282"/>
  <c r="X43" i="282"/>
  <c r="W43" i="282"/>
  <c r="V43" i="282"/>
  <c r="U43" i="282"/>
  <c r="T43" i="282"/>
  <c r="S43" i="282"/>
  <c r="R43" i="282"/>
  <c r="Q43" i="282"/>
  <c r="P43" i="282"/>
  <c r="O43" i="282"/>
  <c r="N43" i="282"/>
  <c r="M43" i="282"/>
  <c r="L43" i="282"/>
  <c r="K43" i="282"/>
  <c r="F43" i="282"/>
  <c r="AJ42" i="282"/>
  <c r="AI42" i="282"/>
  <c r="AH42" i="282"/>
  <c r="AG42" i="282"/>
  <c r="AF42" i="282"/>
  <c r="AE42" i="282"/>
  <c r="AD42" i="282"/>
  <c r="AC42" i="282"/>
  <c r="AB42" i="282"/>
  <c r="AA42" i="282"/>
  <c r="Z42" i="282"/>
  <c r="Y42" i="282"/>
  <c r="X42" i="282"/>
  <c r="W42" i="282"/>
  <c r="V42" i="282"/>
  <c r="U42" i="282"/>
  <c r="T42" i="282"/>
  <c r="S42" i="282"/>
  <c r="R42" i="282"/>
  <c r="Q42" i="282"/>
  <c r="P42" i="282"/>
  <c r="O42" i="282"/>
  <c r="N42" i="282"/>
  <c r="M42" i="282"/>
  <c r="L42" i="282"/>
  <c r="K42" i="282"/>
  <c r="F42" i="282"/>
  <c r="AJ41" i="282"/>
  <c r="AI41" i="282"/>
  <c r="AH41" i="282"/>
  <c r="AG41" i="282"/>
  <c r="AF41" i="282"/>
  <c r="AE41" i="282"/>
  <c r="AD41" i="282"/>
  <c r="AC41" i="282"/>
  <c r="AB41" i="282"/>
  <c r="AA41" i="282"/>
  <c r="Z41" i="282"/>
  <c r="Y41" i="282"/>
  <c r="X41" i="282"/>
  <c r="W41" i="282"/>
  <c r="V41" i="282"/>
  <c r="U41" i="282"/>
  <c r="T41" i="282"/>
  <c r="S41" i="282"/>
  <c r="R41" i="282"/>
  <c r="Q41" i="282"/>
  <c r="P41" i="282"/>
  <c r="O41" i="282"/>
  <c r="N41" i="282"/>
  <c r="M41" i="282"/>
  <c r="L41" i="282"/>
  <c r="K41" i="282"/>
  <c r="F41" i="282"/>
  <c r="AJ40" i="282"/>
  <c r="AI40" i="282"/>
  <c r="AH40" i="282"/>
  <c r="AG40" i="282"/>
  <c r="AF40" i="282"/>
  <c r="AE40" i="282"/>
  <c r="AD40" i="282"/>
  <c r="AC40" i="282"/>
  <c r="AB40" i="282"/>
  <c r="AA40" i="282"/>
  <c r="Z40" i="282"/>
  <c r="Y40" i="282"/>
  <c r="X40" i="282"/>
  <c r="W40" i="282"/>
  <c r="V40" i="282"/>
  <c r="U40" i="282"/>
  <c r="T40" i="282"/>
  <c r="S40" i="282"/>
  <c r="R40" i="282"/>
  <c r="Q40" i="282"/>
  <c r="P40" i="282"/>
  <c r="O40" i="282"/>
  <c r="N40" i="282"/>
  <c r="M40" i="282"/>
  <c r="L40" i="282"/>
  <c r="K40" i="282"/>
  <c r="F40" i="282"/>
  <c r="AJ39" i="282"/>
  <c r="AI39" i="282"/>
  <c r="AH39" i="282"/>
  <c r="AG39" i="282"/>
  <c r="AF39" i="282"/>
  <c r="AE39" i="282"/>
  <c r="AD39" i="282"/>
  <c r="AC39" i="282"/>
  <c r="AB39" i="282"/>
  <c r="AA39" i="282"/>
  <c r="Z39" i="282"/>
  <c r="Y39" i="282"/>
  <c r="X39" i="282"/>
  <c r="W39" i="282"/>
  <c r="V39" i="282"/>
  <c r="U39" i="282"/>
  <c r="T39" i="282"/>
  <c r="S39" i="282"/>
  <c r="R39" i="282"/>
  <c r="Q39" i="282"/>
  <c r="P39" i="282"/>
  <c r="O39" i="282"/>
  <c r="N39" i="282"/>
  <c r="M39" i="282"/>
  <c r="L39" i="282"/>
  <c r="K39" i="282"/>
  <c r="F39" i="282"/>
  <c r="AJ38" i="282"/>
  <c r="AI38" i="282"/>
  <c r="AH38" i="282"/>
  <c r="AG38" i="282"/>
  <c r="AF38" i="282"/>
  <c r="AE38" i="282"/>
  <c r="AD38" i="282"/>
  <c r="AC38" i="282"/>
  <c r="AB38" i="282"/>
  <c r="AA38" i="282"/>
  <c r="Z38" i="282"/>
  <c r="Y38" i="282"/>
  <c r="X38" i="282"/>
  <c r="W38" i="282"/>
  <c r="V38" i="282"/>
  <c r="U38" i="282"/>
  <c r="T38" i="282"/>
  <c r="S38" i="282"/>
  <c r="R38" i="282"/>
  <c r="Q38" i="282"/>
  <c r="P38" i="282"/>
  <c r="O38" i="282"/>
  <c r="N38" i="282"/>
  <c r="M38" i="282"/>
  <c r="L38" i="282"/>
  <c r="K38" i="282"/>
  <c r="F38" i="282"/>
  <c r="AJ37" i="282"/>
  <c r="AI37" i="282"/>
  <c r="AH37" i="282"/>
  <c r="AG37" i="282"/>
  <c r="AF37" i="282"/>
  <c r="AE37" i="282"/>
  <c r="AD37" i="282"/>
  <c r="AC37" i="282"/>
  <c r="AB37" i="282"/>
  <c r="AA37" i="282"/>
  <c r="Z37" i="282"/>
  <c r="Y37" i="282"/>
  <c r="X37" i="282"/>
  <c r="W37" i="282"/>
  <c r="V37" i="282"/>
  <c r="U37" i="282"/>
  <c r="T37" i="282"/>
  <c r="S37" i="282"/>
  <c r="R37" i="282"/>
  <c r="Q37" i="282"/>
  <c r="P37" i="282"/>
  <c r="O37" i="282"/>
  <c r="N37" i="282"/>
  <c r="M37" i="282"/>
  <c r="L37" i="282"/>
  <c r="K37" i="282"/>
  <c r="F37" i="282"/>
  <c r="AJ36" i="282"/>
  <c r="AI36" i="282"/>
  <c r="AH36" i="282"/>
  <c r="AG36" i="282"/>
  <c r="AF36" i="282"/>
  <c r="AE36" i="282"/>
  <c r="AD36" i="282"/>
  <c r="AC36" i="282"/>
  <c r="AB36" i="282"/>
  <c r="AA36" i="282"/>
  <c r="Z36" i="282"/>
  <c r="Y36" i="282"/>
  <c r="X36" i="282"/>
  <c r="W36" i="282"/>
  <c r="V36" i="282"/>
  <c r="U36" i="282"/>
  <c r="T36" i="282"/>
  <c r="S36" i="282"/>
  <c r="R36" i="282"/>
  <c r="Q36" i="282"/>
  <c r="P36" i="282"/>
  <c r="O36" i="282"/>
  <c r="N36" i="282"/>
  <c r="M36" i="282"/>
  <c r="L36" i="282"/>
  <c r="K36" i="282"/>
  <c r="F36" i="282"/>
  <c r="AJ35" i="282"/>
  <c r="AI35" i="282"/>
  <c r="AH35" i="282"/>
  <c r="AG35" i="282"/>
  <c r="AF35" i="282"/>
  <c r="AE35" i="282"/>
  <c r="AD35" i="282"/>
  <c r="AC35" i="282"/>
  <c r="AB35" i="282"/>
  <c r="AA35" i="282"/>
  <c r="Z35" i="282"/>
  <c r="Y35" i="282"/>
  <c r="X35" i="282"/>
  <c r="W35" i="282"/>
  <c r="V35" i="282"/>
  <c r="U35" i="282"/>
  <c r="T35" i="282"/>
  <c r="S35" i="282"/>
  <c r="R35" i="282"/>
  <c r="Q35" i="282"/>
  <c r="P35" i="282"/>
  <c r="O35" i="282"/>
  <c r="N35" i="282"/>
  <c r="M35" i="282"/>
  <c r="L35" i="282"/>
  <c r="K35" i="282"/>
  <c r="F35" i="282"/>
  <c r="AJ34" i="282"/>
  <c r="AI34" i="282"/>
  <c r="AH34" i="282"/>
  <c r="AG34" i="282"/>
  <c r="AF34" i="282"/>
  <c r="AE34" i="282"/>
  <c r="AD34" i="282"/>
  <c r="AC34" i="282"/>
  <c r="AB34" i="282"/>
  <c r="AA34" i="282"/>
  <c r="Z34" i="282"/>
  <c r="Y34" i="282"/>
  <c r="X34" i="282"/>
  <c r="W34" i="282"/>
  <c r="V34" i="282"/>
  <c r="U34" i="282"/>
  <c r="T34" i="282"/>
  <c r="S34" i="282"/>
  <c r="R34" i="282"/>
  <c r="Q34" i="282"/>
  <c r="P34" i="282"/>
  <c r="O34" i="282"/>
  <c r="N34" i="282"/>
  <c r="M34" i="282"/>
  <c r="L34" i="282"/>
  <c r="K34" i="282"/>
  <c r="F34" i="282"/>
  <c r="AJ33" i="282"/>
  <c r="AI33" i="282"/>
  <c r="AH33" i="282"/>
  <c r="AG33" i="282"/>
  <c r="AF33" i="282"/>
  <c r="AE33" i="282"/>
  <c r="AD33" i="282"/>
  <c r="AC33" i="282"/>
  <c r="AB33" i="282"/>
  <c r="AA33" i="282"/>
  <c r="Z33" i="282"/>
  <c r="Y33" i="282"/>
  <c r="X33" i="282"/>
  <c r="W33" i="282"/>
  <c r="V33" i="282"/>
  <c r="U33" i="282"/>
  <c r="T33" i="282"/>
  <c r="S33" i="282"/>
  <c r="R33" i="282"/>
  <c r="Q33" i="282"/>
  <c r="P33" i="282"/>
  <c r="O33" i="282"/>
  <c r="N33" i="282"/>
  <c r="M33" i="282"/>
  <c r="L33" i="282"/>
  <c r="K33" i="282"/>
  <c r="F33" i="282"/>
  <c r="AJ32" i="282"/>
  <c r="AI32" i="282"/>
  <c r="AH32" i="282"/>
  <c r="AG32" i="282"/>
  <c r="AF32" i="282"/>
  <c r="AE32" i="282"/>
  <c r="AD32" i="282"/>
  <c r="AC32" i="282"/>
  <c r="AB32" i="282"/>
  <c r="AA32" i="282"/>
  <c r="Z32" i="282"/>
  <c r="Y32" i="282"/>
  <c r="X32" i="282"/>
  <c r="W32" i="282"/>
  <c r="V32" i="282"/>
  <c r="U32" i="282"/>
  <c r="T32" i="282"/>
  <c r="S32" i="282"/>
  <c r="R32" i="282"/>
  <c r="Q32" i="282"/>
  <c r="P32" i="282"/>
  <c r="O32" i="282"/>
  <c r="N32" i="282"/>
  <c r="M32" i="282"/>
  <c r="L32" i="282"/>
  <c r="K32" i="282"/>
  <c r="F32" i="282"/>
  <c r="AI31" i="282"/>
  <c r="AH31" i="282"/>
  <c r="AJ31" i="282" s="1"/>
  <c r="F31" i="282" s="1"/>
  <c r="AG31" i="282"/>
  <c r="AE31" i="282"/>
  <c r="AD31" i="282"/>
  <c r="AC31" i="282"/>
  <c r="AB31" i="282"/>
  <c r="AF31" i="282" s="1"/>
  <c r="AA31" i="282"/>
  <c r="Z31" i="282"/>
  <c r="Y31" i="282"/>
  <c r="X31" i="282"/>
  <c r="W31" i="282"/>
  <c r="V31" i="282"/>
  <c r="T31" i="282"/>
  <c r="S31" i="282"/>
  <c r="R31" i="282"/>
  <c r="U31" i="282" s="1"/>
  <c r="Q31" i="282"/>
  <c r="O31" i="282"/>
  <c r="N31" i="282"/>
  <c r="M31" i="282"/>
  <c r="L31" i="282"/>
  <c r="P31" i="282" s="1"/>
  <c r="K31" i="282"/>
  <c r="AI30" i="282"/>
  <c r="AH30" i="282"/>
  <c r="AJ30" i="282" s="1"/>
  <c r="F30" i="282" s="1"/>
  <c r="AG30" i="282"/>
  <c r="AE30" i="282"/>
  <c r="AD30" i="282"/>
  <c r="AC30" i="282"/>
  <c r="AB30" i="282"/>
  <c r="AF30" i="282" s="1"/>
  <c r="AA30" i="282"/>
  <c r="Y30" i="282"/>
  <c r="X30" i="282"/>
  <c r="W30" i="282"/>
  <c r="Z30" i="282" s="1"/>
  <c r="V30" i="282"/>
  <c r="U30" i="282"/>
  <c r="T30" i="282"/>
  <c r="S30" i="282"/>
  <c r="R30" i="282"/>
  <c r="Q30" i="282"/>
  <c r="O30" i="282"/>
  <c r="N30" i="282"/>
  <c r="M30" i="282"/>
  <c r="L30" i="282"/>
  <c r="P30" i="282" s="1"/>
  <c r="K30" i="282"/>
  <c r="AJ29" i="282"/>
  <c r="F29" i="282" s="1"/>
  <c r="AI29" i="282"/>
  <c r="AH29" i="282"/>
  <c r="AG29" i="282"/>
  <c r="AF29" i="282"/>
  <c r="AE29" i="282"/>
  <c r="AD29" i="282"/>
  <c r="AC29" i="282"/>
  <c r="AB29" i="282"/>
  <c r="AA29" i="282"/>
  <c r="Z29" i="282"/>
  <c r="Y29" i="282"/>
  <c r="X29" i="282"/>
  <c r="W29" i="282"/>
  <c r="V29" i="282"/>
  <c r="U29" i="282"/>
  <c r="T29" i="282"/>
  <c r="S29" i="282"/>
  <c r="R29" i="282"/>
  <c r="Q29" i="282"/>
  <c r="P29" i="282"/>
  <c r="O29" i="282"/>
  <c r="N29" i="282"/>
  <c r="M29" i="282"/>
  <c r="L29" i="282"/>
  <c r="K29" i="282"/>
  <c r="AJ28" i="282"/>
  <c r="F28" i="282" s="1"/>
  <c r="AI28" i="282"/>
  <c r="AH28" i="282"/>
  <c r="AG28" i="282"/>
  <c r="AF28" i="282"/>
  <c r="AE28" i="282"/>
  <c r="AD28" i="282"/>
  <c r="AC28" i="282"/>
  <c r="AB28" i="282"/>
  <c r="AA28" i="282"/>
  <c r="Y28" i="282"/>
  <c r="X28" i="282"/>
  <c r="Z28" i="282" s="1"/>
  <c r="W28" i="282"/>
  <c r="V28" i="282"/>
  <c r="T28" i="282"/>
  <c r="S28" i="282"/>
  <c r="U28" i="282" s="1"/>
  <c r="R28" i="282"/>
  <c r="Q28" i="282"/>
  <c r="P28" i="282"/>
  <c r="O28" i="282"/>
  <c r="N28" i="282"/>
  <c r="M28" i="282"/>
  <c r="L28" i="282"/>
  <c r="K28" i="282"/>
  <c r="AJ27" i="282"/>
  <c r="F27" i="282" s="1"/>
  <c r="AI27" i="282"/>
  <c r="AH27" i="282"/>
  <c r="AG27" i="282"/>
  <c r="AE27" i="282"/>
  <c r="AD27" i="282"/>
  <c r="AC27" i="282"/>
  <c r="AB27" i="282"/>
  <c r="AA27" i="282"/>
  <c r="AF27" i="282" s="1"/>
  <c r="Y27" i="282"/>
  <c r="X27" i="282"/>
  <c r="W27" i="282"/>
  <c r="V27" i="282"/>
  <c r="Z27" i="282" s="1"/>
  <c r="T27" i="282"/>
  <c r="S27" i="282"/>
  <c r="R27" i="282"/>
  <c r="Q27" i="282"/>
  <c r="U27" i="282" s="1"/>
  <c r="O27" i="282"/>
  <c r="N27" i="282"/>
  <c r="M27" i="282"/>
  <c r="L27" i="282"/>
  <c r="K27" i="282"/>
  <c r="P27" i="282" s="1"/>
  <c r="AI26" i="282"/>
  <c r="AH26" i="282"/>
  <c r="AG26" i="282"/>
  <c r="AJ26" i="282" s="1"/>
  <c r="F26" i="282" s="1"/>
  <c r="AE26" i="282"/>
  <c r="AD26" i="282"/>
  <c r="AC26" i="282"/>
  <c r="AB26" i="282"/>
  <c r="AA26" i="282"/>
  <c r="AF26" i="282" s="1"/>
  <c r="Z26" i="282"/>
  <c r="Y26" i="282"/>
  <c r="X26" i="282"/>
  <c r="W26" i="282"/>
  <c r="V26" i="282"/>
  <c r="T26" i="282"/>
  <c r="S26" i="282"/>
  <c r="R26" i="282"/>
  <c r="Q26" i="282"/>
  <c r="U26" i="282" s="1"/>
  <c r="O26" i="282"/>
  <c r="N26" i="282"/>
  <c r="M26" i="282"/>
  <c r="L26" i="282"/>
  <c r="K26" i="282"/>
  <c r="P26" i="282" s="1"/>
  <c r="AJ25" i="282"/>
  <c r="F25" i="282" s="1"/>
  <c r="AI25" i="282"/>
  <c r="AH25" i="282"/>
  <c r="AG25" i="282"/>
  <c r="AE25" i="282"/>
  <c r="AD25" i="282"/>
  <c r="AC25" i="282"/>
  <c r="AB25" i="282"/>
  <c r="AF25" i="282" s="1"/>
  <c r="AA25" i="282"/>
  <c r="Z25" i="282"/>
  <c r="Y25" i="282"/>
  <c r="X25" i="282"/>
  <c r="W25" i="282"/>
  <c r="V25" i="282"/>
  <c r="U25" i="282"/>
  <c r="T25" i="282"/>
  <c r="S25" i="282"/>
  <c r="R25" i="282"/>
  <c r="Q25" i="282"/>
  <c r="O25" i="282"/>
  <c r="N25" i="282"/>
  <c r="M25" i="282"/>
  <c r="L25" i="282"/>
  <c r="P25" i="282" s="1"/>
  <c r="K25" i="282"/>
  <c r="AJ24" i="282"/>
  <c r="F24" i="282" s="1"/>
  <c r="AI24" i="282"/>
  <c r="AH24" i="282"/>
  <c r="AG24" i="282"/>
  <c r="AF24" i="282"/>
  <c r="AE24" i="282"/>
  <c r="AD24" i="282"/>
  <c r="AC24" i="282"/>
  <c r="AB24" i="282"/>
  <c r="AA24" i="282"/>
  <c r="Y24" i="282"/>
  <c r="X24" i="282"/>
  <c r="W24" i="282"/>
  <c r="Z24" i="282" s="1"/>
  <c r="V24" i="282"/>
  <c r="U24" i="282"/>
  <c r="T24" i="282"/>
  <c r="S24" i="282"/>
  <c r="R24" i="282"/>
  <c r="Q24" i="282"/>
  <c r="P24" i="282"/>
  <c r="O24" i="282"/>
  <c r="N24" i="282"/>
  <c r="M24" i="282"/>
  <c r="L24" i="282"/>
  <c r="K24" i="282"/>
  <c r="AI23" i="282"/>
  <c r="AH23" i="282"/>
  <c r="AJ23" i="282" s="1"/>
  <c r="F23" i="282" s="1"/>
  <c r="AG23" i="282"/>
  <c r="AF23" i="282"/>
  <c r="AE23" i="282"/>
  <c r="AD23" i="282"/>
  <c r="AC23" i="282"/>
  <c r="AB23" i="282"/>
  <c r="AA23" i="282"/>
  <c r="Z23" i="282"/>
  <c r="Y23" i="282"/>
  <c r="X23" i="282"/>
  <c r="W23" i="282"/>
  <c r="V23" i="282"/>
  <c r="T23" i="282"/>
  <c r="S23" i="282"/>
  <c r="U23" i="282" s="1"/>
  <c r="R23" i="282"/>
  <c r="Q23" i="282"/>
  <c r="P23" i="282"/>
  <c r="O23" i="282"/>
  <c r="N23" i="282"/>
  <c r="M23" i="282"/>
  <c r="L23" i="282"/>
  <c r="K23" i="282"/>
  <c r="AI22" i="282"/>
  <c r="AH22" i="282"/>
  <c r="AJ22" i="282" s="1"/>
  <c r="F22" i="282" s="1"/>
  <c r="AG22" i="282"/>
  <c r="AE22" i="282"/>
  <c r="AD22" i="282"/>
  <c r="AC22" i="282"/>
  <c r="AF22" i="282" s="1"/>
  <c r="AB22" i="282"/>
  <c r="AA22" i="282"/>
  <c r="Z22" i="282"/>
  <c r="Y22" i="282"/>
  <c r="X22" i="282"/>
  <c r="W22" i="282"/>
  <c r="V22" i="282"/>
  <c r="U22" i="282"/>
  <c r="T22" i="282"/>
  <c r="S22" i="282"/>
  <c r="R22" i="282"/>
  <c r="Q22" i="282"/>
  <c r="O22" i="282"/>
  <c r="N22" i="282"/>
  <c r="M22" i="282"/>
  <c r="P22" i="282" s="1"/>
  <c r="L22" i="282"/>
  <c r="K22" i="282"/>
  <c r="AJ21" i="282"/>
  <c r="F21" i="282" s="1"/>
  <c r="AI21" i="282"/>
  <c r="AH21" i="282"/>
  <c r="AG21" i="282"/>
  <c r="AF21" i="282"/>
  <c r="AE21" i="282"/>
  <c r="AD21" i="282"/>
  <c r="AC21" i="282"/>
  <c r="AB21" i="282"/>
  <c r="AA21" i="282"/>
  <c r="Z21" i="282"/>
  <c r="Y21" i="282"/>
  <c r="X21" i="282"/>
  <c r="W21" i="282"/>
  <c r="V21" i="282"/>
  <c r="U21" i="282"/>
  <c r="T21" i="282"/>
  <c r="S21" i="282"/>
  <c r="R21" i="282"/>
  <c r="Q21" i="282"/>
  <c r="P21" i="282"/>
  <c r="O21" i="282"/>
  <c r="N21" i="282"/>
  <c r="M21" i="282"/>
  <c r="L21" i="282"/>
  <c r="K21" i="282"/>
  <c r="AJ20" i="282"/>
  <c r="F20" i="282" s="1"/>
  <c r="AI20" i="282"/>
  <c r="AH20" i="282"/>
  <c r="AG20" i="282"/>
  <c r="AE20" i="282"/>
  <c r="AD20" i="282"/>
  <c r="AC20" i="282"/>
  <c r="AB20" i="282"/>
  <c r="AF20" i="282" s="1"/>
  <c r="AA20" i="282"/>
  <c r="Y20" i="282"/>
  <c r="X20" i="282"/>
  <c r="W20" i="282"/>
  <c r="Z20" i="282" s="1"/>
  <c r="V20" i="282"/>
  <c r="T20" i="282"/>
  <c r="S20" i="282"/>
  <c r="R20" i="282"/>
  <c r="U20" i="282" s="1"/>
  <c r="Q20" i="282"/>
  <c r="O20" i="282"/>
  <c r="N20" i="282"/>
  <c r="M20" i="282"/>
  <c r="L20" i="282"/>
  <c r="P20" i="282" s="1"/>
  <c r="K20" i="282"/>
  <c r="AI19" i="282"/>
  <c r="AH19" i="282"/>
  <c r="AJ19" i="282" s="1"/>
  <c r="F19" i="282" s="1"/>
  <c r="AG19" i="282"/>
  <c r="AE19" i="282"/>
  <c r="AD19" i="282"/>
  <c r="AC19" i="282"/>
  <c r="AB19" i="282"/>
  <c r="AF19" i="282" s="1"/>
  <c r="AA19" i="282"/>
  <c r="Y19" i="282"/>
  <c r="X19" i="282"/>
  <c r="W19" i="282"/>
  <c r="Z19" i="282" s="1"/>
  <c r="V19" i="282"/>
  <c r="T19" i="282"/>
  <c r="S19" i="282"/>
  <c r="R19" i="282"/>
  <c r="U19" i="282" s="1"/>
  <c r="Q19" i="282"/>
  <c r="P19" i="282"/>
  <c r="O19" i="282"/>
  <c r="N19" i="282"/>
  <c r="M19" i="282"/>
  <c r="L19" i="282"/>
  <c r="K19" i="282"/>
  <c r="AI18" i="282"/>
  <c r="AH18" i="282"/>
  <c r="AJ18" i="282" s="1"/>
  <c r="F18" i="282" s="1"/>
  <c r="AG18" i="282"/>
  <c r="AE18" i="282"/>
  <c r="AD18" i="282"/>
  <c r="AC18" i="282"/>
  <c r="AB18" i="282"/>
  <c r="AF18" i="282" s="1"/>
  <c r="AA18" i="282"/>
  <c r="Y18" i="282"/>
  <c r="X18" i="282"/>
  <c r="W18" i="282"/>
  <c r="Z18" i="282" s="1"/>
  <c r="V18" i="282"/>
  <c r="T18" i="282"/>
  <c r="S18" i="282"/>
  <c r="R18" i="282"/>
  <c r="U18" i="282" s="1"/>
  <c r="Q18" i="282"/>
  <c r="O18" i="282"/>
  <c r="N18" i="282"/>
  <c r="M18" i="282"/>
  <c r="L18" i="282"/>
  <c r="P18" i="282" s="1"/>
  <c r="K18" i="282"/>
  <c r="AI17" i="282"/>
  <c r="AH17" i="282"/>
  <c r="AJ17" i="282" s="1"/>
  <c r="F17" i="282" s="1"/>
  <c r="AG17" i="282"/>
  <c r="AE17" i="282"/>
  <c r="AD17" i="282"/>
  <c r="AC17" i="282"/>
  <c r="AB17" i="282"/>
  <c r="AA17" i="282"/>
  <c r="Y17" i="282"/>
  <c r="X17" i="282"/>
  <c r="Z17" i="282" s="1"/>
  <c r="W17" i="282"/>
  <c r="V17" i="282"/>
  <c r="U17" i="282"/>
  <c r="T17" i="282"/>
  <c r="S17" i="282"/>
  <c r="R17" i="282"/>
  <c r="Q17" i="282"/>
  <c r="O17" i="282"/>
  <c r="N17" i="282"/>
  <c r="M17" i="282"/>
  <c r="L17" i="282"/>
  <c r="P17" i="282" s="1"/>
  <c r="K17" i="282"/>
  <c r="AJ16" i="282"/>
  <c r="F16" i="282" s="1"/>
  <c r="AI16" i="282"/>
  <c r="AH16" i="282"/>
  <c r="AG16" i="282"/>
  <c r="AF16" i="282"/>
  <c r="AE16" i="282"/>
  <c r="AD16" i="282"/>
  <c r="AC16" i="282"/>
  <c r="AB16" i="282"/>
  <c r="AA16" i="282"/>
  <c r="Y16" i="282"/>
  <c r="X16" i="282"/>
  <c r="W16" i="282"/>
  <c r="V16" i="282"/>
  <c r="Z16" i="282" s="1"/>
  <c r="T16" i="282"/>
  <c r="S16" i="282"/>
  <c r="R16" i="282"/>
  <c r="Q16" i="282"/>
  <c r="U16" i="282" s="1"/>
  <c r="P16" i="282"/>
  <c r="O16" i="282"/>
  <c r="N16" i="282"/>
  <c r="M16" i="282"/>
  <c r="L16" i="282"/>
  <c r="K16" i="282"/>
  <c r="AJ15" i="282"/>
  <c r="F15" i="282" s="1"/>
  <c r="AI15" i="282"/>
  <c r="AH15" i="282"/>
  <c r="AG15" i="282"/>
  <c r="AE15" i="282"/>
  <c r="AD15" i="282"/>
  <c r="AC15" i="282"/>
  <c r="AB15" i="282"/>
  <c r="AA15" i="282"/>
  <c r="AF15" i="282" s="1"/>
  <c r="Y15" i="282"/>
  <c r="X15" i="282"/>
  <c r="W15" i="282"/>
  <c r="Z15" i="282" s="1"/>
  <c r="V15" i="282"/>
  <c r="T15" i="282"/>
  <c r="S15" i="282"/>
  <c r="R15" i="282"/>
  <c r="Q15" i="282"/>
  <c r="U15" i="282" s="1"/>
  <c r="O15" i="282"/>
  <c r="N15" i="282"/>
  <c r="M15" i="282"/>
  <c r="L15" i="282"/>
  <c r="K15" i="282"/>
  <c r="P15" i="282" s="1"/>
  <c r="AI14" i="282"/>
  <c r="AH14" i="282"/>
  <c r="AG14" i="282"/>
  <c r="AJ14" i="282" s="1"/>
  <c r="F14" i="282" s="1"/>
  <c r="AE14" i="282"/>
  <c r="AD14" i="282"/>
  <c r="AC14" i="282"/>
  <c r="AB14" i="282"/>
  <c r="AA14" i="282"/>
  <c r="AF14" i="282" s="1"/>
  <c r="Y14" i="282"/>
  <c r="X14" i="282"/>
  <c r="W14" i="282"/>
  <c r="V14" i="282"/>
  <c r="Z14" i="282" s="1"/>
  <c r="T14" i="282"/>
  <c r="S14" i="282"/>
  <c r="R14" i="282"/>
  <c r="Q14" i="282"/>
  <c r="U14" i="282" s="1"/>
  <c r="O14" i="282"/>
  <c r="N14" i="282"/>
  <c r="M14" i="282"/>
  <c r="L14" i="282"/>
  <c r="K14" i="282"/>
  <c r="P14" i="282" s="1"/>
  <c r="AI13" i="282"/>
  <c r="AH13" i="282"/>
  <c r="AJ13" i="282" s="1"/>
  <c r="F13" i="282" s="1"/>
  <c r="AG13" i="282"/>
  <c r="AE13" i="282"/>
  <c r="AD13" i="282"/>
  <c r="AC13" i="282"/>
  <c r="AB13" i="282"/>
  <c r="AF13" i="282" s="1"/>
  <c r="AA13" i="282"/>
  <c r="Y13" i="282"/>
  <c r="X13" i="282"/>
  <c r="W13" i="282"/>
  <c r="Z13" i="282" s="1"/>
  <c r="V13" i="282"/>
  <c r="T13" i="282"/>
  <c r="S13" i="282"/>
  <c r="R13" i="282"/>
  <c r="U13" i="282" s="1"/>
  <c r="Q13" i="282"/>
  <c r="P13" i="282"/>
  <c r="O13" i="282"/>
  <c r="N13" i="282"/>
  <c r="M13" i="282"/>
  <c r="L13" i="282"/>
  <c r="K13" i="282"/>
  <c r="AI12" i="282"/>
  <c r="AH12" i="282"/>
  <c r="AG12" i="282"/>
  <c r="AJ12" i="282" s="1"/>
  <c r="F12" i="282" s="1"/>
  <c r="AE12" i="282"/>
  <c r="AD12" i="282"/>
  <c r="AC12" i="282"/>
  <c r="AB12" i="282"/>
  <c r="AA12" i="282"/>
  <c r="AF12" i="282" s="1"/>
  <c r="Y12" i="282"/>
  <c r="X12" i="282"/>
  <c r="W12" i="282"/>
  <c r="V12" i="282"/>
  <c r="Z12" i="282" s="1"/>
  <c r="U12" i="282"/>
  <c r="T12" i="282"/>
  <c r="S12" i="282"/>
  <c r="R12" i="282"/>
  <c r="Q12" i="282"/>
  <c r="O12" i="282"/>
  <c r="N12" i="282"/>
  <c r="M12" i="282"/>
  <c r="L12" i="282"/>
  <c r="K12" i="282"/>
  <c r="P12" i="282" s="1"/>
  <c r="AI11" i="282"/>
  <c r="AH11" i="282"/>
  <c r="AJ11" i="282" s="1"/>
  <c r="F11" i="282" s="1"/>
  <c r="AG11" i="282"/>
  <c r="AF11" i="282"/>
  <c r="AE11" i="282"/>
  <c r="AD11" i="282"/>
  <c r="AC11" i="282"/>
  <c r="AB11" i="282"/>
  <c r="AA11" i="282"/>
  <c r="Y11" i="282"/>
  <c r="X11" i="282"/>
  <c r="W11" i="282"/>
  <c r="Z11" i="282" s="1"/>
  <c r="V11" i="282"/>
  <c r="T11" i="282"/>
  <c r="S11" i="282"/>
  <c r="R11" i="282"/>
  <c r="U11" i="282" s="1"/>
  <c r="Q11" i="282"/>
  <c r="P11" i="282"/>
  <c r="O11" i="282"/>
  <c r="N11" i="282"/>
  <c r="M11" i="282"/>
  <c r="L11" i="282"/>
  <c r="K11" i="282"/>
  <c r="AI10" i="282"/>
  <c r="AH10" i="282"/>
  <c r="AG10" i="282"/>
  <c r="AE10" i="282"/>
  <c r="AD10" i="282"/>
  <c r="AC10" i="282"/>
  <c r="AB10" i="282"/>
  <c r="AA10" i="282"/>
  <c r="AF10" i="282" s="1"/>
  <c r="Y10" i="282"/>
  <c r="X10" i="282"/>
  <c r="W10" i="282"/>
  <c r="Z10" i="282" s="1"/>
  <c r="V10" i="282"/>
  <c r="T10" i="282"/>
  <c r="S10" i="282"/>
  <c r="R10" i="282"/>
  <c r="Q10" i="282"/>
  <c r="O10" i="282"/>
  <c r="N10" i="282"/>
  <c r="M10" i="282"/>
  <c r="L10" i="282"/>
  <c r="K10" i="282"/>
  <c r="AI9" i="282"/>
  <c r="AH9" i="282"/>
  <c r="AJ9" i="282" s="1"/>
  <c r="F9" i="282" s="1"/>
  <c r="AG9" i="282"/>
  <c r="AE9" i="282"/>
  <c r="AD9" i="282"/>
  <c r="AC9" i="282"/>
  <c r="AB9" i="282"/>
  <c r="AF9" i="282" s="1"/>
  <c r="AA9" i="282"/>
  <c r="Y9" i="282"/>
  <c r="X9" i="282"/>
  <c r="W9" i="282"/>
  <c r="V9" i="282"/>
  <c r="Z9" i="282" s="1"/>
  <c r="T9" i="282"/>
  <c r="S9" i="282"/>
  <c r="R9" i="282"/>
  <c r="U9" i="282" s="1"/>
  <c r="Q9" i="282"/>
  <c r="O9" i="282"/>
  <c r="N9" i="282"/>
  <c r="M9" i="282"/>
  <c r="L9" i="282"/>
  <c r="P9" i="282" s="1"/>
  <c r="K9" i="282"/>
  <c r="AJ8" i="282"/>
  <c r="F8" i="282" s="1"/>
  <c r="AI8" i="282"/>
  <c r="AH8" i="282"/>
  <c r="AG8" i="282"/>
  <c r="AE8" i="282"/>
  <c r="AD8" i="282"/>
  <c r="AC8" i="282"/>
  <c r="AB8" i="282"/>
  <c r="AF8" i="282" s="1"/>
  <c r="AA8" i="282"/>
  <c r="Y8" i="282"/>
  <c r="X8" i="282"/>
  <c r="W8" i="282"/>
  <c r="V8" i="282"/>
  <c r="T8" i="282"/>
  <c r="S8" i="282"/>
  <c r="R8" i="282"/>
  <c r="Q8" i="282"/>
  <c r="P8" i="282"/>
  <c r="O8" i="282"/>
  <c r="N8" i="282"/>
  <c r="M8" i="282"/>
  <c r="L8" i="282"/>
  <c r="K8" i="282"/>
  <c r="AI7" i="282"/>
  <c r="AH7" i="282"/>
  <c r="AJ7" i="282" s="1"/>
  <c r="F7" i="282" s="1"/>
  <c r="AG7" i="282"/>
  <c r="AE7" i="282"/>
  <c r="AD7" i="282"/>
  <c r="AC7" i="282"/>
  <c r="AB7" i="282"/>
  <c r="AF7" i="282" s="1"/>
  <c r="AA7" i="282"/>
  <c r="Y7" i="282"/>
  <c r="X7" i="282"/>
  <c r="W7" i="282"/>
  <c r="Z7" i="282" s="1"/>
  <c r="V7" i="282"/>
  <c r="T7" i="282"/>
  <c r="S7" i="282"/>
  <c r="R7" i="282"/>
  <c r="U7" i="282" s="1"/>
  <c r="Q7" i="282"/>
  <c r="O7" i="282"/>
  <c r="N7" i="282"/>
  <c r="M7" i="282"/>
  <c r="L7" i="282"/>
  <c r="P7" i="282" s="1"/>
  <c r="K7" i="282"/>
  <c r="AI6" i="282"/>
  <c r="AH6" i="282"/>
  <c r="AG6" i="282"/>
  <c r="AE6" i="282"/>
  <c r="AD6" i="282"/>
  <c r="AC6" i="282"/>
  <c r="AB6" i="282"/>
  <c r="AA6" i="282"/>
  <c r="Y6" i="282"/>
  <c r="X6" i="282"/>
  <c r="W6" i="282"/>
  <c r="V6" i="282"/>
  <c r="Z6" i="282" s="1"/>
  <c r="T6" i="282"/>
  <c r="S6" i="282"/>
  <c r="R6" i="282"/>
  <c r="Q6" i="282"/>
  <c r="U6" i="282" s="1"/>
  <c r="O6" i="282"/>
  <c r="N6" i="282"/>
  <c r="M6" i="282"/>
  <c r="L6" i="282"/>
  <c r="K6" i="282"/>
  <c r="AI5" i="282"/>
  <c r="AH5" i="282"/>
  <c r="AG5" i="282"/>
  <c r="AE5" i="282"/>
  <c r="AD5" i="282"/>
  <c r="AC5" i="282"/>
  <c r="AB5" i="282"/>
  <c r="AF5" i="282" s="1"/>
  <c r="AA5" i="282"/>
  <c r="Y5" i="282"/>
  <c r="X5" i="282"/>
  <c r="W5" i="282"/>
  <c r="Z5" i="282" s="1"/>
  <c r="V5" i="282"/>
  <c r="T5" i="282"/>
  <c r="S5" i="282"/>
  <c r="R5" i="282"/>
  <c r="Q5" i="282"/>
  <c r="P5" i="282"/>
  <c r="O5" i="282"/>
  <c r="N5" i="282"/>
  <c r="M5" i="282"/>
  <c r="L5" i="282"/>
  <c r="K5" i="282"/>
  <c r="AI4" i="282"/>
  <c r="AH4" i="282"/>
  <c r="AJ4" i="282" s="1"/>
  <c r="F4" i="282" s="1"/>
  <c r="AG4" i="282"/>
  <c r="AE4" i="282"/>
  <c r="AD4" i="282"/>
  <c r="AC4" i="282"/>
  <c r="AB4" i="282"/>
  <c r="AF4" i="282" s="1"/>
  <c r="AA4" i="282"/>
  <c r="Y4" i="282"/>
  <c r="X4" i="282"/>
  <c r="W4" i="282"/>
  <c r="Z4" i="282" s="1"/>
  <c r="V4" i="282"/>
  <c r="T4" i="282"/>
  <c r="S4" i="282"/>
  <c r="R4" i="282"/>
  <c r="U4" i="282" s="1"/>
  <c r="Q4" i="282"/>
  <c r="O4" i="282"/>
  <c r="N4" i="282"/>
  <c r="M4" i="282"/>
  <c r="L4" i="282"/>
  <c r="P4" i="282" s="1"/>
  <c r="K4" i="282"/>
  <c r="D57" i="281"/>
  <c r="E54" i="281"/>
  <c r="E55" i="281" s="1"/>
  <c r="D54" i="281"/>
  <c r="D55" i="281" s="1"/>
  <c r="C54" i="281"/>
  <c r="D50" i="281"/>
  <c r="E47" i="281"/>
  <c r="E49" i="281" s="1"/>
  <c r="D47" i="281"/>
  <c r="D49" i="281" s="1"/>
  <c r="AJ43" i="281"/>
  <c r="AI43" i="281"/>
  <c r="AH43" i="281"/>
  <c r="AG43" i="281"/>
  <c r="AF43" i="281"/>
  <c r="AE43" i="281"/>
  <c r="AD43" i="281"/>
  <c r="AC43" i="281"/>
  <c r="AB43" i="281"/>
  <c r="AA43" i="281"/>
  <c r="Z43" i="281"/>
  <c r="Y43" i="281"/>
  <c r="X43" i="281"/>
  <c r="W43" i="281"/>
  <c r="V43" i="281"/>
  <c r="U43" i="281"/>
  <c r="T43" i="281"/>
  <c r="S43" i="281"/>
  <c r="R43" i="281"/>
  <c r="Q43" i="281"/>
  <c r="P43" i="281"/>
  <c r="O43" i="281"/>
  <c r="N43" i="281"/>
  <c r="M43" i="281"/>
  <c r="L43" i="281"/>
  <c r="K43" i="281"/>
  <c r="F43" i="281"/>
  <c r="AJ42" i="281"/>
  <c r="AI42" i="281"/>
  <c r="AH42" i="281"/>
  <c r="AG42" i="281"/>
  <c r="AF42" i="281"/>
  <c r="AE42" i="281"/>
  <c r="AD42" i="281"/>
  <c r="AC42" i="281"/>
  <c r="AB42" i="281"/>
  <c r="AA42" i="281"/>
  <c r="Z42" i="281"/>
  <c r="Y42" i="281"/>
  <c r="X42" i="281"/>
  <c r="W42" i="281"/>
  <c r="V42" i="281"/>
  <c r="U42" i="281"/>
  <c r="T42" i="281"/>
  <c r="S42" i="281"/>
  <c r="R42" i="281"/>
  <c r="Q42" i="281"/>
  <c r="P42" i="281"/>
  <c r="O42" i="281"/>
  <c r="N42" i="281"/>
  <c r="M42" i="281"/>
  <c r="L42" i="281"/>
  <c r="K42" i="281"/>
  <c r="F42" i="281"/>
  <c r="AJ41" i="281"/>
  <c r="AI41" i="281"/>
  <c r="AH41" i="281"/>
  <c r="AG41" i="281"/>
  <c r="AF41" i="281"/>
  <c r="AE41" i="281"/>
  <c r="AD41" i="281"/>
  <c r="AC41" i="281"/>
  <c r="AB41" i="281"/>
  <c r="AA41" i="281"/>
  <c r="Z41" i="281"/>
  <c r="Y41" i="281"/>
  <c r="X41" i="281"/>
  <c r="W41" i="281"/>
  <c r="V41" i="281"/>
  <c r="U41" i="281"/>
  <c r="T41" i="281"/>
  <c r="S41" i="281"/>
  <c r="R41" i="281"/>
  <c r="Q41" i="281"/>
  <c r="P41" i="281"/>
  <c r="O41" i="281"/>
  <c r="N41" i="281"/>
  <c r="M41" i="281"/>
  <c r="L41" i="281"/>
  <c r="K41" i="281"/>
  <c r="F41" i="281"/>
  <c r="AJ40" i="281"/>
  <c r="AI40" i="281"/>
  <c r="AH40" i="281"/>
  <c r="AG40" i="281"/>
  <c r="AF40" i="281"/>
  <c r="AE40" i="281"/>
  <c r="AD40" i="281"/>
  <c r="AC40" i="281"/>
  <c r="AB40" i="281"/>
  <c r="AA40" i="281"/>
  <c r="Z40" i="281"/>
  <c r="Y40" i="281"/>
  <c r="X40" i="281"/>
  <c r="W40" i="281"/>
  <c r="V40" i="281"/>
  <c r="U40" i="281"/>
  <c r="T40" i="281"/>
  <c r="S40" i="281"/>
  <c r="R40" i="281"/>
  <c r="Q40" i="281"/>
  <c r="P40" i="281"/>
  <c r="O40" i="281"/>
  <c r="N40" i="281"/>
  <c r="M40" i="281"/>
  <c r="L40" i="281"/>
  <c r="K40" i="281"/>
  <c r="F40" i="281"/>
  <c r="AJ39" i="281"/>
  <c r="AI39" i="281"/>
  <c r="AH39" i="281"/>
  <c r="AG39" i="281"/>
  <c r="AF39" i="281"/>
  <c r="AE39" i="281"/>
  <c r="AD39" i="281"/>
  <c r="AC39" i="281"/>
  <c r="AB39" i="281"/>
  <c r="AA39" i="281"/>
  <c r="Z39" i="281"/>
  <c r="Y39" i="281"/>
  <c r="X39" i="281"/>
  <c r="W39" i="281"/>
  <c r="V39" i="281"/>
  <c r="U39" i="281"/>
  <c r="T39" i="281"/>
  <c r="S39" i="281"/>
  <c r="R39" i="281"/>
  <c r="Q39" i="281"/>
  <c r="P39" i="281"/>
  <c r="O39" i="281"/>
  <c r="N39" i="281"/>
  <c r="M39" i="281"/>
  <c r="L39" i="281"/>
  <c r="K39" i="281"/>
  <c r="F39" i="281"/>
  <c r="AJ38" i="281"/>
  <c r="AI38" i="281"/>
  <c r="AH38" i="281"/>
  <c r="AG38" i="281"/>
  <c r="AF38" i="281"/>
  <c r="AE38" i="281"/>
  <c r="AD38" i="281"/>
  <c r="AC38" i="281"/>
  <c r="AB38" i="281"/>
  <c r="AA38" i="281"/>
  <c r="Z38" i="281"/>
  <c r="Y38" i="281"/>
  <c r="X38" i="281"/>
  <c r="W38" i="281"/>
  <c r="V38" i="281"/>
  <c r="U38" i="281"/>
  <c r="T38" i="281"/>
  <c r="S38" i="281"/>
  <c r="R38" i="281"/>
  <c r="Q38" i="281"/>
  <c r="P38" i="281"/>
  <c r="O38" i="281"/>
  <c r="N38" i="281"/>
  <c r="M38" i="281"/>
  <c r="L38" i="281"/>
  <c r="K38" i="281"/>
  <c r="F38" i="281"/>
  <c r="AJ37" i="281"/>
  <c r="AI37" i="281"/>
  <c r="AH37" i="281"/>
  <c r="AG37" i="281"/>
  <c r="AF37" i="281"/>
  <c r="AE37" i="281"/>
  <c r="AD37" i="281"/>
  <c r="AC37" i="281"/>
  <c r="AB37" i="281"/>
  <c r="AA37" i="281"/>
  <c r="Z37" i="281"/>
  <c r="Y37" i="281"/>
  <c r="X37" i="281"/>
  <c r="W37" i="281"/>
  <c r="V37" i="281"/>
  <c r="U37" i="281"/>
  <c r="T37" i="281"/>
  <c r="S37" i="281"/>
  <c r="R37" i="281"/>
  <c r="Q37" i="281"/>
  <c r="P37" i="281"/>
  <c r="O37" i="281"/>
  <c r="N37" i="281"/>
  <c r="M37" i="281"/>
  <c r="L37" i="281"/>
  <c r="K37" i="281"/>
  <c r="F37" i="281"/>
  <c r="AJ36" i="281"/>
  <c r="AI36" i="281"/>
  <c r="AH36" i="281"/>
  <c r="AG36" i="281"/>
  <c r="AF36" i="281"/>
  <c r="AE36" i="281"/>
  <c r="AD36" i="281"/>
  <c r="AC36" i="281"/>
  <c r="AB36" i="281"/>
  <c r="AA36" i="281"/>
  <c r="Z36" i="281"/>
  <c r="Y36" i="281"/>
  <c r="X36" i="281"/>
  <c r="W36" i="281"/>
  <c r="V36" i="281"/>
  <c r="U36" i="281"/>
  <c r="T36" i="281"/>
  <c r="S36" i="281"/>
  <c r="R36" i="281"/>
  <c r="Q36" i="281"/>
  <c r="P36" i="281"/>
  <c r="O36" i="281"/>
  <c r="N36" i="281"/>
  <c r="M36" i="281"/>
  <c r="L36" i="281"/>
  <c r="K36" i="281"/>
  <c r="F36" i="281"/>
  <c r="AJ35" i="281"/>
  <c r="AI35" i="281"/>
  <c r="AH35" i="281"/>
  <c r="AG35" i="281"/>
  <c r="AF35" i="281"/>
  <c r="AE35" i="281"/>
  <c r="AD35" i="281"/>
  <c r="AC35" i="281"/>
  <c r="AB35" i="281"/>
  <c r="AA35" i="281"/>
  <c r="Z35" i="281"/>
  <c r="Y35" i="281"/>
  <c r="X35" i="281"/>
  <c r="W35" i="281"/>
  <c r="V35" i="281"/>
  <c r="U35" i="281"/>
  <c r="T35" i="281"/>
  <c r="S35" i="281"/>
  <c r="R35" i="281"/>
  <c r="Q35" i="281"/>
  <c r="P35" i="281"/>
  <c r="O35" i="281"/>
  <c r="N35" i="281"/>
  <c r="M35" i="281"/>
  <c r="L35" i="281"/>
  <c r="K35" i="281"/>
  <c r="F35" i="281"/>
  <c r="AJ34" i="281"/>
  <c r="AI34" i="281"/>
  <c r="AH34" i="281"/>
  <c r="AG34" i="281"/>
  <c r="AF34" i="281"/>
  <c r="AE34" i="281"/>
  <c r="AD34" i="281"/>
  <c r="AC34" i="281"/>
  <c r="AB34" i="281"/>
  <c r="AA34" i="281"/>
  <c r="Z34" i="281"/>
  <c r="Y34" i="281"/>
  <c r="X34" i="281"/>
  <c r="W34" i="281"/>
  <c r="V34" i="281"/>
  <c r="U34" i="281"/>
  <c r="T34" i="281"/>
  <c r="S34" i="281"/>
  <c r="R34" i="281"/>
  <c r="Q34" i="281"/>
  <c r="P34" i="281"/>
  <c r="O34" i="281"/>
  <c r="N34" i="281"/>
  <c r="M34" i="281"/>
  <c r="L34" i="281"/>
  <c r="K34" i="281"/>
  <c r="F34" i="281"/>
  <c r="AJ33" i="281"/>
  <c r="AI33" i="281"/>
  <c r="AH33" i="281"/>
  <c r="AG33" i="281"/>
  <c r="AF33" i="281"/>
  <c r="AE33" i="281"/>
  <c r="AD33" i="281"/>
  <c r="AC33" i="281"/>
  <c r="AB33" i="281"/>
  <c r="AA33" i="281"/>
  <c r="Z33" i="281"/>
  <c r="Y33" i="281"/>
  <c r="X33" i="281"/>
  <c r="W33" i="281"/>
  <c r="V33" i="281"/>
  <c r="U33" i="281"/>
  <c r="T33" i="281"/>
  <c r="S33" i="281"/>
  <c r="R33" i="281"/>
  <c r="Q33" i="281"/>
  <c r="P33" i="281"/>
  <c r="O33" i="281"/>
  <c r="N33" i="281"/>
  <c r="M33" i="281"/>
  <c r="L33" i="281"/>
  <c r="K33" i="281"/>
  <c r="F33" i="281"/>
  <c r="AJ32" i="281"/>
  <c r="AI32" i="281"/>
  <c r="AH32" i="281"/>
  <c r="AG32" i="281"/>
  <c r="AF32" i="281"/>
  <c r="AE32" i="281"/>
  <c r="AD32" i="281"/>
  <c r="AC32" i="281"/>
  <c r="AB32" i="281"/>
  <c r="AA32" i="281"/>
  <c r="Z32" i="281"/>
  <c r="Y32" i="281"/>
  <c r="X32" i="281"/>
  <c r="W32" i="281"/>
  <c r="V32" i="281"/>
  <c r="U32" i="281"/>
  <c r="T32" i="281"/>
  <c r="S32" i="281"/>
  <c r="R32" i="281"/>
  <c r="Q32" i="281"/>
  <c r="P32" i="281"/>
  <c r="O32" i="281"/>
  <c r="N32" i="281"/>
  <c r="M32" i="281"/>
  <c r="L32" i="281"/>
  <c r="K32" i="281"/>
  <c r="F32" i="281"/>
  <c r="AJ31" i="281"/>
  <c r="AI31" i="281"/>
  <c r="AH31" i="281"/>
  <c r="AG31" i="281"/>
  <c r="AF31" i="281"/>
  <c r="AE31" i="281"/>
  <c r="AD31" i="281"/>
  <c r="AC31" i="281"/>
  <c r="AB31" i="281"/>
  <c r="AA31" i="281"/>
  <c r="Z31" i="281"/>
  <c r="Y31" i="281"/>
  <c r="X31" i="281"/>
  <c r="W31" i="281"/>
  <c r="V31" i="281"/>
  <c r="U31" i="281"/>
  <c r="T31" i="281"/>
  <c r="S31" i="281"/>
  <c r="R31" i="281"/>
  <c r="Q31" i="281"/>
  <c r="P31" i="281"/>
  <c r="O31" i="281"/>
  <c r="N31" i="281"/>
  <c r="M31" i="281"/>
  <c r="L31" i="281"/>
  <c r="K31" i="281"/>
  <c r="F31" i="281"/>
  <c r="AJ30" i="281"/>
  <c r="AI30" i="281"/>
  <c r="AH30" i="281"/>
  <c r="AG30" i="281"/>
  <c r="AF30" i="281"/>
  <c r="AE30" i="281"/>
  <c r="AD30" i="281"/>
  <c r="AC30" i="281"/>
  <c r="AB30" i="281"/>
  <c r="AA30" i="281"/>
  <c r="Z30" i="281"/>
  <c r="Y30" i="281"/>
  <c r="X30" i="281"/>
  <c r="W30" i="281"/>
  <c r="V30" i="281"/>
  <c r="U30" i="281"/>
  <c r="T30" i="281"/>
  <c r="S30" i="281"/>
  <c r="R30" i="281"/>
  <c r="Q30" i="281"/>
  <c r="P30" i="281"/>
  <c r="O30" i="281"/>
  <c r="N30" i="281"/>
  <c r="M30" i="281"/>
  <c r="L30" i="281"/>
  <c r="K30" i="281"/>
  <c r="F30" i="281"/>
  <c r="AJ29" i="281"/>
  <c r="AI29" i="281"/>
  <c r="AH29" i="281"/>
  <c r="AG29" i="281"/>
  <c r="AF29" i="281"/>
  <c r="AE29" i="281"/>
  <c r="AD29" i="281"/>
  <c r="AC29" i="281"/>
  <c r="AB29" i="281"/>
  <c r="AA29" i="281"/>
  <c r="Z29" i="281"/>
  <c r="Y29" i="281"/>
  <c r="X29" i="281"/>
  <c r="W29" i="281"/>
  <c r="V29" i="281"/>
  <c r="U29" i="281"/>
  <c r="T29" i="281"/>
  <c r="S29" i="281"/>
  <c r="R29" i="281"/>
  <c r="Q29" i="281"/>
  <c r="P29" i="281"/>
  <c r="O29" i="281"/>
  <c r="N29" i="281"/>
  <c r="M29" i="281"/>
  <c r="L29" i="281"/>
  <c r="K29" i="281"/>
  <c r="F29" i="281"/>
  <c r="AJ28" i="281"/>
  <c r="AI28" i="281"/>
  <c r="AH28" i="281"/>
  <c r="AG28" i="281"/>
  <c r="AF28" i="281"/>
  <c r="AE28" i="281"/>
  <c r="AD28" i="281"/>
  <c r="AC28" i="281"/>
  <c r="AB28" i="281"/>
  <c r="AA28" i="281"/>
  <c r="Z28" i="281"/>
  <c r="Y28" i="281"/>
  <c r="X28" i="281"/>
  <c r="W28" i="281"/>
  <c r="V28" i="281"/>
  <c r="U28" i="281"/>
  <c r="T28" i="281"/>
  <c r="S28" i="281"/>
  <c r="R28" i="281"/>
  <c r="Q28" i="281"/>
  <c r="P28" i="281"/>
  <c r="O28" i="281"/>
  <c r="N28" i="281"/>
  <c r="M28" i="281"/>
  <c r="L28" i="281"/>
  <c r="K28" i="281"/>
  <c r="F28" i="281"/>
  <c r="AJ27" i="281"/>
  <c r="AI27" i="281"/>
  <c r="AH27" i="281"/>
  <c r="AG27" i="281"/>
  <c r="AF27" i="281"/>
  <c r="AE27" i="281"/>
  <c r="AD27" i="281"/>
  <c r="AC27" i="281"/>
  <c r="AB27" i="281"/>
  <c r="AA27" i="281"/>
  <c r="Z27" i="281"/>
  <c r="Y27" i="281"/>
  <c r="X27" i="281"/>
  <c r="W27" i="281"/>
  <c r="V27" i="281"/>
  <c r="U27" i="281"/>
  <c r="T27" i="281"/>
  <c r="S27" i="281"/>
  <c r="R27" i="281"/>
  <c r="Q27" i="281"/>
  <c r="P27" i="281"/>
  <c r="O27" i="281"/>
  <c r="N27" i="281"/>
  <c r="M27" i="281"/>
  <c r="L27" i="281"/>
  <c r="K27" i="281"/>
  <c r="F27" i="281"/>
  <c r="AJ26" i="281"/>
  <c r="AI26" i="281"/>
  <c r="AH26" i="281"/>
  <c r="AG26" i="281"/>
  <c r="AF26" i="281"/>
  <c r="AE26" i="281"/>
  <c r="AD26" i="281"/>
  <c r="AC26" i="281"/>
  <c r="AB26" i="281"/>
  <c r="AA26" i="281"/>
  <c r="Z26" i="281"/>
  <c r="Y26" i="281"/>
  <c r="X26" i="281"/>
  <c r="W26" i="281"/>
  <c r="V26" i="281"/>
  <c r="U26" i="281"/>
  <c r="T26" i="281"/>
  <c r="S26" i="281"/>
  <c r="R26" i="281"/>
  <c r="Q26" i="281"/>
  <c r="P26" i="281"/>
  <c r="O26" i="281"/>
  <c r="N26" i="281"/>
  <c r="M26" i="281"/>
  <c r="L26" i="281"/>
  <c r="K26" i="281"/>
  <c r="F26" i="281"/>
  <c r="AJ25" i="281"/>
  <c r="AI25" i="281"/>
  <c r="AH25" i="281"/>
  <c r="AG25" i="281"/>
  <c r="AF25" i="281"/>
  <c r="AE25" i="281"/>
  <c r="AD25" i="281"/>
  <c r="AC25" i="281"/>
  <c r="AB25" i="281"/>
  <c r="AA25" i="281"/>
  <c r="Z25" i="281"/>
  <c r="Y25" i="281"/>
  <c r="X25" i="281"/>
  <c r="W25" i="281"/>
  <c r="V25" i="281"/>
  <c r="U25" i="281"/>
  <c r="T25" i="281"/>
  <c r="S25" i="281"/>
  <c r="R25" i="281"/>
  <c r="Q25" i="281"/>
  <c r="P25" i="281"/>
  <c r="O25" i="281"/>
  <c r="N25" i="281"/>
  <c r="M25" i="281"/>
  <c r="L25" i="281"/>
  <c r="K25" i="281"/>
  <c r="F25" i="281"/>
  <c r="AJ24" i="281"/>
  <c r="AI24" i="281"/>
  <c r="AH24" i="281"/>
  <c r="AG24" i="281"/>
  <c r="AF24" i="281"/>
  <c r="AE24" i="281"/>
  <c r="AD24" i="281"/>
  <c r="AC24" i="281"/>
  <c r="AB24" i="281"/>
  <c r="AA24" i="281"/>
  <c r="Z24" i="281"/>
  <c r="Y24" i="281"/>
  <c r="X24" i="281"/>
  <c r="W24" i="281"/>
  <c r="V24" i="281"/>
  <c r="U24" i="281"/>
  <c r="T24" i="281"/>
  <c r="S24" i="281"/>
  <c r="R24" i="281"/>
  <c r="Q24" i="281"/>
  <c r="P24" i="281"/>
  <c r="O24" i="281"/>
  <c r="N24" i="281"/>
  <c r="M24" i="281"/>
  <c r="L24" i="281"/>
  <c r="K24" i="281"/>
  <c r="F24" i="281"/>
  <c r="AJ23" i="281"/>
  <c r="AI23" i="281"/>
  <c r="AH23" i="281"/>
  <c r="AG23" i="281"/>
  <c r="AF23" i="281"/>
  <c r="AE23" i="281"/>
  <c r="AD23" i="281"/>
  <c r="AC23" i="281"/>
  <c r="AB23" i="281"/>
  <c r="AA23" i="281"/>
  <c r="Z23" i="281"/>
  <c r="Y23" i="281"/>
  <c r="X23" i="281"/>
  <c r="W23" i="281"/>
  <c r="V23" i="281"/>
  <c r="U23" i="281"/>
  <c r="T23" i="281"/>
  <c r="S23" i="281"/>
  <c r="R23" i="281"/>
  <c r="Q23" i="281"/>
  <c r="P23" i="281"/>
  <c r="O23" i="281"/>
  <c r="N23" i="281"/>
  <c r="M23" i="281"/>
  <c r="L23" i="281"/>
  <c r="K23" i="281"/>
  <c r="F23" i="281"/>
  <c r="AJ22" i="281"/>
  <c r="AI22" i="281"/>
  <c r="AH22" i="281"/>
  <c r="AG22" i="281"/>
  <c r="AF22" i="281"/>
  <c r="AE22" i="281"/>
  <c r="AD22" i="281"/>
  <c r="AC22" i="281"/>
  <c r="AB22" i="281"/>
  <c r="AA22" i="281"/>
  <c r="Z22" i="281"/>
  <c r="Y22" i="281"/>
  <c r="X22" i="281"/>
  <c r="W22" i="281"/>
  <c r="V22" i="281"/>
  <c r="U22" i="281"/>
  <c r="T22" i="281"/>
  <c r="S22" i="281"/>
  <c r="R22" i="281"/>
  <c r="Q22" i="281"/>
  <c r="P22" i="281"/>
  <c r="O22" i="281"/>
  <c r="N22" i="281"/>
  <c r="M22" i="281"/>
  <c r="L22" i="281"/>
  <c r="K22" i="281"/>
  <c r="F22" i="281"/>
  <c r="AJ21" i="281"/>
  <c r="AI21" i="281"/>
  <c r="AH21" i="281"/>
  <c r="AG21" i="281"/>
  <c r="AF21" i="281"/>
  <c r="AE21" i="281"/>
  <c r="AD21" i="281"/>
  <c r="AC21" i="281"/>
  <c r="AB21" i="281"/>
  <c r="AA21" i="281"/>
  <c r="Z21" i="281"/>
  <c r="Y21" i="281"/>
  <c r="X21" i="281"/>
  <c r="W21" i="281"/>
  <c r="V21" i="281"/>
  <c r="U21" i="281"/>
  <c r="T21" i="281"/>
  <c r="S21" i="281"/>
  <c r="R21" i="281"/>
  <c r="Q21" i="281"/>
  <c r="P21" i="281"/>
  <c r="O21" i="281"/>
  <c r="N21" i="281"/>
  <c r="M21" i="281"/>
  <c r="L21" i="281"/>
  <c r="K21" i="281"/>
  <c r="F21" i="281"/>
  <c r="AJ20" i="281"/>
  <c r="AI20" i="281"/>
  <c r="AH20" i="281"/>
  <c r="AG20" i="281"/>
  <c r="AF20" i="281"/>
  <c r="AE20" i="281"/>
  <c r="AD20" i="281"/>
  <c r="AC20" i="281"/>
  <c r="AB20" i="281"/>
  <c r="AA20" i="281"/>
  <c r="Z20" i="281"/>
  <c r="Y20" i="281"/>
  <c r="X20" i="281"/>
  <c r="W20" i="281"/>
  <c r="V20" i="281"/>
  <c r="U20" i="281"/>
  <c r="T20" i="281"/>
  <c r="S20" i="281"/>
  <c r="R20" i="281"/>
  <c r="Q20" i="281"/>
  <c r="P20" i="281"/>
  <c r="O20" i="281"/>
  <c r="N20" i="281"/>
  <c r="M20" i="281"/>
  <c r="L20" i="281"/>
  <c r="K20" i="281"/>
  <c r="F20" i="281"/>
  <c r="AJ19" i="281"/>
  <c r="AI19" i="281"/>
  <c r="AH19" i="281"/>
  <c r="AG19" i="281"/>
  <c r="AF19" i="281"/>
  <c r="AE19" i="281"/>
  <c r="AD19" i="281"/>
  <c r="AC19" i="281"/>
  <c r="AB19" i="281"/>
  <c r="AA19" i="281"/>
  <c r="Z19" i="281"/>
  <c r="Y19" i="281"/>
  <c r="X19" i="281"/>
  <c r="W19" i="281"/>
  <c r="V19" i="281"/>
  <c r="U19" i="281"/>
  <c r="T19" i="281"/>
  <c r="S19" i="281"/>
  <c r="R19" i="281"/>
  <c r="Q19" i="281"/>
  <c r="P19" i="281"/>
  <c r="O19" i="281"/>
  <c r="N19" i="281"/>
  <c r="M19" i="281"/>
  <c r="L19" i="281"/>
  <c r="K19" i="281"/>
  <c r="F19" i="281"/>
  <c r="AI18" i="281"/>
  <c r="AH18" i="281"/>
  <c r="AG18" i="281"/>
  <c r="AJ18" i="281" s="1"/>
  <c r="F18" i="281" s="1"/>
  <c r="AE18" i="281"/>
  <c r="AD18" i="281"/>
  <c r="AC18" i="281"/>
  <c r="AB18" i="281"/>
  <c r="AA18" i="281"/>
  <c r="AF18" i="281" s="1"/>
  <c r="Z18" i="281"/>
  <c r="Y18" i="281"/>
  <c r="X18" i="281"/>
  <c r="W18" i="281"/>
  <c r="V18" i="281"/>
  <c r="T18" i="281"/>
  <c r="S18" i="281"/>
  <c r="R18" i="281"/>
  <c r="Q18" i="281"/>
  <c r="O18" i="281"/>
  <c r="N18" i="281"/>
  <c r="M18" i="281"/>
  <c r="L18" i="281"/>
  <c r="K18" i="281"/>
  <c r="P18" i="281" s="1"/>
  <c r="AI17" i="281"/>
  <c r="AH17" i="281"/>
  <c r="AJ17" i="281" s="1"/>
  <c r="F17" i="281" s="1"/>
  <c r="AG17" i="281"/>
  <c r="AE17" i="281"/>
  <c r="AD17" i="281"/>
  <c r="AC17" i="281"/>
  <c r="AB17" i="281"/>
  <c r="AA17" i="281"/>
  <c r="Y17" i="281"/>
  <c r="X17" i="281"/>
  <c r="Z17" i="281" s="1"/>
  <c r="W17" i="281"/>
  <c r="V17" i="281"/>
  <c r="T17" i="281"/>
  <c r="S17" i="281"/>
  <c r="R17" i="281"/>
  <c r="U17" i="281" s="1"/>
  <c r="Q17" i="281"/>
  <c r="O17" i="281"/>
  <c r="N17" i="281"/>
  <c r="M17" i="281"/>
  <c r="P17" i="281" s="1"/>
  <c r="L17" i="281"/>
  <c r="K17" i="281"/>
  <c r="AI16" i="281"/>
  <c r="AH16" i="281"/>
  <c r="AJ16" i="281" s="1"/>
  <c r="F16" i="281" s="1"/>
  <c r="AG16" i="281"/>
  <c r="AE16" i="281"/>
  <c r="AD16" i="281"/>
  <c r="AC16" i="281"/>
  <c r="AF16" i="281" s="1"/>
  <c r="AB16" i="281"/>
  <c r="AA16" i="281"/>
  <c r="Y16" i="281"/>
  <c r="X16" i="281"/>
  <c r="W16" i="281"/>
  <c r="V16" i="281"/>
  <c r="Z16" i="281" s="1"/>
  <c r="T16" i="281"/>
  <c r="S16" i="281"/>
  <c r="R16" i="281"/>
  <c r="Q16" i="281"/>
  <c r="U16" i="281" s="1"/>
  <c r="O16" i="281"/>
  <c r="N16" i="281"/>
  <c r="M16" i="281"/>
  <c r="P16" i="281" s="1"/>
  <c r="L16" i="281"/>
  <c r="K16" i="281"/>
  <c r="AI15" i="281"/>
  <c r="AH15" i="281"/>
  <c r="AJ15" i="281" s="1"/>
  <c r="F15" i="281" s="1"/>
  <c r="AG15" i="281"/>
  <c r="AE15" i="281"/>
  <c r="AD15" i="281"/>
  <c r="AC15" i="281"/>
  <c r="AB15" i="281"/>
  <c r="AA15" i="281"/>
  <c r="Z15" i="281"/>
  <c r="Y15" i="281"/>
  <c r="X15" i="281"/>
  <c r="W15" i="281"/>
  <c r="V15" i="281"/>
  <c r="T15" i="281"/>
  <c r="S15" i="281"/>
  <c r="R15" i="281"/>
  <c r="Q15" i="281"/>
  <c r="U15" i="281" s="1"/>
  <c r="O15" i="281"/>
  <c r="N15" i="281"/>
  <c r="M15" i="281"/>
  <c r="L15" i="281"/>
  <c r="K15" i="281"/>
  <c r="P15" i="281" s="1"/>
  <c r="AI14" i="281"/>
  <c r="AH14" i="281"/>
  <c r="AJ14" i="281" s="1"/>
  <c r="F14" i="281" s="1"/>
  <c r="AG14" i="281"/>
  <c r="AE14" i="281"/>
  <c r="AD14" i="281"/>
  <c r="AC14" i="281"/>
  <c r="AB14" i="281"/>
  <c r="AA14" i="281"/>
  <c r="Y14" i="281"/>
  <c r="X14" i="281"/>
  <c r="W14" i="281"/>
  <c r="V14" i="281"/>
  <c r="Z14" i="281" s="1"/>
  <c r="T14" i="281"/>
  <c r="S14" i="281"/>
  <c r="R14" i="281"/>
  <c r="Q14" i="281"/>
  <c r="U14" i="281" s="1"/>
  <c r="O14" i="281"/>
  <c r="N14" i="281"/>
  <c r="M14" i="281"/>
  <c r="L14" i="281"/>
  <c r="K14" i="281"/>
  <c r="AI13" i="281"/>
  <c r="AH13" i="281"/>
  <c r="AG13" i="281"/>
  <c r="AJ13" i="281" s="1"/>
  <c r="F13" i="281" s="1"/>
  <c r="AE13" i="281"/>
  <c r="AD13" i="281"/>
  <c r="AC13" i="281"/>
  <c r="AB13" i="281"/>
  <c r="AA13" i="281"/>
  <c r="AF13" i="281" s="1"/>
  <c r="Y13" i="281"/>
  <c r="X13" i="281"/>
  <c r="W13" i="281"/>
  <c r="V13" i="281"/>
  <c r="T13" i="281"/>
  <c r="S13" i="281"/>
  <c r="R13" i="281"/>
  <c r="Q13" i="281"/>
  <c r="U13" i="281" s="1"/>
  <c r="O13" i="281"/>
  <c r="N13" i="281"/>
  <c r="M13" i="281"/>
  <c r="L13" i="281"/>
  <c r="K13" i="281"/>
  <c r="P13" i="281" s="1"/>
  <c r="AJ12" i="281"/>
  <c r="F12" i="281" s="1"/>
  <c r="AI12" i="281"/>
  <c r="AH12" i="281"/>
  <c r="AG12" i="281"/>
  <c r="AE12" i="281"/>
  <c r="AD12" i="281"/>
  <c r="AC12" i="281"/>
  <c r="AB12" i="281"/>
  <c r="AA12" i="281"/>
  <c r="AF12" i="281" s="1"/>
  <c r="Y12" i="281"/>
  <c r="X12" i="281"/>
  <c r="W12" i="281"/>
  <c r="V12" i="281"/>
  <c r="Z12" i="281" s="1"/>
  <c r="T12" i="281"/>
  <c r="S12" i="281"/>
  <c r="R12" i="281"/>
  <c r="Q12" i="281"/>
  <c r="U12" i="281" s="1"/>
  <c r="O12" i="281"/>
  <c r="N12" i="281"/>
  <c r="M12" i="281"/>
  <c r="L12" i="281"/>
  <c r="K12" i="281"/>
  <c r="P12" i="281" s="1"/>
  <c r="AI11" i="281"/>
  <c r="AH11" i="281"/>
  <c r="AJ11" i="281" s="1"/>
  <c r="F11" i="281" s="1"/>
  <c r="AG11" i="281"/>
  <c r="AE11" i="281"/>
  <c r="AD11" i="281"/>
  <c r="AC11" i="281"/>
  <c r="AB11" i="281"/>
  <c r="AA11" i="281"/>
  <c r="AF11" i="281" s="1"/>
  <c r="Y11" i="281"/>
  <c r="X11" i="281"/>
  <c r="W11" i="281"/>
  <c r="V11" i="281"/>
  <c r="T11" i="281"/>
  <c r="S11" i="281"/>
  <c r="R11" i="281"/>
  <c r="Q11" i="281"/>
  <c r="O11" i="281"/>
  <c r="N11" i="281"/>
  <c r="M11" i="281"/>
  <c r="L11" i="281"/>
  <c r="K11" i="281"/>
  <c r="P11" i="281" s="1"/>
  <c r="AI10" i="281"/>
  <c r="AH10" i="281"/>
  <c r="AJ10" i="281" s="1"/>
  <c r="F10" i="281" s="1"/>
  <c r="AG10" i="281"/>
  <c r="AE10" i="281"/>
  <c r="AD10" i="281"/>
  <c r="AC10" i="281"/>
  <c r="AB10" i="281"/>
  <c r="AA10" i="281"/>
  <c r="Y10" i="281"/>
  <c r="X10" i="281"/>
  <c r="W10" i="281"/>
  <c r="Z10" i="281" s="1"/>
  <c r="V10" i="281"/>
  <c r="T10" i="281"/>
  <c r="S10" i="281"/>
  <c r="R10" i="281"/>
  <c r="U10" i="281" s="1"/>
  <c r="Q10" i="281"/>
  <c r="O10" i="281"/>
  <c r="N10" i="281"/>
  <c r="M10" i="281"/>
  <c r="L10" i="281"/>
  <c r="K10" i="281"/>
  <c r="AI9" i="281"/>
  <c r="AH9" i="281"/>
  <c r="AJ9" i="281" s="1"/>
  <c r="F9" i="281" s="1"/>
  <c r="AG9" i="281"/>
  <c r="AE9" i="281"/>
  <c r="AD9" i="281"/>
  <c r="AC9" i="281"/>
  <c r="AF9" i="281" s="1"/>
  <c r="AB9" i="281"/>
  <c r="AA9" i="281"/>
  <c r="Y9" i="281"/>
  <c r="X9" i="281"/>
  <c r="Z9" i="281" s="1"/>
  <c r="W9" i="281"/>
  <c r="V9" i="281"/>
  <c r="T9" i="281"/>
  <c r="S9" i="281"/>
  <c r="U9" i="281" s="1"/>
  <c r="R9" i="281"/>
  <c r="Q9" i="281"/>
  <c r="P9" i="281"/>
  <c r="O9" i="281"/>
  <c r="N9" i="281"/>
  <c r="M9" i="281"/>
  <c r="L9" i="281"/>
  <c r="K9" i="281"/>
  <c r="AI8" i="281"/>
  <c r="AH8" i="281"/>
  <c r="AG8" i="281"/>
  <c r="AJ8" i="281" s="1"/>
  <c r="F8" i="281" s="1"/>
  <c r="AE8" i="281"/>
  <c r="AD8" i="281"/>
  <c r="AC8" i="281"/>
  <c r="AB8" i="281"/>
  <c r="AA8" i="281"/>
  <c r="AF8" i="281" s="1"/>
  <c r="Y8" i="281"/>
  <c r="X8" i="281"/>
  <c r="W8" i="281"/>
  <c r="Z8" i="281" s="1"/>
  <c r="V8" i="281"/>
  <c r="U8" i="281"/>
  <c r="T8" i="281"/>
  <c r="S8" i="281"/>
  <c r="R8" i="281"/>
  <c r="Q8" i="281"/>
  <c r="O8" i="281"/>
  <c r="N8" i="281"/>
  <c r="M8" i="281"/>
  <c r="L8" i="281"/>
  <c r="K8" i="281"/>
  <c r="P8" i="281" s="1"/>
  <c r="AI7" i="281"/>
  <c r="AH7" i="281"/>
  <c r="AJ7" i="281" s="1"/>
  <c r="F7" i="281" s="1"/>
  <c r="AG7" i="281"/>
  <c r="AE7" i="281"/>
  <c r="AD7" i="281"/>
  <c r="AC7" i="281"/>
  <c r="AB7" i="281"/>
  <c r="AF7" i="281" s="1"/>
  <c r="AA7" i="281"/>
  <c r="Z7" i="281"/>
  <c r="Y7" i="281"/>
  <c r="X7" i="281"/>
  <c r="W7" i="281"/>
  <c r="V7" i="281"/>
  <c r="T7" i="281"/>
  <c r="S7" i="281"/>
  <c r="R7" i="281"/>
  <c r="U7" i="281" s="1"/>
  <c r="Q7" i="281"/>
  <c r="O7" i="281"/>
  <c r="N7" i="281"/>
  <c r="M7" i="281"/>
  <c r="L7" i="281"/>
  <c r="P7" i="281" s="1"/>
  <c r="K7" i="281"/>
  <c r="AI6" i="281"/>
  <c r="AH6" i="281"/>
  <c r="AJ6" i="281" s="1"/>
  <c r="F6" i="281" s="1"/>
  <c r="AG6" i="281"/>
  <c r="AE6" i="281"/>
  <c r="AD6" i="281"/>
  <c r="AC6" i="281"/>
  <c r="AB6" i="281"/>
  <c r="AF6" i="281" s="1"/>
  <c r="AA6" i="281"/>
  <c r="Y6" i="281"/>
  <c r="X6" i="281"/>
  <c r="W6" i="281"/>
  <c r="Z6" i="281" s="1"/>
  <c r="V6" i="281"/>
  <c r="T6" i="281"/>
  <c r="S6" i="281"/>
  <c r="R6" i="281"/>
  <c r="U6" i="281" s="1"/>
  <c r="Q6" i="281"/>
  <c r="O6" i="281"/>
  <c r="N6" i="281"/>
  <c r="M6" i="281"/>
  <c r="L6" i="281"/>
  <c r="P6" i="281" s="1"/>
  <c r="K6" i="281"/>
  <c r="AI5" i="281"/>
  <c r="AH5" i="281"/>
  <c r="AJ5" i="281" s="1"/>
  <c r="F5" i="281" s="1"/>
  <c r="AG5" i="281"/>
  <c r="AE5" i="281"/>
  <c r="AD5" i="281"/>
  <c r="AC5" i="281"/>
  <c r="AF5" i="281" s="1"/>
  <c r="AB5" i="281"/>
  <c r="AA5" i="281"/>
  <c r="Z5" i="281"/>
  <c r="Y5" i="281"/>
  <c r="X5" i="281"/>
  <c r="W5" i="281"/>
  <c r="V5" i="281"/>
  <c r="U5" i="281"/>
  <c r="T5" i="281"/>
  <c r="S5" i="281"/>
  <c r="R5" i="281"/>
  <c r="Q5" i="281"/>
  <c r="O5" i="281"/>
  <c r="N5" i="281"/>
  <c r="M5" i="281"/>
  <c r="P5" i="281" s="1"/>
  <c r="L5" i="281"/>
  <c r="K5" i="281"/>
  <c r="AI4" i="281"/>
  <c r="AH4" i="281"/>
  <c r="AJ4" i="281" s="1"/>
  <c r="F4" i="281" s="1"/>
  <c r="AG4" i="281"/>
  <c r="AE4" i="281"/>
  <c r="AD4" i="281"/>
  <c r="AC4" i="281"/>
  <c r="AF4" i="281" s="1"/>
  <c r="AB4" i="281"/>
  <c r="AA4" i="281"/>
  <c r="Y4" i="281"/>
  <c r="X4" i="281"/>
  <c r="Z4" i="281" s="1"/>
  <c r="W4" i="281"/>
  <c r="V4" i="281"/>
  <c r="T4" i="281"/>
  <c r="S4" i="281"/>
  <c r="R4" i="281"/>
  <c r="Q4" i="281"/>
  <c r="O4" i="281"/>
  <c r="N4" i="281"/>
  <c r="M4" i="281"/>
  <c r="P4" i="281" s="1"/>
  <c r="L4" i="281"/>
  <c r="K4" i="281"/>
  <c r="D57" i="280"/>
  <c r="E54" i="280"/>
  <c r="E55" i="280" s="1"/>
  <c r="D54" i="280"/>
  <c r="D55" i="280" s="1"/>
  <c r="C54" i="280"/>
  <c r="C55" i="280" s="1"/>
  <c r="G55" i="280" s="1"/>
  <c r="D50" i="280"/>
  <c r="E47" i="280"/>
  <c r="E48" i="280" s="1"/>
  <c r="D47" i="280"/>
  <c r="AJ43" i="280"/>
  <c r="AI43" i="280"/>
  <c r="AH43" i="280"/>
  <c r="AG43" i="280"/>
  <c r="AF43" i="280"/>
  <c r="AE43" i="280"/>
  <c r="AD43" i="280"/>
  <c r="AC43" i="280"/>
  <c r="AB43" i="280"/>
  <c r="AA43" i="280"/>
  <c r="Z43" i="280"/>
  <c r="Y43" i="280"/>
  <c r="X43" i="280"/>
  <c r="W43" i="280"/>
  <c r="V43" i="280"/>
  <c r="U43" i="280"/>
  <c r="T43" i="280"/>
  <c r="S43" i="280"/>
  <c r="R43" i="280"/>
  <c r="Q43" i="280"/>
  <c r="P43" i="280"/>
  <c r="O43" i="280"/>
  <c r="N43" i="280"/>
  <c r="M43" i="280"/>
  <c r="L43" i="280"/>
  <c r="K43" i="280"/>
  <c r="F43" i="280"/>
  <c r="AJ42" i="280"/>
  <c r="AI42" i="280"/>
  <c r="AH42" i="280"/>
  <c r="AG42" i="280"/>
  <c r="AF42" i="280"/>
  <c r="AE42" i="280"/>
  <c r="AD42" i="280"/>
  <c r="AC42" i="280"/>
  <c r="AB42" i="280"/>
  <c r="AA42" i="280"/>
  <c r="Z42" i="280"/>
  <c r="Y42" i="280"/>
  <c r="X42" i="280"/>
  <c r="W42" i="280"/>
  <c r="V42" i="280"/>
  <c r="U42" i="280"/>
  <c r="T42" i="280"/>
  <c r="S42" i="280"/>
  <c r="R42" i="280"/>
  <c r="Q42" i="280"/>
  <c r="P42" i="280"/>
  <c r="O42" i="280"/>
  <c r="N42" i="280"/>
  <c r="M42" i="280"/>
  <c r="L42" i="280"/>
  <c r="K42" i="280"/>
  <c r="F42" i="280"/>
  <c r="AJ41" i="280"/>
  <c r="AI41" i="280"/>
  <c r="AH41" i="280"/>
  <c r="AG41" i="280"/>
  <c r="AF41" i="280"/>
  <c r="AE41" i="280"/>
  <c r="AD41" i="280"/>
  <c r="AC41" i="280"/>
  <c r="AB41" i="280"/>
  <c r="AA41" i="280"/>
  <c r="Z41" i="280"/>
  <c r="Y41" i="280"/>
  <c r="X41" i="280"/>
  <c r="W41" i="280"/>
  <c r="V41" i="280"/>
  <c r="U41" i="280"/>
  <c r="T41" i="280"/>
  <c r="S41" i="280"/>
  <c r="R41" i="280"/>
  <c r="Q41" i="280"/>
  <c r="P41" i="280"/>
  <c r="O41" i="280"/>
  <c r="N41" i="280"/>
  <c r="M41" i="280"/>
  <c r="L41" i="280"/>
  <c r="K41" i="280"/>
  <c r="F41" i="280"/>
  <c r="AJ40" i="280"/>
  <c r="AI40" i="280"/>
  <c r="AH40" i="280"/>
  <c r="AG40" i="280"/>
  <c r="AF40" i="280"/>
  <c r="AE40" i="280"/>
  <c r="AD40" i="280"/>
  <c r="AC40" i="280"/>
  <c r="AB40" i="280"/>
  <c r="AA40" i="280"/>
  <c r="Z40" i="280"/>
  <c r="Y40" i="280"/>
  <c r="X40" i="280"/>
  <c r="W40" i="280"/>
  <c r="V40" i="280"/>
  <c r="U40" i="280"/>
  <c r="T40" i="280"/>
  <c r="S40" i="280"/>
  <c r="R40" i="280"/>
  <c r="Q40" i="280"/>
  <c r="P40" i="280"/>
  <c r="O40" i="280"/>
  <c r="N40" i="280"/>
  <c r="M40" i="280"/>
  <c r="L40" i="280"/>
  <c r="K40" i="280"/>
  <c r="F40" i="280"/>
  <c r="AJ39" i="280"/>
  <c r="AI39" i="280"/>
  <c r="AH39" i="280"/>
  <c r="AG39" i="280"/>
  <c r="AF39" i="280"/>
  <c r="AE39" i="280"/>
  <c r="AD39" i="280"/>
  <c r="AC39" i="280"/>
  <c r="AB39" i="280"/>
  <c r="AA39" i="280"/>
  <c r="Z39" i="280"/>
  <c r="Y39" i="280"/>
  <c r="X39" i="280"/>
  <c r="W39" i="280"/>
  <c r="V39" i="280"/>
  <c r="U39" i="280"/>
  <c r="T39" i="280"/>
  <c r="S39" i="280"/>
  <c r="R39" i="280"/>
  <c r="Q39" i="280"/>
  <c r="P39" i="280"/>
  <c r="O39" i="280"/>
  <c r="N39" i="280"/>
  <c r="M39" i="280"/>
  <c r="L39" i="280"/>
  <c r="K39" i="280"/>
  <c r="F39" i="280"/>
  <c r="AJ38" i="280"/>
  <c r="AI38" i="280"/>
  <c r="AH38" i="280"/>
  <c r="AG38" i="280"/>
  <c r="AF38" i="280"/>
  <c r="AE38" i="280"/>
  <c r="AD38" i="280"/>
  <c r="AC38" i="280"/>
  <c r="AB38" i="280"/>
  <c r="AA38" i="280"/>
  <c r="Z38" i="280"/>
  <c r="Y38" i="280"/>
  <c r="X38" i="280"/>
  <c r="W38" i="280"/>
  <c r="V38" i="280"/>
  <c r="U38" i="280"/>
  <c r="T38" i="280"/>
  <c r="S38" i="280"/>
  <c r="R38" i="280"/>
  <c r="Q38" i="280"/>
  <c r="P38" i="280"/>
  <c r="O38" i="280"/>
  <c r="N38" i="280"/>
  <c r="M38" i="280"/>
  <c r="L38" i="280"/>
  <c r="K38" i="280"/>
  <c r="F38" i="280"/>
  <c r="AJ37" i="280"/>
  <c r="AI37" i="280"/>
  <c r="AH37" i="280"/>
  <c r="AG37" i="280"/>
  <c r="AF37" i="280"/>
  <c r="AE37" i="280"/>
  <c r="AD37" i="280"/>
  <c r="AC37" i="280"/>
  <c r="AB37" i="280"/>
  <c r="AA37" i="280"/>
  <c r="Z37" i="280"/>
  <c r="Y37" i="280"/>
  <c r="X37" i="280"/>
  <c r="W37" i="280"/>
  <c r="V37" i="280"/>
  <c r="U37" i="280"/>
  <c r="T37" i="280"/>
  <c r="S37" i="280"/>
  <c r="R37" i="280"/>
  <c r="Q37" i="280"/>
  <c r="P37" i="280"/>
  <c r="O37" i="280"/>
  <c r="N37" i="280"/>
  <c r="M37" i="280"/>
  <c r="L37" i="280"/>
  <c r="K37" i="280"/>
  <c r="F37" i="280"/>
  <c r="AJ36" i="280"/>
  <c r="AI36" i="280"/>
  <c r="AH36" i="280"/>
  <c r="AG36" i="280"/>
  <c r="AF36" i="280"/>
  <c r="AE36" i="280"/>
  <c r="AD36" i="280"/>
  <c r="AC36" i="280"/>
  <c r="AB36" i="280"/>
  <c r="AA36" i="280"/>
  <c r="Z36" i="280"/>
  <c r="Y36" i="280"/>
  <c r="X36" i="280"/>
  <c r="W36" i="280"/>
  <c r="V36" i="280"/>
  <c r="U36" i="280"/>
  <c r="T36" i="280"/>
  <c r="S36" i="280"/>
  <c r="R36" i="280"/>
  <c r="Q36" i="280"/>
  <c r="P36" i="280"/>
  <c r="O36" i="280"/>
  <c r="N36" i="280"/>
  <c r="M36" i="280"/>
  <c r="L36" i="280"/>
  <c r="K36" i="280"/>
  <c r="F36" i="280"/>
  <c r="AJ35" i="280"/>
  <c r="AI35" i="280"/>
  <c r="AH35" i="280"/>
  <c r="AG35" i="280"/>
  <c r="AF35" i="280"/>
  <c r="AE35" i="280"/>
  <c r="AD35" i="280"/>
  <c r="AC35" i="280"/>
  <c r="AB35" i="280"/>
  <c r="AA35" i="280"/>
  <c r="Z35" i="280"/>
  <c r="Y35" i="280"/>
  <c r="X35" i="280"/>
  <c r="W35" i="280"/>
  <c r="V35" i="280"/>
  <c r="U35" i="280"/>
  <c r="T35" i="280"/>
  <c r="S35" i="280"/>
  <c r="R35" i="280"/>
  <c r="Q35" i="280"/>
  <c r="P35" i="280"/>
  <c r="O35" i="280"/>
  <c r="N35" i="280"/>
  <c r="M35" i="280"/>
  <c r="L35" i="280"/>
  <c r="K35" i="280"/>
  <c r="F35" i="280"/>
  <c r="AJ34" i="280"/>
  <c r="AI34" i="280"/>
  <c r="AH34" i="280"/>
  <c r="AG34" i="280"/>
  <c r="AF34" i="280"/>
  <c r="AE34" i="280"/>
  <c r="AD34" i="280"/>
  <c r="AC34" i="280"/>
  <c r="AB34" i="280"/>
  <c r="AA34" i="280"/>
  <c r="Z34" i="280"/>
  <c r="Y34" i="280"/>
  <c r="X34" i="280"/>
  <c r="W34" i="280"/>
  <c r="V34" i="280"/>
  <c r="U34" i="280"/>
  <c r="T34" i="280"/>
  <c r="S34" i="280"/>
  <c r="R34" i="280"/>
  <c r="Q34" i="280"/>
  <c r="P34" i="280"/>
  <c r="O34" i="280"/>
  <c r="N34" i="280"/>
  <c r="M34" i="280"/>
  <c r="L34" i="280"/>
  <c r="K34" i="280"/>
  <c r="F34" i="280"/>
  <c r="AJ33" i="280"/>
  <c r="AI33" i="280"/>
  <c r="AH33" i="280"/>
  <c r="AG33" i="280"/>
  <c r="AF33" i="280"/>
  <c r="AE33" i="280"/>
  <c r="AD33" i="280"/>
  <c r="AC33" i="280"/>
  <c r="AB33" i="280"/>
  <c r="AA33" i="280"/>
  <c r="Z33" i="280"/>
  <c r="Y33" i="280"/>
  <c r="X33" i="280"/>
  <c r="W33" i="280"/>
  <c r="V33" i="280"/>
  <c r="U33" i="280"/>
  <c r="T33" i="280"/>
  <c r="S33" i="280"/>
  <c r="R33" i="280"/>
  <c r="Q33" i="280"/>
  <c r="P33" i="280"/>
  <c r="O33" i="280"/>
  <c r="N33" i="280"/>
  <c r="M33" i="280"/>
  <c r="L33" i="280"/>
  <c r="K33" i="280"/>
  <c r="F33" i="280"/>
  <c r="AJ32" i="280"/>
  <c r="AI32" i="280"/>
  <c r="AH32" i="280"/>
  <c r="AG32" i="280"/>
  <c r="AF32" i="280"/>
  <c r="AE32" i="280"/>
  <c r="AD32" i="280"/>
  <c r="AC32" i="280"/>
  <c r="AB32" i="280"/>
  <c r="AA32" i="280"/>
  <c r="Z32" i="280"/>
  <c r="Y32" i="280"/>
  <c r="X32" i="280"/>
  <c r="W32" i="280"/>
  <c r="V32" i="280"/>
  <c r="U32" i="280"/>
  <c r="T32" i="280"/>
  <c r="S32" i="280"/>
  <c r="R32" i="280"/>
  <c r="Q32" i="280"/>
  <c r="P32" i="280"/>
  <c r="O32" i="280"/>
  <c r="N32" i="280"/>
  <c r="M32" i="280"/>
  <c r="L32" i="280"/>
  <c r="K32" i="280"/>
  <c r="F32" i="280"/>
  <c r="AJ31" i="280"/>
  <c r="AI31" i="280"/>
  <c r="AH31" i="280"/>
  <c r="AG31" i="280"/>
  <c r="AF31" i="280"/>
  <c r="AE31" i="280"/>
  <c r="AD31" i="280"/>
  <c r="AC31" i="280"/>
  <c r="AB31" i="280"/>
  <c r="AA31" i="280"/>
  <c r="Z31" i="280"/>
  <c r="Y31" i="280"/>
  <c r="X31" i="280"/>
  <c r="W31" i="280"/>
  <c r="V31" i="280"/>
  <c r="U31" i="280"/>
  <c r="T31" i="280"/>
  <c r="S31" i="280"/>
  <c r="R31" i="280"/>
  <c r="Q31" i="280"/>
  <c r="P31" i="280"/>
  <c r="O31" i="280"/>
  <c r="N31" i="280"/>
  <c r="M31" i="280"/>
  <c r="L31" i="280"/>
  <c r="K31" i="280"/>
  <c r="F31" i="280"/>
  <c r="AJ30" i="280"/>
  <c r="AI30" i="280"/>
  <c r="AH30" i="280"/>
  <c r="AG30" i="280"/>
  <c r="AF30" i="280"/>
  <c r="AE30" i="280"/>
  <c r="AD30" i="280"/>
  <c r="AC30" i="280"/>
  <c r="AB30" i="280"/>
  <c r="AA30" i="280"/>
  <c r="Z30" i="280"/>
  <c r="Y30" i="280"/>
  <c r="X30" i="280"/>
  <c r="W30" i="280"/>
  <c r="V30" i="280"/>
  <c r="U30" i="280"/>
  <c r="T30" i="280"/>
  <c r="S30" i="280"/>
  <c r="R30" i="280"/>
  <c r="Q30" i="280"/>
  <c r="P30" i="280"/>
  <c r="O30" i="280"/>
  <c r="N30" i="280"/>
  <c r="M30" i="280"/>
  <c r="L30" i="280"/>
  <c r="K30" i="280"/>
  <c r="F30" i="280"/>
  <c r="AJ29" i="280"/>
  <c r="AI29" i="280"/>
  <c r="AH29" i="280"/>
  <c r="AG29" i="280"/>
  <c r="AF29" i="280"/>
  <c r="AE29" i="280"/>
  <c r="AD29" i="280"/>
  <c r="AC29" i="280"/>
  <c r="AB29" i="280"/>
  <c r="AA29" i="280"/>
  <c r="Z29" i="280"/>
  <c r="Y29" i="280"/>
  <c r="X29" i="280"/>
  <c r="W29" i="280"/>
  <c r="V29" i="280"/>
  <c r="U29" i="280"/>
  <c r="T29" i="280"/>
  <c r="S29" i="280"/>
  <c r="R29" i="280"/>
  <c r="Q29" i="280"/>
  <c r="P29" i="280"/>
  <c r="O29" i="280"/>
  <c r="N29" i="280"/>
  <c r="M29" i="280"/>
  <c r="L29" i="280"/>
  <c r="K29" i="280"/>
  <c r="F29" i="280"/>
  <c r="AJ28" i="280"/>
  <c r="AI28" i="280"/>
  <c r="AH28" i="280"/>
  <c r="AG28" i="280"/>
  <c r="AF28" i="280"/>
  <c r="AE28" i="280"/>
  <c r="AD28" i="280"/>
  <c r="AC28" i="280"/>
  <c r="AB28" i="280"/>
  <c r="AA28" i="280"/>
  <c r="Z28" i="280"/>
  <c r="Y28" i="280"/>
  <c r="X28" i="280"/>
  <c r="W28" i="280"/>
  <c r="V28" i="280"/>
  <c r="U28" i="280"/>
  <c r="T28" i="280"/>
  <c r="S28" i="280"/>
  <c r="R28" i="280"/>
  <c r="Q28" i="280"/>
  <c r="P28" i="280"/>
  <c r="O28" i="280"/>
  <c r="N28" i="280"/>
  <c r="M28" i="280"/>
  <c r="L28" i="280"/>
  <c r="K28" i="280"/>
  <c r="F28" i="280"/>
  <c r="AJ27" i="280"/>
  <c r="AI27" i="280"/>
  <c r="AH27" i="280"/>
  <c r="AG27" i="280"/>
  <c r="AF27" i="280"/>
  <c r="AE27" i="280"/>
  <c r="AD27" i="280"/>
  <c r="AC27" i="280"/>
  <c r="AB27" i="280"/>
  <c r="AA27" i="280"/>
  <c r="Z27" i="280"/>
  <c r="Y27" i="280"/>
  <c r="X27" i="280"/>
  <c r="W27" i="280"/>
  <c r="V27" i="280"/>
  <c r="U27" i="280"/>
  <c r="T27" i="280"/>
  <c r="S27" i="280"/>
  <c r="R27" i="280"/>
  <c r="Q27" i="280"/>
  <c r="P27" i="280"/>
  <c r="O27" i="280"/>
  <c r="N27" i="280"/>
  <c r="M27" i="280"/>
  <c r="L27" i="280"/>
  <c r="K27" i="280"/>
  <c r="F27" i="280"/>
  <c r="AJ26" i="280"/>
  <c r="AI26" i="280"/>
  <c r="AH26" i="280"/>
  <c r="AG26" i="280"/>
  <c r="AF26" i="280"/>
  <c r="AE26" i="280"/>
  <c r="AD26" i="280"/>
  <c r="AC26" i="280"/>
  <c r="AB26" i="280"/>
  <c r="AA26" i="280"/>
  <c r="Z26" i="280"/>
  <c r="Y26" i="280"/>
  <c r="X26" i="280"/>
  <c r="W26" i="280"/>
  <c r="V26" i="280"/>
  <c r="U26" i="280"/>
  <c r="T26" i="280"/>
  <c r="S26" i="280"/>
  <c r="R26" i="280"/>
  <c r="Q26" i="280"/>
  <c r="P26" i="280"/>
  <c r="O26" i="280"/>
  <c r="N26" i="280"/>
  <c r="M26" i="280"/>
  <c r="L26" i="280"/>
  <c r="K26" i="280"/>
  <c r="F26" i="280"/>
  <c r="AJ25" i="280"/>
  <c r="AI25" i="280"/>
  <c r="AH25" i="280"/>
  <c r="AG25" i="280"/>
  <c r="AF25" i="280"/>
  <c r="AE25" i="280"/>
  <c r="AD25" i="280"/>
  <c r="AC25" i="280"/>
  <c r="AB25" i="280"/>
  <c r="AA25" i="280"/>
  <c r="Z25" i="280"/>
  <c r="Y25" i="280"/>
  <c r="X25" i="280"/>
  <c r="W25" i="280"/>
  <c r="V25" i="280"/>
  <c r="U25" i="280"/>
  <c r="T25" i="280"/>
  <c r="S25" i="280"/>
  <c r="R25" i="280"/>
  <c r="Q25" i="280"/>
  <c r="P25" i="280"/>
  <c r="O25" i="280"/>
  <c r="N25" i="280"/>
  <c r="M25" i="280"/>
  <c r="L25" i="280"/>
  <c r="K25" i="280"/>
  <c r="F25" i="280"/>
  <c r="AJ24" i="280"/>
  <c r="AI24" i="280"/>
  <c r="AH24" i="280"/>
  <c r="AG24" i="280"/>
  <c r="AF24" i="280"/>
  <c r="AE24" i="280"/>
  <c r="AD24" i="280"/>
  <c r="AC24" i="280"/>
  <c r="AB24" i="280"/>
  <c r="AA24" i="280"/>
  <c r="Z24" i="280"/>
  <c r="Y24" i="280"/>
  <c r="X24" i="280"/>
  <c r="W24" i="280"/>
  <c r="V24" i="280"/>
  <c r="U24" i="280"/>
  <c r="T24" i="280"/>
  <c r="S24" i="280"/>
  <c r="R24" i="280"/>
  <c r="Q24" i="280"/>
  <c r="P24" i="280"/>
  <c r="O24" i="280"/>
  <c r="N24" i="280"/>
  <c r="M24" i="280"/>
  <c r="L24" i="280"/>
  <c r="K24" i="280"/>
  <c r="F24" i="280"/>
  <c r="AJ23" i="280"/>
  <c r="AI23" i="280"/>
  <c r="AH23" i="280"/>
  <c r="AG23" i="280"/>
  <c r="AF23" i="280"/>
  <c r="AE23" i="280"/>
  <c r="AD23" i="280"/>
  <c r="AC23" i="280"/>
  <c r="AB23" i="280"/>
  <c r="AA23" i="280"/>
  <c r="Z23" i="280"/>
  <c r="Y23" i="280"/>
  <c r="X23" i="280"/>
  <c r="W23" i="280"/>
  <c r="V23" i="280"/>
  <c r="U23" i="280"/>
  <c r="T23" i="280"/>
  <c r="S23" i="280"/>
  <c r="R23" i="280"/>
  <c r="Q23" i="280"/>
  <c r="P23" i="280"/>
  <c r="O23" i="280"/>
  <c r="N23" i="280"/>
  <c r="M23" i="280"/>
  <c r="L23" i="280"/>
  <c r="K23" i="280"/>
  <c r="F23" i="280"/>
  <c r="AJ22" i="280"/>
  <c r="AI22" i="280"/>
  <c r="AH22" i="280"/>
  <c r="AG22" i="280"/>
  <c r="AF22" i="280"/>
  <c r="AE22" i="280"/>
  <c r="AD22" i="280"/>
  <c r="AC22" i="280"/>
  <c r="AB22" i="280"/>
  <c r="AA22" i="280"/>
  <c r="Z22" i="280"/>
  <c r="Y22" i="280"/>
  <c r="X22" i="280"/>
  <c r="W22" i="280"/>
  <c r="V22" i="280"/>
  <c r="U22" i="280"/>
  <c r="T22" i="280"/>
  <c r="S22" i="280"/>
  <c r="R22" i="280"/>
  <c r="Q22" i="280"/>
  <c r="P22" i="280"/>
  <c r="O22" i="280"/>
  <c r="N22" i="280"/>
  <c r="M22" i="280"/>
  <c r="L22" i="280"/>
  <c r="K22" i="280"/>
  <c r="F22" i="280"/>
  <c r="AJ21" i="280"/>
  <c r="AI21" i="280"/>
  <c r="AH21" i="280"/>
  <c r="AG21" i="280"/>
  <c r="AF21" i="280"/>
  <c r="AE21" i="280"/>
  <c r="AD21" i="280"/>
  <c r="AC21" i="280"/>
  <c r="AB21" i="280"/>
  <c r="AA21" i="280"/>
  <c r="Z21" i="280"/>
  <c r="Y21" i="280"/>
  <c r="X21" i="280"/>
  <c r="W21" i="280"/>
  <c r="V21" i="280"/>
  <c r="U21" i="280"/>
  <c r="T21" i="280"/>
  <c r="S21" i="280"/>
  <c r="R21" i="280"/>
  <c r="Q21" i="280"/>
  <c r="P21" i="280"/>
  <c r="O21" i="280"/>
  <c r="N21" i="280"/>
  <c r="M21" i="280"/>
  <c r="L21" i="280"/>
  <c r="K21" i="280"/>
  <c r="F21" i="280"/>
  <c r="AJ20" i="280"/>
  <c r="AI20" i="280"/>
  <c r="AH20" i="280"/>
  <c r="AG20" i="280"/>
  <c r="AF20" i="280"/>
  <c r="AE20" i="280"/>
  <c r="AD20" i="280"/>
  <c r="AC20" i="280"/>
  <c r="AB20" i="280"/>
  <c r="AA20" i="280"/>
  <c r="Z20" i="280"/>
  <c r="Y20" i="280"/>
  <c r="X20" i="280"/>
  <c r="W20" i="280"/>
  <c r="V20" i="280"/>
  <c r="U20" i="280"/>
  <c r="T20" i="280"/>
  <c r="S20" i="280"/>
  <c r="R20" i="280"/>
  <c r="Q20" i="280"/>
  <c r="P20" i="280"/>
  <c r="O20" i="280"/>
  <c r="N20" i="280"/>
  <c r="M20" i="280"/>
  <c r="L20" i="280"/>
  <c r="K20" i="280"/>
  <c r="F20" i="280"/>
  <c r="AJ19" i="280"/>
  <c r="AI19" i="280"/>
  <c r="AH19" i="280"/>
  <c r="AG19" i="280"/>
  <c r="AF19" i="280"/>
  <c r="AE19" i="280"/>
  <c r="AD19" i="280"/>
  <c r="AC19" i="280"/>
  <c r="AB19" i="280"/>
  <c r="AA19" i="280"/>
  <c r="Z19" i="280"/>
  <c r="Y19" i="280"/>
  <c r="X19" i="280"/>
  <c r="W19" i="280"/>
  <c r="V19" i="280"/>
  <c r="U19" i="280"/>
  <c r="T19" i="280"/>
  <c r="S19" i="280"/>
  <c r="R19" i="280"/>
  <c r="Q19" i="280"/>
  <c r="P19" i="280"/>
  <c r="O19" i="280"/>
  <c r="N19" i="280"/>
  <c r="M19" i="280"/>
  <c r="L19" i="280"/>
  <c r="K19" i="280"/>
  <c r="F19" i="280"/>
  <c r="AJ18" i="280"/>
  <c r="AI18" i="280"/>
  <c r="AH18" i="280"/>
  <c r="AG18" i="280"/>
  <c r="AF18" i="280"/>
  <c r="AE18" i="280"/>
  <c r="AD18" i="280"/>
  <c r="AC18" i="280"/>
  <c r="AB18" i="280"/>
  <c r="AA18" i="280"/>
  <c r="Z18" i="280"/>
  <c r="Y18" i="280"/>
  <c r="X18" i="280"/>
  <c r="W18" i="280"/>
  <c r="V18" i="280"/>
  <c r="U18" i="280"/>
  <c r="T18" i="280"/>
  <c r="S18" i="280"/>
  <c r="R18" i="280"/>
  <c r="Q18" i="280"/>
  <c r="P18" i="280"/>
  <c r="O18" i="280"/>
  <c r="N18" i="280"/>
  <c r="M18" i="280"/>
  <c r="L18" i="280"/>
  <c r="K18" i="280"/>
  <c r="F18" i="280"/>
  <c r="AJ17" i="280"/>
  <c r="AI17" i="280"/>
  <c r="AH17" i="280"/>
  <c r="AG17" i="280"/>
  <c r="AF17" i="280"/>
  <c r="AE17" i="280"/>
  <c r="AD17" i="280"/>
  <c r="AC17" i="280"/>
  <c r="AB17" i="280"/>
  <c r="AA17" i="280"/>
  <c r="Z17" i="280"/>
  <c r="Y17" i="280"/>
  <c r="X17" i="280"/>
  <c r="W17" i="280"/>
  <c r="V17" i="280"/>
  <c r="U17" i="280"/>
  <c r="T17" i="280"/>
  <c r="S17" i="280"/>
  <c r="R17" i="280"/>
  <c r="Q17" i="280"/>
  <c r="P17" i="280"/>
  <c r="O17" i="280"/>
  <c r="N17" i="280"/>
  <c r="M17" i="280"/>
  <c r="L17" i="280"/>
  <c r="K17" i="280"/>
  <c r="F17" i="280"/>
  <c r="AJ16" i="280"/>
  <c r="AI16" i="280"/>
  <c r="AH16" i="280"/>
  <c r="AG16" i="280"/>
  <c r="AE16" i="280"/>
  <c r="AD16" i="280"/>
  <c r="AC16" i="280"/>
  <c r="AF16" i="280" s="1"/>
  <c r="AB16" i="280"/>
  <c r="AA16" i="280"/>
  <c r="Y16" i="280"/>
  <c r="X16" i="280"/>
  <c r="Z16" i="280" s="1"/>
  <c r="F16" i="280" s="1"/>
  <c r="W16" i="280"/>
  <c r="V16" i="280"/>
  <c r="T16" i="280"/>
  <c r="S16" i="280"/>
  <c r="U16" i="280" s="1"/>
  <c r="R16" i="280"/>
  <c r="Q16" i="280"/>
  <c r="O16" i="280"/>
  <c r="N16" i="280"/>
  <c r="M16" i="280"/>
  <c r="P16" i="280" s="1"/>
  <c r="L16" i="280"/>
  <c r="K16" i="280"/>
  <c r="AJ15" i="280"/>
  <c r="F15" i="280" s="1"/>
  <c r="AI15" i="280"/>
  <c r="AH15" i="280"/>
  <c r="AG15" i="280"/>
  <c r="AE15" i="280"/>
  <c r="AD15" i="280"/>
  <c r="AC15" i="280"/>
  <c r="AB15" i="280"/>
  <c r="AF15" i="280" s="1"/>
  <c r="AA15" i="280"/>
  <c r="Y15" i="280"/>
  <c r="X15" i="280"/>
  <c r="W15" i="280"/>
  <c r="Z15" i="280" s="1"/>
  <c r="V15" i="280"/>
  <c r="T15" i="280"/>
  <c r="S15" i="280"/>
  <c r="R15" i="280"/>
  <c r="U15" i="280" s="1"/>
  <c r="Q15" i="280"/>
  <c r="O15" i="280"/>
  <c r="N15" i="280"/>
  <c r="M15" i="280"/>
  <c r="L15" i="280"/>
  <c r="P15" i="280" s="1"/>
  <c r="K15" i="280"/>
  <c r="AI14" i="280"/>
  <c r="AH14" i="280"/>
  <c r="AG14" i="280"/>
  <c r="AJ14" i="280" s="1"/>
  <c r="F14" i="280" s="1"/>
  <c r="AE14" i="280"/>
  <c r="AD14" i="280"/>
  <c r="AC14" i="280"/>
  <c r="AB14" i="280"/>
  <c r="AA14" i="280"/>
  <c r="AF14" i="280" s="1"/>
  <c r="Y14" i="280"/>
  <c r="X14" i="280"/>
  <c r="W14" i="280"/>
  <c r="V14" i="280"/>
  <c r="T14" i="280"/>
  <c r="S14" i="280"/>
  <c r="R14" i="280"/>
  <c r="Q14" i="280"/>
  <c r="U14" i="280" s="1"/>
  <c r="P14" i="280"/>
  <c r="O14" i="280"/>
  <c r="N14" i="280"/>
  <c r="M14" i="280"/>
  <c r="L14" i="280"/>
  <c r="K14" i="280"/>
  <c r="AI13" i="280"/>
  <c r="AH13" i="280"/>
  <c r="AJ13" i="280" s="1"/>
  <c r="AG13" i="280"/>
  <c r="AE13" i="280"/>
  <c r="AD13" i="280"/>
  <c r="AC13" i="280"/>
  <c r="AB13" i="280"/>
  <c r="AF13" i="280" s="1"/>
  <c r="AA13" i="280"/>
  <c r="Y13" i="280"/>
  <c r="X13" i="280"/>
  <c r="W13" i="280"/>
  <c r="Z13" i="280" s="1"/>
  <c r="V13" i="280"/>
  <c r="T13" i="280"/>
  <c r="S13" i="280"/>
  <c r="R13" i="280"/>
  <c r="U13" i="280" s="1"/>
  <c r="Q13" i="280"/>
  <c r="O13" i="280"/>
  <c r="N13" i="280"/>
  <c r="M13" i="280"/>
  <c r="L13" i="280"/>
  <c r="P13" i="280" s="1"/>
  <c r="K13" i="280"/>
  <c r="AI12" i="280"/>
  <c r="AH12" i="280"/>
  <c r="AJ12" i="280" s="1"/>
  <c r="AG12" i="280"/>
  <c r="AE12" i="280"/>
  <c r="AD12" i="280"/>
  <c r="AC12" i="280"/>
  <c r="AB12" i="280"/>
  <c r="AF12" i="280" s="1"/>
  <c r="AA12" i="280"/>
  <c r="Y12" i="280"/>
  <c r="X12" i="280"/>
  <c r="W12" i="280"/>
  <c r="V12" i="280"/>
  <c r="T12" i="280"/>
  <c r="S12" i="280"/>
  <c r="R12" i="280"/>
  <c r="Q12" i="280"/>
  <c r="O12" i="280"/>
  <c r="N12" i="280"/>
  <c r="M12" i="280"/>
  <c r="L12" i="280"/>
  <c r="K12" i="280"/>
  <c r="AI11" i="280"/>
  <c r="AH11" i="280"/>
  <c r="AG11" i="280"/>
  <c r="AE11" i="280"/>
  <c r="AD11" i="280"/>
  <c r="AC11" i="280"/>
  <c r="AB11" i="280"/>
  <c r="AA11" i="280"/>
  <c r="AF11" i="280" s="1"/>
  <c r="Y11" i="280"/>
  <c r="X11" i="280"/>
  <c r="W11" i="280"/>
  <c r="V11" i="280"/>
  <c r="Z11" i="280" s="1"/>
  <c r="F11" i="280" s="1"/>
  <c r="T11" i="280"/>
  <c r="S11" i="280"/>
  <c r="R11" i="280"/>
  <c r="Q11" i="280"/>
  <c r="U11" i="280" s="1"/>
  <c r="O11" i="280"/>
  <c r="N11" i="280"/>
  <c r="M11" i="280"/>
  <c r="L11" i="280"/>
  <c r="K11" i="280"/>
  <c r="P11" i="280" s="1"/>
  <c r="AI10" i="280"/>
  <c r="AH10" i="280"/>
  <c r="AJ10" i="280" s="1"/>
  <c r="AG10" i="280"/>
  <c r="AE10" i="280"/>
  <c r="AD10" i="280"/>
  <c r="AC10" i="280"/>
  <c r="AB10" i="280"/>
  <c r="AF10" i="280" s="1"/>
  <c r="AA10" i="280"/>
  <c r="Z10" i="280"/>
  <c r="Y10" i="280"/>
  <c r="X10" i="280"/>
  <c r="W10" i="280"/>
  <c r="V10" i="280"/>
  <c r="U10" i="280"/>
  <c r="T10" i="280"/>
  <c r="S10" i="280"/>
  <c r="R10" i="280"/>
  <c r="Q10" i="280"/>
  <c r="P10" i="280"/>
  <c r="O10" i="280"/>
  <c r="N10" i="280"/>
  <c r="M10" i="280"/>
  <c r="L10" i="280"/>
  <c r="K10" i="280"/>
  <c r="F10" i="280"/>
  <c r="AI9" i="280"/>
  <c r="AH9" i="280"/>
  <c r="AJ9" i="280" s="1"/>
  <c r="AG9" i="280"/>
  <c r="AE9" i="280"/>
  <c r="AD9" i="280"/>
  <c r="AC9" i="280"/>
  <c r="AF9" i="280" s="1"/>
  <c r="AB9" i="280"/>
  <c r="AA9" i="280"/>
  <c r="Y9" i="280"/>
  <c r="X9" i="280"/>
  <c r="W9" i="280"/>
  <c r="V9" i="280"/>
  <c r="U9" i="280"/>
  <c r="T9" i="280"/>
  <c r="S9" i="280"/>
  <c r="R9" i="280"/>
  <c r="Q9" i="280"/>
  <c r="O9" i="280"/>
  <c r="N9" i="280"/>
  <c r="M9" i="280"/>
  <c r="P9" i="280" s="1"/>
  <c r="L9" i="280"/>
  <c r="K9" i="280"/>
  <c r="AI8" i="280"/>
  <c r="AH8" i="280"/>
  <c r="AJ8" i="280" s="1"/>
  <c r="AG8" i="280"/>
  <c r="AE8" i="280"/>
  <c r="AD8" i="280"/>
  <c r="AC8" i="280"/>
  <c r="AB8" i="280"/>
  <c r="AF8" i="280" s="1"/>
  <c r="AA8" i="280"/>
  <c r="Z8" i="280"/>
  <c r="F8" i="280" s="1"/>
  <c r="Y8" i="280"/>
  <c r="X8" i="280"/>
  <c r="W8" i="280"/>
  <c r="V8" i="280"/>
  <c r="T8" i="280"/>
  <c r="S8" i="280"/>
  <c r="R8" i="280"/>
  <c r="U8" i="280" s="1"/>
  <c r="Q8" i="280"/>
  <c r="O8" i="280"/>
  <c r="N8" i="280"/>
  <c r="M8" i="280"/>
  <c r="L8" i="280"/>
  <c r="P8" i="280" s="1"/>
  <c r="K8" i="280"/>
  <c r="AI7" i="280"/>
  <c r="AH7" i="280"/>
  <c r="AJ7" i="280" s="1"/>
  <c r="AG7" i="280"/>
  <c r="AE7" i="280"/>
  <c r="AD7" i="280"/>
  <c r="AC7" i="280"/>
  <c r="AB7" i="280"/>
  <c r="AF7" i="280" s="1"/>
  <c r="AA7" i="280"/>
  <c r="Y7" i="280"/>
  <c r="X7" i="280"/>
  <c r="W7" i="280"/>
  <c r="Z7" i="280" s="1"/>
  <c r="F7" i="280" s="1"/>
  <c r="V7" i="280"/>
  <c r="U7" i="280"/>
  <c r="T7" i="280"/>
  <c r="S7" i="280"/>
  <c r="R7" i="280"/>
  <c r="Q7" i="280"/>
  <c r="O7" i="280"/>
  <c r="N7" i="280"/>
  <c r="M7" i="280"/>
  <c r="L7" i="280"/>
  <c r="P7" i="280" s="1"/>
  <c r="K7" i="280"/>
  <c r="AI6" i="280"/>
  <c r="AH6" i="280"/>
  <c r="AJ6" i="280" s="1"/>
  <c r="AG6" i="280"/>
  <c r="AE6" i="280"/>
  <c r="AD6" i="280"/>
  <c r="AC6" i="280"/>
  <c r="AB6" i="280"/>
  <c r="AA6" i="280"/>
  <c r="Y6" i="280"/>
  <c r="X6" i="280"/>
  <c r="Z6" i="280" s="1"/>
  <c r="F6" i="280" s="1"/>
  <c r="W6" i="280"/>
  <c r="V6" i="280"/>
  <c r="T6" i="280"/>
  <c r="S6" i="280"/>
  <c r="R6" i="280"/>
  <c r="Q6" i="280"/>
  <c r="O6" i="280"/>
  <c r="N6" i="280"/>
  <c r="M6" i="280"/>
  <c r="L6" i="280"/>
  <c r="P6" i="280" s="1"/>
  <c r="K6" i="280"/>
  <c r="AI5" i="280"/>
  <c r="AH5" i="280"/>
  <c r="AJ5" i="280" s="1"/>
  <c r="AG5" i="280"/>
  <c r="AE5" i="280"/>
  <c r="AD5" i="280"/>
  <c r="AC5" i="280"/>
  <c r="AB5" i="280"/>
  <c r="AF5" i="280" s="1"/>
  <c r="AA5" i="280"/>
  <c r="Y5" i="280"/>
  <c r="X5" i="280"/>
  <c r="W5" i="280"/>
  <c r="V5" i="280"/>
  <c r="T5" i="280"/>
  <c r="S5" i="280"/>
  <c r="U5" i="280" s="1"/>
  <c r="R5" i="280"/>
  <c r="Q5" i="280"/>
  <c r="O5" i="280"/>
  <c r="N5" i="280"/>
  <c r="M5" i="280"/>
  <c r="L5" i="280"/>
  <c r="K5" i="280"/>
  <c r="AI4" i="280"/>
  <c r="AH4" i="280"/>
  <c r="AJ4" i="280" s="1"/>
  <c r="AG4" i="280"/>
  <c r="AE4" i="280"/>
  <c r="AD4" i="280"/>
  <c r="AC4" i="280"/>
  <c r="AB4" i="280"/>
  <c r="AA4" i="280"/>
  <c r="Y4" i="280"/>
  <c r="X4" i="280"/>
  <c r="Z4" i="280" s="1"/>
  <c r="F4" i="280" s="1"/>
  <c r="W4" i="280"/>
  <c r="V4" i="280"/>
  <c r="T4" i="280"/>
  <c r="S4" i="280"/>
  <c r="R4" i="280"/>
  <c r="Q4" i="280"/>
  <c r="O4" i="280"/>
  <c r="N4" i="280"/>
  <c r="M4" i="280"/>
  <c r="L4" i="280"/>
  <c r="K4" i="280"/>
  <c r="J78" i="279"/>
  <c r="I78" i="279"/>
  <c r="H78" i="279"/>
  <c r="G78" i="279"/>
  <c r="F78" i="279"/>
  <c r="J77" i="279"/>
  <c r="I77" i="279"/>
  <c r="H77" i="279"/>
  <c r="G77" i="279"/>
  <c r="F77" i="279"/>
  <c r="J76" i="279"/>
  <c r="I76" i="279"/>
  <c r="H76" i="279"/>
  <c r="G76" i="279"/>
  <c r="F76" i="279"/>
  <c r="J75" i="279"/>
  <c r="I75" i="279"/>
  <c r="H75" i="279"/>
  <c r="G75" i="279"/>
  <c r="F75" i="279"/>
  <c r="J74" i="279"/>
  <c r="I74" i="279"/>
  <c r="H74" i="279"/>
  <c r="G74" i="279"/>
  <c r="F74" i="279"/>
  <c r="E74" i="279"/>
  <c r="D74" i="279"/>
  <c r="C74" i="279"/>
  <c r="J71" i="279"/>
  <c r="I71" i="279"/>
  <c r="H71" i="279"/>
  <c r="G71" i="279"/>
  <c r="F71" i="279"/>
  <c r="J70" i="279"/>
  <c r="I70" i="279"/>
  <c r="H70" i="279"/>
  <c r="G70" i="279"/>
  <c r="F70" i="279"/>
  <c r="J69" i="279"/>
  <c r="I69" i="279"/>
  <c r="H69" i="279"/>
  <c r="G69" i="279"/>
  <c r="F69" i="279"/>
  <c r="J68" i="279"/>
  <c r="I68" i="279"/>
  <c r="H68" i="279"/>
  <c r="G68" i="279"/>
  <c r="F68" i="279"/>
  <c r="J67" i="279"/>
  <c r="I67" i="279"/>
  <c r="H67" i="279"/>
  <c r="G67" i="279"/>
  <c r="F67" i="279"/>
  <c r="E67" i="279"/>
  <c r="D67" i="279"/>
  <c r="C67" i="279"/>
  <c r="J63" i="279"/>
  <c r="I63" i="279"/>
  <c r="H63" i="279"/>
  <c r="G63" i="279"/>
  <c r="F63" i="279"/>
  <c r="J62" i="279"/>
  <c r="I62" i="279"/>
  <c r="H62" i="279"/>
  <c r="G62" i="279"/>
  <c r="F62" i="279"/>
  <c r="J61" i="279"/>
  <c r="I61" i="279"/>
  <c r="H61" i="279"/>
  <c r="G61" i="279"/>
  <c r="F61" i="279"/>
  <c r="J60" i="279"/>
  <c r="I60" i="279"/>
  <c r="H60" i="279"/>
  <c r="G60" i="279"/>
  <c r="F60" i="279"/>
  <c r="J59" i="279"/>
  <c r="I59" i="279"/>
  <c r="H59" i="279"/>
  <c r="G59" i="279"/>
  <c r="F59" i="279"/>
  <c r="E59" i="279"/>
  <c r="D59" i="279"/>
  <c r="J50" i="279"/>
  <c r="I50" i="279"/>
  <c r="H50" i="279"/>
  <c r="G50" i="279"/>
  <c r="F50" i="279"/>
  <c r="J49" i="279"/>
  <c r="I49" i="279"/>
  <c r="H49" i="279"/>
  <c r="G49" i="279"/>
  <c r="F49" i="279"/>
  <c r="J48" i="279"/>
  <c r="I48" i="279"/>
  <c r="H48" i="279"/>
  <c r="G48" i="279"/>
  <c r="F48" i="279"/>
  <c r="J47" i="279"/>
  <c r="I47" i="279"/>
  <c r="H47" i="279"/>
  <c r="G47" i="279"/>
  <c r="F47" i="279"/>
  <c r="J46" i="279"/>
  <c r="I46" i="279"/>
  <c r="H46" i="279"/>
  <c r="G46" i="279"/>
  <c r="F46" i="279"/>
  <c r="E46" i="279"/>
  <c r="D46" i="279"/>
  <c r="C46" i="279"/>
  <c r="J43" i="279"/>
  <c r="I43" i="279"/>
  <c r="H43" i="279"/>
  <c r="G43" i="279"/>
  <c r="F43" i="279"/>
  <c r="J42" i="279"/>
  <c r="I42" i="279"/>
  <c r="H42" i="279"/>
  <c r="G42" i="279"/>
  <c r="F42" i="279"/>
  <c r="J41" i="279"/>
  <c r="I41" i="279"/>
  <c r="H41" i="279"/>
  <c r="G41" i="279"/>
  <c r="F41" i="279"/>
  <c r="J40" i="279"/>
  <c r="I40" i="279"/>
  <c r="H40" i="279"/>
  <c r="G40" i="279"/>
  <c r="F40" i="279"/>
  <c r="J39" i="279"/>
  <c r="I39" i="279"/>
  <c r="H39" i="279"/>
  <c r="G39" i="279"/>
  <c r="F39" i="279"/>
  <c r="E39" i="279"/>
  <c r="D39" i="279"/>
  <c r="C39" i="279"/>
  <c r="J36" i="279"/>
  <c r="I36" i="279"/>
  <c r="H36" i="279"/>
  <c r="G36" i="279"/>
  <c r="F36" i="279"/>
  <c r="J35" i="279"/>
  <c r="I35" i="279"/>
  <c r="H35" i="279"/>
  <c r="G35" i="279"/>
  <c r="F35" i="279"/>
  <c r="J34" i="279"/>
  <c r="I34" i="279"/>
  <c r="H34" i="279"/>
  <c r="G34" i="279"/>
  <c r="F34" i="279"/>
  <c r="J33" i="279"/>
  <c r="I33" i="279"/>
  <c r="H33" i="279"/>
  <c r="G33" i="279"/>
  <c r="F33" i="279"/>
  <c r="J32" i="279"/>
  <c r="I32" i="279"/>
  <c r="H32" i="279"/>
  <c r="G32" i="279"/>
  <c r="F32" i="279"/>
  <c r="E32" i="279"/>
  <c r="D32" i="279"/>
  <c r="J28" i="279"/>
  <c r="I28" i="279"/>
  <c r="H28" i="279"/>
  <c r="G28" i="279"/>
  <c r="F28" i="279"/>
  <c r="J27" i="279"/>
  <c r="I27" i="279"/>
  <c r="H27" i="279"/>
  <c r="G27" i="279"/>
  <c r="F27" i="279"/>
  <c r="J26" i="279"/>
  <c r="I26" i="279"/>
  <c r="H26" i="279"/>
  <c r="G26" i="279"/>
  <c r="F26" i="279"/>
  <c r="J25" i="279"/>
  <c r="I25" i="279"/>
  <c r="H25" i="279"/>
  <c r="G25" i="279"/>
  <c r="F25" i="279"/>
  <c r="J24" i="279"/>
  <c r="I24" i="279"/>
  <c r="H24" i="279"/>
  <c r="G24" i="279"/>
  <c r="F24" i="279"/>
  <c r="E24" i="279"/>
  <c r="D24" i="279"/>
  <c r="C24" i="279"/>
  <c r="J21" i="279"/>
  <c r="I21" i="279"/>
  <c r="H21" i="279"/>
  <c r="G21" i="279"/>
  <c r="F21" i="279"/>
  <c r="J20" i="279"/>
  <c r="I20" i="279"/>
  <c r="H20" i="279"/>
  <c r="G20" i="279"/>
  <c r="F20" i="279"/>
  <c r="J19" i="279"/>
  <c r="I19" i="279"/>
  <c r="H19" i="279"/>
  <c r="G19" i="279"/>
  <c r="F19" i="279"/>
  <c r="J18" i="279"/>
  <c r="I18" i="279"/>
  <c r="H18" i="279"/>
  <c r="G18" i="279"/>
  <c r="F18" i="279"/>
  <c r="J17" i="279"/>
  <c r="I17" i="279"/>
  <c r="H17" i="279"/>
  <c r="G17" i="279"/>
  <c r="F17" i="279"/>
  <c r="E17" i="279"/>
  <c r="D17" i="279"/>
  <c r="C17" i="279"/>
  <c r="J13" i="279"/>
  <c r="I13" i="279"/>
  <c r="H13" i="279"/>
  <c r="G13" i="279"/>
  <c r="F13" i="279"/>
  <c r="J12" i="279"/>
  <c r="I12" i="279"/>
  <c r="H12" i="279"/>
  <c r="G12" i="279"/>
  <c r="F12" i="279"/>
  <c r="J11" i="279"/>
  <c r="I11" i="279"/>
  <c r="H11" i="279"/>
  <c r="G11" i="279"/>
  <c r="F11" i="279"/>
  <c r="J10" i="279"/>
  <c r="I10" i="279"/>
  <c r="H10" i="279"/>
  <c r="G10" i="279"/>
  <c r="F10" i="279"/>
  <c r="J9" i="279"/>
  <c r="I9" i="279"/>
  <c r="H9" i="279"/>
  <c r="G9" i="279"/>
  <c r="F9" i="279"/>
  <c r="E9" i="279"/>
  <c r="D9" i="279"/>
  <c r="A5" i="279"/>
  <c r="D57" i="278"/>
  <c r="E54" i="278"/>
  <c r="E55" i="278" s="1"/>
  <c r="D54" i="278"/>
  <c r="D55" i="278" s="1"/>
  <c r="C54" i="278"/>
  <c r="D50" i="278"/>
  <c r="E47" i="278"/>
  <c r="D47" i="278"/>
  <c r="D49" i="278" s="1"/>
  <c r="AJ43" i="278"/>
  <c r="AI43" i="278"/>
  <c r="AH43" i="278"/>
  <c r="AG43" i="278"/>
  <c r="AF43" i="278"/>
  <c r="AE43" i="278"/>
  <c r="AD43" i="278"/>
  <c r="AC43" i="278"/>
  <c r="AB43" i="278"/>
  <c r="AA43" i="278"/>
  <c r="Z43" i="278"/>
  <c r="Y43" i="278"/>
  <c r="X43" i="278"/>
  <c r="W43" i="278"/>
  <c r="V43" i="278"/>
  <c r="U43" i="278"/>
  <c r="T43" i="278"/>
  <c r="S43" i="278"/>
  <c r="R43" i="278"/>
  <c r="Q43" i="278"/>
  <c r="P43" i="278"/>
  <c r="O43" i="278"/>
  <c r="N43" i="278"/>
  <c r="M43" i="278"/>
  <c r="L43" i="278"/>
  <c r="K43" i="278"/>
  <c r="F43" i="278"/>
  <c r="AJ42" i="278"/>
  <c r="AI42" i="278"/>
  <c r="AH42" i="278"/>
  <c r="AG42" i="278"/>
  <c r="AF42" i="278"/>
  <c r="AE42" i="278"/>
  <c r="AD42" i="278"/>
  <c r="AC42" i="278"/>
  <c r="AB42" i="278"/>
  <c r="AA42" i="278"/>
  <c r="Z42" i="278"/>
  <c r="Y42" i="278"/>
  <c r="X42" i="278"/>
  <c r="W42" i="278"/>
  <c r="V42" i="278"/>
  <c r="U42" i="278"/>
  <c r="T42" i="278"/>
  <c r="S42" i="278"/>
  <c r="R42" i="278"/>
  <c r="Q42" i="278"/>
  <c r="P42" i="278"/>
  <c r="O42" i="278"/>
  <c r="N42" i="278"/>
  <c r="M42" i="278"/>
  <c r="L42" i="278"/>
  <c r="K42" i="278"/>
  <c r="F42" i="278"/>
  <c r="AJ41" i="278"/>
  <c r="AI41" i="278"/>
  <c r="AH41" i="278"/>
  <c r="AG41" i="278"/>
  <c r="AF41" i="278"/>
  <c r="AE41" i="278"/>
  <c r="AD41" i="278"/>
  <c r="AC41" i="278"/>
  <c r="AB41" i="278"/>
  <c r="AA41" i="278"/>
  <c r="Z41" i="278"/>
  <c r="Y41" i="278"/>
  <c r="X41" i="278"/>
  <c r="W41" i="278"/>
  <c r="V41" i="278"/>
  <c r="U41" i="278"/>
  <c r="T41" i="278"/>
  <c r="S41" i="278"/>
  <c r="R41" i="278"/>
  <c r="Q41" i="278"/>
  <c r="P41" i="278"/>
  <c r="O41" i="278"/>
  <c r="N41" i="278"/>
  <c r="M41" i="278"/>
  <c r="L41" i="278"/>
  <c r="K41" i="278"/>
  <c r="F41" i="278"/>
  <c r="AJ40" i="278"/>
  <c r="AI40" i="278"/>
  <c r="AH40" i="278"/>
  <c r="AG40" i="278"/>
  <c r="AF40" i="278"/>
  <c r="AE40" i="278"/>
  <c r="AD40" i="278"/>
  <c r="AC40" i="278"/>
  <c r="AB40" i="278"/>
  <c r="AA40" i="278"/>
  <c r="Z40" i="278"/>
  <c r="Y40" i="278"/>
  <c r="X40" i="278"/>
  <c r="W40" i="278"/>
  <c r="V40" i="278"/>
  <c r="U40" i="278"/>
  <c r="T40" i="278"/>
  <c r="S40" i="278"/>
  <c r="R40" i="278"/>
  <c r="Q40" i="278"/>
  <c r="P40" i="278"/>
  <c r="O40" i="278"/>
  <c r="N40" i="278"/>
  <c r="M40" i="278"/>
  <c r="L40" i="278"/>
  <c r="K40" i="278"/>
  <c r="F40" i="278"/>
  <c r="AJ39" i="278"/>
  <c r="AI39" i="278"/>
  <c r="AH39" i="278"/>
  <c r="AG39" i="278"/>
  <c r="AF39" i="278"/>
  <c r="AE39" i="278"/>
  <c r="AD39" i="278"/>
  <c r="AC39" i="278"/>
  <c r="AB39" i="278"/>
  <c r="AA39" i="278"/>
  <c r="Z39" i="278"/>
  <c r="Y39" i="278"/>
  <c r="X39" i="278"/>
  <c r="W39" i="278"/>
  <c r="V39" i="278"/>
  <c r="U39" i="278"/>
  <c r="T39" i="278"/>
  <c r="S39" i="278"/>
  <c r="R39" i="278"/>
  <c r="Q39" i="278"/>
  <c r="P39" i="278"/>
  <c r="O39" i="278"/>
  <c r="N39" i="278"/>
  <c r="M39" i="278"/>
  <c r="L39" i="278"/>
  <c r="K39" i="278"/>
  <c r="F39" i="278"/>
  <c r="AJ38" i="278"/>
  <c r="AI38" i="278"/>
  <c r="AH38" i="278"/>
  <c r="AG38" i="278"/>
  <c r="AF38" i="278"/>
  <c r="AE38" i="278"/>
  <c r="AD38" i="278"/>
  <c r="AC38" i="278"/>
  <c r="AB38" i="278"/>
  <c r="AA38" i="278"/>
  <c r="Z38" i="278"/>
  <c r="Y38" i="278"/>
  <c r="X38" i="278"/>
  <c r="W38" i="278"/>
  <c r="V38" i="278"/>
  <c r="U38" i="278"/>
  <c r="T38" i="278"/>
  <c r="S38" i="278"/>
  <c r="R38" i="278"/>
  <c r="Q38" i="278"/>
  <c r="P38" i="278"/>
  <c r="O38" i="278"/>
  <c r="N38" i="278"/>
  <c r="M38" i="278"/>
  <c r="L38" i="278"/>
  <c r="K38" i="278"/>
  <c r="F38" i="278"/>
  <c r="AJ37" i="278"/>
  <c r="AI37" i="278"/>
  <c r="AH37" i="278"/>
  <c r="AG37" i="278"/>
  <c r="AF37" i="278"/>
  <c r="AE37" i="278"/>
  <c r="AD37" i="278"/>
  <c r="AC37" i="278"/>
  <c r="AB37" i="278"/>
  <c r="AA37" i="278"/>
  <c r="Z37" i="278"/>
  <c r="Y37" i="278"/>
  <c r="X37" i="278"/>
  <c r="W37" i="278"/>
  <c r="V37" i="278"/>
  <c r="U37" i="278"/>
  <c r="T37" i="278"/>
  <c r="S37" i="278"/>
  <c r="R37" i="278"/>
  <c r="Q37" i="278"/>
  <c r="P37" i="278"/>
  <c r="O37" i="278"/>
  <c r="N37" i="278"/>
  <c r="M37" i="278"/>
  <c r="L37" i="278"/>
  <c r="K37" i="278"/>
  <c r="F37" i="278"/>
  <c r="AJ36" i="278"/>
  <c r="AI36" i="278"/>
  <c r="AH36" i="278"/>
  <c r="AG36" i="278"/>
  <c r="AF36" i="278"/>
  <c r="AE36" i="278"/>
  <c r="AD36" i="278"/>
  <c r="AC36" i="278"/>
  <c r="AB36" i="278"/>
  <c r="AA36" i="278"/>
  <c r="Z36" i="278"/>
  <c r="Y36" i="278"/>
  <c r="X36" i="278"/>
  <c r="W36" i="278"/>
  <c r="V36" i="278"/>
  <c r="U36" i="278"/>
  <c r="T36" i="278"/>
  <c r="S36" i="278"/>
  <c r="R36" i="278"/>
  <c r="Q36" i="278"/>
  <c r="P36" i="278"/>
  <c r="O36" i="278"/>
  <c r="N36" i="278"/>
  <c r="M36" i="278"/>
  <c r="L36" i="278"/>
  <c r="K36" i="278"/>
  <c r="F36" i="278"/>
  <c r="AJ35" i="278"/>
  <c r="AI35" i="278"/>
  <c r="AH35" i="278"/>
  <c r="AG35" i="278"/>
  <c r="AF35" i="278"/>
  <c r="AE35" i="278"/>
  <c r="AD35" i="278"/>
  <c r="AC35" i="278"/>
  <c r="AB35" i="278"/>
  <c r="AA35" i="278"/>
  <c r="Z35" i="278"/>
  <c r="Y35" i="278"/>
  <c r="X35" i="278"/>
  <c r="W35" i="278"/>
  <c r="V35" i="278"/>
  <c r="U35" i="278"/>
  <c r="T35" i="278"/>
  <c r="S35" i="278"/>
  <c r="R35" i="278"/>
  <c r="Q35" i="278"/>
  <c r="P35" i="278"/>
  <c r="O35" i="278"/>
  <c r="N35" i="278"/>
  <c r="M35" i="278"/>
  <c r="L35" i="278"/>
  <c r="K35" i="278"/>
  <c r="F35" i="278"/>
  <c r="AJ34" i="278"/>
  <c r="AI34" i="278"/>
  <c r="AH34" i="278"/>
  <c r="AG34" i="278"/>
  <c r="AF34" i="278"/>
  <c r="AE34" i="278"/>
  <c r="AD34" i="278"/>
  <c r="AC34" i="278"/>
  <c r="AB34" i="278"/>
  <c r="AA34" i="278"/>
  <c r="Z34" i="278"/>
  <c r="Y34" i="278"/>
  <c r="X34" i="278"/>
  <c r="W34" i="278"/>
  <c r="V34" i="278"/>
  <c r="U34" i="278"/>
  <c r="T34" i="278"/>
  <c r="S34" i="278"/>
  <c r="R34" i="278"/>
  <c r="Q34" i="278"/>
  <c r="P34" i="278"/>
  <c r="O34" i="278"/>
  <c r="N34" i="278"/>
  <c r="M34" i="278"/>
  <c r="L34" i="278"/>
  <c r="K34" i="278"/>
  <c r="F34" i="278"/>
  <c r="AJ33" i="278"/>
  <c r="AI33" i="278"/>
  <c r="AH33" i="278"/>
  <c r="AG33" i="278"/>
  <c r="AF33" i="278"/>
  <c r="AE33" i="278"/>
  <c r="AD33" i="278"/>
  <c r="AC33" i="278"/>
  <c r="AB33" i="278"/>
  <c r="AA33" i="278"/>
  <c r="Z33" i="278"/>
  <c r="Y33" i="278"/>
  <c r="X33" i="278"/>
  <c r="W33" i="278"/>
  <c r="V33" i="278"/>
  <c r="U33" i="278"/>
  <c r="T33" i="278"/>
  <c r="S33" i="278"/>
  <c r="R33" i="278"/>
  <c r="Q33" i="278"/>
  <c r="P33" i="278"/>
  <c r="O33" i="278"/>
  <c r="N33" i="278"/>
  <c r="M33" i="278"/>
  <c r="L33" i="278"/>
  <c r="K33" i="278"/>
  <c r="F33" i="278"/>
  <c r="AJ32" i="278"/>
  <c r="AI32" i="278"/>
  <c r="AH32" i="278"/>
  <c r="AG32" i="278"/>
  <c r="AF32" i="278"/>
  <c r="AE32" i="278"/>
  <c r="AD32" i="278"/>
  <c r="AC32" i="278"/>
  <c r="AB32" i="278"/>
  <c r="AA32" i="278"/>
  <c r="Z32" i="278"/>
  <c r="Y32" i="278"/>
  <c r="X32" i="278"/>
  <c r="W32" i="278"/>
  <c r="V32" i="278"/>
  <c r="U32" i="278"/>
  <c r="T32" i="278"/>
  <c r="S32" i="278"/>
  <c r="R32" i="278"/>
  <c r="Q32" i="278"/>
  <c r="P32" i="278"/>
  <c r="O32" i="278"/>
  <c r="N32" i="278"/>
  <c r="M32" i="278"/>
  <c r="L32" i="278"/>
  <c r="K32" i="278"/>
  <c r="F32" i="278"/>
  <c r="AJ31" i="278"/>
  <c r="AI31" i="278"/>
  <c r="AH31" i="278"/>
  <c r="AG31" i="278"/>
  <c r="AF31" i="278"/>
  <c r="AE31" i="278"/>
  <c r="AD31" i="278"/>
  <c r="AC31" i="278"/>
  <c r="AB31" i="278"/>
  <c r="AA31" i="278"/>
  <c r="Z31" i="278"/>
  <c r="Y31" i="278"/>
  <c r="X31" i="278"/>
  <c r="W31" i="278"/>
  <c r="V31" i="278"/>
  <c r="U31" i="278"/>
  <c r="T31" i="278"/>
  <c r="S31" i="278"/>
  <c r="R31" i="278"/>
  <c r="Q31" i="278"/>
  <c r="P31" i="278"/>
  <c r="O31" i="278"/>
  <c r="N31" i="278"/>
  <c r="M31" i="278"/>
  <c r="L31" i="278"/>
  <c r="K31" i="278"/>
  <c r="F31" i="278"/>
  <c r="AJ30" i="278"/>
  <c r="AI30" i="278"/>
  <c r="AH30" i="278"/>
  <c r="AG30" i="278"/>
  <c r="AF30" i="278"/>
  <c r="AE30" i="278"/>
  <c r="AD30" i="278"/>
  <c r="AC30" i="278"/>
  <c r="AB30" i="278"/>
  <c r="AA30" i="278"/>
  <c r="Z30" i="278"/>
  <c r="Y30" i="278"/>
  <c r="X30" i="278"/>
  <c r="W30" i="278"/>
  <c r="V30" i="278"/>
  <c r="U30" i="278"/>
  <c r="T30" i="278"/>
  <c r="S30" i="278"/>
  <c r="R30" i="278"/>
  <c r="Q30" i="278"/>
  <c r="P30" i="278"/>
  <c r="O30" i="278"/>
  <c r="N30" i="278"/>
  <c r="M30" i="278"/>
  <c r="L30" i="278"/>
  <c r="K30" i="278"/>
  <c r="F30" i="278"/>
  <c r="AJ29" i="278"/>
  <c r="AI29" i="278"/>
  <c r="AH29" i="278"/>
  <c r="AG29" i="278"/>
  <c r="AF29" i="278"/>
  <c r="AE29" i="278"/>
  <c r="AD29" i="278"/>
  <c r="AC29" i="278"/>
  <c r="AB29" i="278"/>
  <c r="AA29" i="278"/>
  <c r="Z29" i="278"/>
  <c r="Y29" i="278"/>
  <c r="X29" i="278"/>
  <c r="W29" i="278"/>
  <c r="V29" i="278"/>
  <c r="U29" i="278"/>
  <c r="T29" i="278"/>
  <c r="S29" i="278"/>
  <c r="R29" i="278"/>
  <c r="Q29" i="278"/>
  <c r="P29" i="278"/>
  <c r="O29" i="278"/>
  <c r="N29" i="278"/>
  <c r="M29" i="278"/>
  <c r="L29" i="278"/>
  <c r="K29" i="278"/>
  <c r="F29" i="278"/>
  <c r="AJ28" i="278"/>
  <c r="AI28" i="278"/>
  <c r="AH28" i="278"/>
  <c r="AG28" i="278"/>
  <c r="AF28" i="278"/>
  <c r="AE28" i="278"/>
  <c r="AD28" i="278"/>
  <c r="AC28" i="278"/>
  <c r="AB28" i="278"/>
  <c r="AA28" i="278"/>
  <c r="Z28" i="278"/>
  <c r="Y28" i="278"/>
  <c r="X28" i="278"/>
  <c r="W28" i="278"/>
  <c r="V28" i="278"/>
  <c r="U28" i="278"/>
  <c r="T28" i="278"/>
  <c r="S28" i="278"/>
  <c r="R28" i="278"/>
  <c r="Q28" i="278"/>
  <c r="P28" i="278"/>
  <c r="O28" i="278"/>
  <c r="N28" i="278"/>
  <c r="M28" i="278"/>
  <c r="L28" i="278"/>
  <c r="K28" i="278"/>
  <c r="F28" i="278"/>
  <c r="AJ27" i="278"/>
  <c r="AI27" i="278"/>
  <c r="AH27" i="278"/>
  <c r="AG27" i="278"/>
  <c r="AF27" i="278"/>
  <c r="AE27" i="278"/>
  <c r="AD27" i="278"/>
  <c r="AC27" i="278"/>
  <c r="AB27" i="278"/>
  <c r="AA27" i="278"/>
  <c r="Z27" i="278"/>
  <c r="Y27" i="278"/>
  <c r="X27" i="278"/>
  <c r="W27" i="278"/>
  <c r="V27" i="278"/>
  <c r="U27" i="278"/>
  <c r="T27" i="278"/>
  <c r="S27" i="278"/>
  <c r="R27" i="278"/>
  <c r="Q27" i="278"/>
  <c r="P27" i="278"/>
  <c r="O27" i="278"/>
  <c r="N27" i="278"/>
  <c r="M27" i="278"/>
  <c r="L27" i="278"/>
  <c r="K27" i="278"/>
  <c r="F27" i="278"/>
  <c r="AJ26" i="278"/>
  <c r="AI26" i="278"/>
  <c r="AH26" i="278"/>
  <c r="AG26" i="278"/>
  <c r="AF26" i="278"/>
  <c r="AE26" i="278"/>
  <c r="AD26" i="278"/>
  <c r="AC26" i="278"/>
  <c r="AB26" i="278"/>
  <c r="AA26" i="278"/>
  <c r="Z26" i="278"/>
  <c r="Y26" i="278"/>
  <c r="X26" i="278"/>
  <c r="W26" i="278"/>
  <c r="V26" i="278"/>
  <c r="U26" i="278"/>
  <c r="T26" i="278"/>
  <c r="S26" i="278"/>
  <c r="R26" i="278"/>
  <c r="Q26" i="278"/>
  <c r="P26" i="278"/>
  <c r="O26" i="278"/>
  <c r="N26" i="278"/>
  <c r="M26" i="278"/>
  <c r="L26" i="278"/>
  <c r="K26" i="278"/>
  <c r="F26" i="278"/>
  <c r="AJ25" i="278"/>
  <c r="AI25" i="278"/>
  <c r="AH25" i="278"/>
  <c r="AG25" i="278"/>
  <c r="AF25" i="278"/>
  <c r="AE25" i="278"/>
  <c r="AD25" i="278"/>
  <c r="AC25" i="278"/>
  <c r="AB25" i="278"/>
  <c r="AA25" i="278"/>
  <c r="Z25" i="278"/>
  <c r="Y25" i="278"/>
  <c r="X25" i="278"/>
  <c r="W25" i="278"/>
  <c r="V25" i="278"/>
  <c r="U25" i="278"/>
  <c r="T25" i="278"/>
  <c r="S25" i="278"/>
  <c r="R25" i="278"/>
  <c r="Q25" i="278"/>
  <c r="P25" i="278"/>
  <c r="O25" i="278"/>
  <c r="N25" i="278"/>
  <c r="M25" i="278"/>
  <c r="L25" i="278"/>
  <c r="K25" i="278"/>
  <c r="F25" i="278"/>
  <c r="AJ24" i="278"/>
  <c r="AI24" i="278"/>
  <c r="AH24" i="278"/>
  <c r="AG24" i="278"/>
  <c r="AF24" i="278"/>
  <c r="AE24" i="278"/>
  <c r="AD24" i="278"/>
  <c r="AC24" i="278"/>
  <c r="AB24" i="278"/>
  <c r="AA24" i="278"/>
  <c r="Z24" i="278"/>
  <c r="Y24" i="278"/>
  <c r="X24" i="278"/>
  <c r="W24" i="278"/>
  <c r="V24" i="278"/>
  <c r="U24" i="278"/>
  <c r="T24" i="278"/>
  <c r="S24" i="278"/>
  <c r="R24" i="278"/>
  <c r="Q24" i="278"/>
  <c r="P24" i="278"/>
  <c r="O24" i="278"/>
  <c r="N24" i="278"/>
  <c r="M24" i="278"/>
  <c r="L24" i="278"/>
  <c r="K24" i="278"/>
  <c r="F24" i="278"/>
  <c r="AJ23" i="278"/>
  <c r="AI23" i="278"/>
  <c r="AH23" i="278"/>
  <c r="AG23" i="278"/>
  <c r="AF23" i="278"/>
  <c r="AE23" i="278"/>
  <c r="AD23" i="278"/>
  <c r="AC23" i="278"/>
  <c r="AB23" i="278"/>
  <c r="AA23" i="278"/>
  <c r="Z23" i="278"/>
  <c r="Y23" i="278"/>
  <c r="X23" i="278"/>
  <c r="W23" i="278"/>
  <c r="V23" i="278"/>
  <c r="U23" i="278"/>
  <c r="T23" i="278"/>
  <c r="S23" i="278"/>
  <c r="R23" i="278"/>
  <c r="Q23" i="278"/>
  <c r="P23" i="278"/>
  <c r="O23" i="278"/>
  <c r="N23" i="278"/>
  <c r="M23" i="278"/>
  <c r="L23" i="278"/>
  <c r="K23" i="278"/>
  <c r="F23" i="278"/>
  <c r="AI22" i="278"/>
  <c r="AH22" i="278"/>
  <c r="AJ22" i="278" s="1"/>
  <c r="AG22" i="278"/>
  <c r="AE22" i="278"/>
  <c r="AD22" i="278"/>
  <c r="AC22" i="278"/>
  <c r="AB22" i="278"/>
  <c r="AF22" i="278" s="1"/>
  <c r="AA22" i="278"/>
  <c r="Y22" i="278"/>
  <c r="X22" i="278"/>
  <c r="W22" i="278"/>
  <c r="Z22" i="278" s="1"/>
  <c r="V22" i="278"/>
  <c r="T22" i="278"/>
  <c r="S22" i="278"/>
  <c r="R22" i="278"/>
  <c r="U22" i="278" s="1"/>
  <c r="Q22" i="278"/>
  <c r="P22" i="278"/>
  <c r="F22" i="278" s="1"/>
  <c r="O22" i="278"/>
  <c r="N22" i="278"/>
  <c r="M22" i="278"/>
  <c r="L22" i="278"/>
  <c r="K22" i="278"/>
  <c r="AI21" i="278"/>
  <c r="AH21" i="278"/>
  <c r="AJ21" i="278" s="1"/>
  <c r="AG21" i="278"/>
  <c r="AE21" i="278"/>
  <c r="AD21" i="278"/>
  <c r="AC21" i="278"/>
  <c r="AF21" i="278" s="1"/>
  <c r="AB21" i="278"/>
  <c r="AA21" i="278"/>
  <c r="Y21" i="278"/>
  <c r="X21" i="278"/>
  <c r="Z21" i="278" s="1"/>
  <c r="W21" i="278"/>
  <c r="V21" i="278"/>
  <c r="T21" i="278"/>
  <c r="S21" i="278"/>
  <c r="U21" i="278" s="1"/>
  <c r="R21" i="278"/>
  <c r="Q21" i="278"/>
  <c r="O21" i="278"/>
  <c r="N21" i="278"/>
  <c r="M21" i="278"/>
  <c r="P21" i="278" s="1"/>
  <c r="F21" i="278" s="1"/>
  <c r="L21" i="278"/>
  <c r="K21" i="278"/>
  <c r="AI20" i="278"/>
  <c r="AH20" i="278"/>
  <c r="AJ20" i="278" s="1"/>
  <c r="AG20" i="278"/>
  <c r="AE20" i="278"/>
  <c r="AD20" i="278"/>
  <c r="AC20" i="278"/>
  <c r="AF20" i="278" s="1"/>
  <c r="AB20" i="278"/>
  <c r="AA20" i="278"/>
  <c r="Z20" i="278"/>
  <c r="Y20" i="278"/>
  <c r="X20" i="278"/>
  <c r="W20" i="278"/>
  <c r="V20" i="278"/>
  <c r="U20" i="278"/>
  <c r="T20" i="278"/>
  <c r="S20" i="278"/>
  <c r="R20" i="278"/>
  <c r="Q20" i="278"/>
  <c r="O20" i="278"/>
  <c r="N20" i="278"/>
  <c r="M20" i="278"/>
  <c r="P20" i="278" s="1"/>
  <c r="F20" i="278" s="1"/>
  <c r="L20" i="278"/>
  <c r="K20" i="278"/>
  <c r="AI19" i="278"/>
  <c r="AH19" i="278"/>
  <c r="AJ19" i="278" s="1"/>
  <c r="AG19" i="278"/>
  <c r="AE19" i="278"/>
  <c r="AD19" i="278"/>
  <c r="AC19" i="278"/>
  <c r="AF19" i="278" s="1"/>
  <c r="AB19" i="278"/>
  <c r="AA19" i="278"/>
  <c r="Y19" i="278"/>
  <c r="X19" i="278"/>
  <c r="Z19" i="278" s="1"/>
  <c r="W19" i="278"/>
  <c r="V19" i="278"/>
  <c r="T19" i="278"/>
  <c r="S19" i="278"/>
  <c r="U19" i="278" s="1"/>
  <c r="R19" i="278"/>
  <c r="Q19" i="278"/>
  <c r="O19" i="278"/>
  <c r="N19" i="278"/>
  <c r="M19" i="278"/>
  <c r="P19" i="278" s="1"/>
  <c r="F19" i="278" s="1"/>
  <c r="L19" i="278"/>
  <c r="K19" i="278"/>
  <c r="AI18" i="278"/>
  <c r="AH18" i="278"/>
  <c r="AJ18" i="278" s="1"/>
  <c r="AG18" i="278"/>
  <c r="AE18" i="278"/>
  <c r="AD18" i="278"/>
  <c r="AF18" i="278" s="1"/>
  <c r="AC18" i="278"/>
  <c r="AB18" i="278"/>
  <c r="AA18" i="278"/>
  <c r="Y18" i="278"/>
  <c r="X18" i="278"/>
  <c r="Z18" i="278" s="1"/>
  <c r="W18" i="278"/>
  <c r="V18" i="278"/>
  <c r="T18" i="278"/>
  <c r="U18" i="278" s="1"/>
  <c r="S18" i="278"/>
  <c r="R18" i="278"/>
  <c r="Q18" i="278"/>
  <c r="O18" i="278"/>
  <c r="N18" i="278"/>
  <c r="P18" i="278" s="1"/>
  <c r="F18" i="278" s="1"/>
  <c r="M18" i="278"/>
  <c r="L18" i="278"/>
  <c r="K18" i="278"/>
  <c r="AI17" i="278"/>
  <c r="AH17" i="278"/>
  <c r="AJ17" i="278" s="1"/>
  <c r="AG17" i="278"/>
  <c r="AE17" i="278"/>
  <c r="AD17" i="278"/>
  <c r="AC17" i="278"/>
  <c r="AB17" i="278"/>
  <c r="AF17" i="278" s="1"/>
  <c r="AA17" i="278"/>
  <c r="Y17" i="278"/>
  <c r="X17" i="278"/>
  <c r="W17" i="278"/>
  <c r="Z17" i="278" s="1"/>
  <c r="V17" i="278"/>
  <c r="T17" i="278"/>
  <c r="S17" i="278"/>
  <c r="R17" i="278"/>
  <c r="U17" i="278" s="1"/>
  <c r="Q17" i="278"/>
  <c r="P17" i="278"/>
  <c r="F17" i="278" s="1"/>
  <c r="O17" i="278"/>
  <c r="N17" i="278"/>
  <c r="M17" i="278"/>
  <c r="L17" i="278"/>
  <c r="K17" i="278"/>
  <c r="AI16" i="278"/>
  <c r="AH16" i="278"/>
  <c r="AJ16" i="278" s="1"/>
  <c r="AG16" i="278"/>
  <c r="AE16" i="278"/>
  <c r="AD16" i="278"/>
  <c r="AC16" i="278"/>
  <c r="AB16" i="278"/>
  <c r="AF16" i="278" s="1"/>
  <c r="AA16" i="278"/>
  <c r="Y16" i="278"/>
  <c r="X16" i="278"/>
  <c r="W16" i="278"/>
  <c r="Z16" i="278" s="1"/>
  <c r="V16" i="278"/>
  <c r="T16" i="278"/>
  <c r="S16" i="278"/>
  <c r="R16" i="278"/>
  <c r="U16" i="278" s="1"/>
  <c r="Q16" i="278"/>
  <c r="P16" i="278"/>
  <c r="F16" i="278" s="1"/>
  <c r="O16" i="278"/>
  <c r="N16" i="278"/>
  <c r="M16" i="278"/>
  <c r="L16" i="278"/>
  <c r="K16" i="278"/>
  <c r="AJ15" i="278"/>
  <c r="AI15" i="278"/>
  <c r="AH15" i="278"/>
  <c r="AG15" i="278"/>
  <c r="AE15" i="278"/>
  <c r="AD15" i="278"/>
  <c r="AC15" i="278"/>
  <c r="AF15" i="278" s="1"/>
  <c r="AB15" i="278"/>
  <c r="AA15" i="278"/>
  <c r="Y15" i="278"/>
  <c r="X15" i="278"/>
  <c r="Z15" i="278" s="1"/>
  <c r="W15" i="278"/>
  <c r="V15" i="278"/>
  <c r="T15" i="278"/>
  <c r="S15" i="278"/>
  <c r="U15" i="278" s="1"/>
  <c r="R15" i="278"/>
  <c r="Q15" i="278"/>
  <c r="P15" i="278"/>
  <c r="F15" i="278" s="1"/>
  <c r="O15" i="278"/>
  <c r="N15" i="278"/>
  <c r="M15" i="278"/>
  <c r="L15" i="278"/>
  <c r="K15" i="278"/>
  <c r="AI14" i="278"/>
  <c r="AH14" i="278"/>
  <c r="AJ14" i="278" s="1"/>
  <c r="AG14" i="278"/>
  <c r="AE14" i="278"/>
  <c r="AD14" i="278"/>
  <c r="AC14" i="278"/>
  <c r="AB14" i="278"/>
  <c r="AA14" i="278"/>
  <c r="Y14" i="278"/>
  <c r="X14" i="278"/>
  <c r="Z14" i="278" s="1"/>
  <c r="W14" i="278"/>
  <c r="V14" i="278"/>
  <c r="U14" i="278"/>
  <c r="T14" i="278"/>
  <c r="S14" i="278"/>
  <c r="R14" i="278"/>
  <c r="Q14" i="278"/>
  <c r="O14" i="278"/>
  <c r="N14" i="278"/>
  <c r="M14" i="278"/>
  <c r="L14" i="278"/>
  <c r="K14" i="278"/>
  <c r="AI13" i="278"/>
  <c r="AH13" i="278"/>
  <c r="AJ13" i="278" s="1"/>
  <c r="AG13" i="278"/>
  <c r="AF13" i="278"/>
  <c r="AE13" i="278"/>
  <c r="AD13" i="278"/>
  <c r="AC13" i="278"/>
  <c r="AB13" i="278"/>
  <c r="AA13" i="278"/>
  <c r="Y13" i="278"/>
  <c r="Z13" i="278" s="1"/>
  <c r="X13" i="278"/>
  <c r="W13" i="278"/>
  <c r="V13" i="278"/>
  <c r="T13" i="278"/>
  <c r="U13" i="278" s="1"/>
  <c r="S13" i="278"/>
  <c r="R13" i="278"/>
  <c r="Q13" i="278"/>
  <c r="P13" i="278"/>
  <c r="F13" i="278" s="1"/>
  <c r="O13" i="278"/>
  <c r="N13" i="278"/>
  <c r="M13" i="278"/>
  <c r="L13" i="278"/>
  <c r="K13" i="278"/>
  <c r="AI12" i="278"/>
  <c r="AH12" i="278"/>
  <c r="AJ12" i="278" s="1"/>
  <c r="AG12" i="278"/>
  <c r="AE12" i="278"/>
  <c r="AD12" i="278"/>
  <c r="AC12" i="278"/>
  <c r="AF12" i="278" s="1"/>
  <c r="AB12" i="278"/>
  <c r="AA12" i="278"/>
  <c r="Y12" i="278"/>
  <c r="X12" i="278"/>
  <c r="Z12" i="278" s="1"/>
  <c r="W12" i="278"/>
  <c r="V12" i="278"/>
  <c r="T12" i="278"/>
  <c r="S12" i="278"/>
  <c r="R12" i="278"/>
  <c r="Q12" i="278"/>
  <c r="O12" i="278"/>
  <c r="N12" i="278"/>
  <c r="M12" i="278"/>
  <c r="P12" i="278" s="1"/>
  <c r="F12" i="278" s="1"/>
  <c r="L12" i="278"/>
  <c r="K12" i="278"/>
  <c r="AI11" i="278"/>
  <c r="AH11" i="278"/>
  <c r="AJ11" i="278" s="1"/>
  <c r="AG11" i="278"/>
  <c r="AF11" i="278"/>
  <c r="AE11" i="278"/>
  <c r="AD11" i="278"/>
  <c r="AC11" i="278"/>
  <c r="AB11" i="278"/>
  <c r="AA11" i="278"/>
  <c r="Y11" i="278"/>
  <c r="X11" i="278"/>
  <c r="W11" i="278"/>
  <c r="Z11" i="278" s="1"/>
  <c r="V11" i="278"/>
  <c r="T11" i="278"/>
  <c r="S11" i="278"/>
  <c r="R11" i="278"/>
  <c r="U11" i="278" s="1"/>
  <c r="Q11" i="278"/>
  <c r="O11" i="278"/>
  <c r="N11" i="278"/>
  <c r="M11" i="278"/>
  <c r="L11" i="278"/>
  <c r="P11" i="278" s="1"/>
  <c r="F11" i="278" s="1"/>
  <c r="K11" i="278"/>
  <c r="AI10" i="278"/>
  <c r="AJ10" i="278" s="1"/>
  <c r="AH10" i="278"/>
  <c r="AG10" i="278"/>
  <c r="AF10" i="278"/>
  <c r="AE10" i="278"/>
  <c r="AD10" i="278"/>
  <c r="AC10" i="278"/>
  <c r="AB10" i="278"/>
  <c r="AA10" i="278"/>
  <c r="Y10" i="278"/>
  <c r="X10" i="278"/>
  <c r="Z10" i="278" s="1"/>
  <c r="W10" i="278"/>
  <c r="V10" i="278"/>
  <c r="T10" i="278"/>
  <c r="S10" i="278"/>
  <c r="U10" i="278" s="1"/>
  <c r="R10" i="278"/>
  <c r="Q10" i="278"/>
  <c r="O10" i="278"/>
  <c r="N10" i="278"/>
  <c r="M10" i="278"/>
  <c r="P10" i="278" s="1"/>
  <c r="F10" i="278" s="1"/>
  <c r="L10" i="278"/>
  <c r="K10" i="278"/>
  <c r="AI9" i="278"/>
  <c r="AH9" i="278"/>
  <c r="AJ9" i="278" s="1"/>
  <c r="AG9" i="278"/>
  <c r="AF9" i="278"/>
  <c r="AE9" i="278"/>
  <c r="AD9" i="278"/>
  <c r="AC9" i="278"/>
  <c r="AB9" i="278"/>
  <c r="AA9" i="278"/>
  <c r="Z9" i="278"/>
  <c r="Y9" i="278"/>
  <c r="X9" i="278"/>
  <c r="W9" i="278"/>
  <c r="V9" i="278"/>
  <c r="T9" i="278"/>
  <c r="S9" i="278"/>
  <c r="R9" i="278"/>
  <c r="U9" i="278" s="1"/>
  <c r="Q9" i="278"/>
  <c r="O9" i="278"/>
  <c r="N9" i="278"/>
  <c r="M9" i="278"/>
  <c r="L9" i="278"/>
  <c r="P9" i="278" s="1"/>
  <c r="F9" i="278" s="1"/>
  <c r="K9" i="278"/>
  <c r="AI8" i="278"/>
  <c r="AH8" i="278"/>
  <c r="AG8" i="278"/>
  <c r="AE8" i="278"/>
  <c r="AD8" i="278"/>
  <c r="AC8" i="278"/>
  <c r="AB8" i="278"/>
  <c r="AF8" i="278" s="1"/>
  <c r="AA8" i="278"/>
  <c r="Y8" i="278"/>
  <c r="Z8" i="278" s="1"/>
  <c r="X8" i="278"/>
  <c r="W8" i="278"/>
  <c r="V8" i="278"/>
  <c r="T8" i="278"/>
  <c r="S8" i="278"/>
  <c r="R8" i="278"/>
  <c r="Q8" i="278"/>
  <c r="O8" i="278"/>
  <c r="N8" i="278"/>
  <c r="M8" i="278"/>
  <c r="L8" i="278"/>
  <c r="P8" i="278" s="1"/>
  <c r="F8" i="278" s="1"/>
  <c r="K8" i="278"/>
  <c r="AI7" i="278"/>
  <c r="AH7" i="278"/>
  <c r="AJ7" i="278" s="1"/>
  <c r="AG7" i="278"/>
  <c r="AE7" i="278"/>
  <c r="AD7" i="278"/>
  <c r="AC7" i="278"/>
  <c r="AF7" i="278" s="1"/>
  <c r="AB7" i="278"/>
  <c r="AA7" i="278"/>
  <c r="Z7" i="278"/>
  <c r="Y7" i="278"/>
  <c r="X7" i="278"/>
  <c r="W7" i="278"/>
  <c r="V7" i="278"/>
  <c r="T7" i="278"/>
  <c r="S7" i="278"/>
  <c r="U7" i="278" s="1"/>
  <c r="R7" i="278"/>
  <c r="Q7" i="278"/>
  <c r="O7" i="278"/>
  <c r="N7" i="278"/>
  <c r="M7" i="278"/>
  <c r="P7" i="278" s="1"/>
  <c r="F7" i="278" s="1"/>
  <c r="L7" i="278"/>
  <c r="K7" i="278"/>
  <c r="AI6" i="278"/>
  <c r="AH6" i="278"/>
  <c r="AJ6" i="278" s="1"/>
  <c r="AG6" i="278"/>
  <c r="AE6" i="278"/>
  <c r="AD6" i="278"/>
  <c r="AC6" i="278"/>
  <c r="AF6" i="278" s="1"/>
  <c r="AB6" i="278"/>
  <c r="AA6" i="278"/>
  <c r="Y6" i="278"/>
  <c r="X6" i="278"/>
  <c r="Z6" i="278" s="1"/>
  <c r="W6" i="278"/>
  <c r="V6" i="278"/>
  <c r="T6" i="278"/>
  <c r="S6" i="278"/>
  <c r="U6" i="278" s="1"/>
  <c r="R6" i="278"/>
  <c r="Q6" i="278"/>
  <c r="O6" i="278"/>
  <c r="N6" i="278"/>
  <c r="M6" i="278"/>
  <c r="P6" i="278" s="1"/>
  <c r="F6" i="278" s="1"/>
  <c r="L6" i="278"/>
  <c r="K6" i="278"/>
  <c r="AI5" i="278"/>
  <c r="AH5" i="278"/>
  <c r="AJ5" i="278" s="1"/>
  <c r="AG5" i="278"/>
  <c r="AE5" i="278"/>
  <c r="AD5" i="278"/>
  <c r="AC5" i="278"/>
  <c r="AB5" i="278"/>
  <c r="AF5" i="278" s="1"/>
  <c r="AA5" i="278"/>
  <c r="Y5" i="278"/>
  <c r="X5" i="278"/>
  <c r="Z5" i="278" s="1"/>
  <c r="W5" i="278"/>
  <c r="V5" i="278"/>
  <c r="T5" i="278"/>
  <c r="S5" i="278"/>
  <c r="R5" i="278"/>
  <c r="U5" i="278" s="1"/>
  <c r="Q5" i="278"/>
  <c r="O5" i="278"/>
  <c r="N5" i="278"/>
  <c r="M5" i="278"/>
  <c r="L5" i="278"/>
  <c r="P5" i="278" s="1"/>
  <c r="F5" i="278" s="1"/>
  <c r="K5" i="278"/>
  <c r="AJ4" i="278"/>
  <c r="AI4" i="278"/>
  <c r="AH4" i="278"/>
  <c r="AG4" i="278"/>
  <c r="AE4" i="278"/>
  <c r="AD4" i="278"/>
  <c r="AC4" i="278"/>
  <c r="AF4" i="278" s="1"/>
  <c r="AB4" i="278"/>
  <c r="AA4" i="278"/>
  <c r="Y4" i="278"/>
  <c r="X4" i="278"/>
  <c r="Z4" i="278" s="1"/>
  <c r="W4" i="278"/>
  <c r="V4" i="278"/>
  <c r="T4" i="278"/>
  <c r="S4" i="278"/>
  <c r="U4" i="278" s="1"/>
  <c r="R4" i="278"/>
  <c r="Q4" i="278"/>
  <c r="O4" i="278"/>
  <c r="N4" i="278"/>
  <c r="M4" i="278"/>
  <c r="P4" i="278" s="1"/>
  <c r="F4" i="278" s="1"/>
  <c r="L4" i="278"/>
  <c r="K4" i="278"/>
  <c r="D61" i="277"/>
  <c r="D57" i="277"/>
  <c r="E54" i="277"/>
  <c r="E55" i="277" s="1"/>
  <c r="D54" i="277"/>
  <c r="D56" i="277" s="1"/>
  <c r="C54" i="277"/>
  <c r="C55" i="277" s="1"/>
  <c r="G55" i="277" s="1"/>
  <c r="D50" i="277"/>
  <c r="E47" i="277"/>
  <c r="C47" i="277" s="1"/>
  <c r="D47" i="277"/>
  <c r="D49" i="277" s="1"/>
  <c r="AJ43" i="277"/>
  <c r="AI43" i="277"/>
  <c r="AH43" i="277"/>
  <c r="AG43" i="277"/>
  <c r="AF43" i="277"/>
  <c r="AE43" i="277"/>
  <c r="AD43" i="277"/>
  <c r="AC43" i="277"/>
  <c r="AB43" i="277"/>
  <c r="AA43" i="277"/>
  <c r="Z43" i="277"/>
  <c r="Y43" i="277"/>
  <c r="X43" i="277"/>
  <c r="W43" i="277"/>
  <c r="V43" i="277"/>
  <c r="U43" i="277"/>
  <c r="T43" i="277"/>
  <c r="S43" i="277"/>
  <c r="R43" i="277"/>
  <c r="Q43" i="277"/>
  <c r="P43" i="277"/>
  <c r="O43" i="277"/>
  <c r="N43" i="277"/>
  <c r="M43" i="277"/>
  <c r="L43" i="277"/>
  <c r="K43" i="277"/>
  <c r="F43" i="277"/>
  <c r="AJ42" i="277"/>
  <c r="AI42" i="277"/>
  <c r="AH42" i="277"/>
  <c r="AG42" i="277"/>
  <c r="AF42" i="277"/>
  <c r="AE42" i="277"/>
  <c r="AD42" i="277"/>
  <c r="AC42" i="277"/>
  <c r="AB42" i="277"/>
  <c r="AA42" i="277"/>
  <c r="Z42" i="277"/>
  <c r="Y42" i="277"/>
  <c r="X42" i="277"/>
  <c r="W42" i="277"/>
  <c r="V42" i="277"/>
  <c r="U42" i="277"/>
  <c r="T42" i="277"/>
  <c r="S42" i="277"/>
  <c r="R42" i="277"/>
  <c r="Q42" i="277"/>
  <c r="P42" i="277"/>
  <c r="O42" i="277"/>
  <c r="N42" i="277"/>
  <c r="M42" i="277"/>
  <c r="L42" i="277"/>
  <c r="K42" i="277"/>
  <c r="F42" i="277"/>
  <c r="AJ41" i="277"/>
  <c r="AI41" i="277"/>
  <c r="AH41" i="277"/>
  <c r="AG41" i="277"/>
  <c r="AF41" i="277"/>
  <c r="AE41" i="277"/>
  <c r="AD41" i="277"/>
  <c r="AC41" i="277"/>
  <c r="AB41" i="277"/>
  <c r="AA41" i="277"/>
  <c r="Z41" i="277"/>
  <c r="Y41" i="277"/>
  <c r="X41" i="277"/>
  <c r="W41" i="277"/>
  <c r="V41" i="277"/>
  <c r="U41" i="277"/>
  <c r="T41" i="277"/>
  <c r="S41" i="277"/>
  <c r="R41" i="277"/>
  <c r="Q41" i="277"/>
  <c r="P41" i="277"/>
  <c r="O41" i="277"/>
  <c r="N41" i="277"/>
  <c r="M41" i="277"/>
  <c r="L41" i="277"/>
  <c r="K41" i="277"/>
  <c r="F41" i="277"/>
  <c r="AJ40" i="277"/>
  <c r="AI40" i="277"/>
  <c r="AH40" i="277"/>
  <c r="AG40" i="277"/>
  <c r="AF40" i="277"/>
  <c r="AE40" i="277"/>
  <c r="AD40" i="277"/>
  <c r="AC40" i="277"/>
  <c r="AB40" i="277"/>
  <c r="AA40" i="277"/>
  <c r="Z40" i="277"/>
  <c r="Y40" i="277"/>
  <c r="X40" i="277"/>
  <c r="W40" i="277"/>
  <c r="V40" i="277"/>
  <c r="U40" i="277"/>
  <c r="T40" i="277"/>
  <c r="S40" i="277"/>
  <c r="R40" i="277"/>
  <c r="Q40" i="277"/>
  <c r="P40" i="277"/>
  <c r="O40" i="277"/>
  <c r="N40" i="277"/>
  <c r="M40" i="277"/>
  <c r="L40" i="277"/>
  <c r="K40" i="277"/>
  <c r="F40" i="277"/>
  <c r="AJ39" i="277"/>
  <c r="AI39" i="277"/>
  <c r="AH39" i="277"/>
  <c r="AG39" i="277"/>
  <c r="AF39" i="277"/>
  <c r="AE39" i="277"/>
  <c r="AD39" i="277"/>
  <c r="AC39" i="277"/>
  <c r="AB39" i="277"/>
  <c r="AA39" i="277"/>
  <c r="Z39" i="277"/>
  <c r="Y39" i="277"/>
  <c r="X39" i="277"/>
  <c r="W39" i="277"/>
  <c r="V39" i="277"/>
  <c r="U39" i="277"/>
  <c r="T39" i="277"/>
  <c r="S39" i="277"/>
  <c r="R39" i="277"/>
  <c r="Q39" i="277"/>
  <c r="P39" i="277"/>
  <c r="O39" i="277"/>
  <c r="N39" i="277"/>
  <c r="M39" i="277"/>
  <c r="L39" i="277"/>
  <c r="K39" i="277"/>
  <c r="F39" i="277"/>
  <c r="AJ38" i="277"/>
  <c r="AI38" i="277"/>
  <c r="AH38" i="277"/>
  <c r="AG38" i="277"/>
  <c r="AF38" i="277"/>
  <c r="AE38" i="277"/>
  <c r="AD38" i="277"/>
  <c r="AC38" i="277"/>
  <c r="AB38" i="277"/>
  <c r="AA38" i="277"/>
  <c r="Z38" i="277"/>
  <c r="Y38" i="277"/>
  <c r="X38" i="277"/>
  <c r="W38" i="277"/>
  <c r="V38" i="277"/>
  <c r="U38" i="277"/>
  <c r="T38" i="277"/>
  <c r="S38" i="277"/>
  <c r="R38" i="277"/>
  <c r="Q38" i="277"/>
  <c r="P38" i="277"/>
  <c r="O38" i="277"/>
  <c r="N38" i="277"/>
  <c r="M38" i="277"/>
  <c r="L38" i="277"/>
  <c r="K38" i="277"/>
  <c r="F38" i="277"/>
  <c r="AJ37" i="277"/>
  <c r="AI37" i="277"/>
  <c r="AH37" i="277"/>
  <c r="AG37" i="277"/>
  <c r="AF37" i="277"/>
  <c r="AE37" i="277"/>
  <c r="AD37" i="277"/>
  <c r="AC37" i="277"/>
  <c r="AB37" i="277"/>
  <c r="AA37" i="277"/>
  <c r="Z37" i="277"/>
  <c r="Y37" i="277"/>
  <c r="X37" i="277"/>
  <c r="W37" i="277"/>
  <c r="V37" i="277"/>
  <c r="U37" i="277"/>
  <c r="T37" i="277"/>
  <c r="S37" i="277"/>
  <c r="R37" i="277"/>
  <c r="Q37" i="277"/>
  <c r="P37" i="277"/>
  <c r="O37" i="277"/>
  <c r="N37" i="277"/>
  <c r="M37" i="277"/>
  <c r="L37" i="277"/>
  <c r="K37" i="277"/>
  <c r="F37" i="277"/>
  <c r="AJ36" i="277"/>
  <c r="AI36" i="277"/>
  <c r="AH36" i="277"/>
  <c r="AG36" i="277"/>
  <c r="AF36" i="277"/>
  <c r="AE36" i="277"/>
  <c r="AD36" i="277"/>
  <c r="AC36" i="277"/>
  <c r="AB36" i="277"/>
  <c r="AA36" i="277"/>
  <c r="Z36" i="277"/>
  <c r="Y36" i="277"/>
  <c r="X36" i="277"/>
  <c r="W36" i="277"/>
  <c r="V36" i="277"/>
  <c r="U36" i="277"/>
  <c r="T36" i="277"/>
  <c r="S36" i="277"/>
  <c r="R36" i="277"/>
  <c r="Q36" i="277"/>
  <c r="P36" i="277"/>
  <c r="O36" i="277"/>
  <c r="N36" i="277"/>
  <c r="M36" i="277"/>
  <c r="L36" i="277"/>
  <c r="K36" i="277"/>
  <c r="F36" i="277"/>
  <c r="AJ35" i="277"/>
  <c r="AI35" i="277"/>
  <c r="AH35" i="277"/>
  <c r="AG35" i="277"/>
  <c r="AF35" i="277"/>
  <c r="AE35" i="277"/>
  <c r="AD35" i="277"/>
  <c r="AC35" i="277"/>
  <c r="AB35" i="277"/>
  <c r="AA35" i="277"/>
  <c r="Z35" i="277"/>
  <c r="Y35" i="277"/>
  <c r="X35" i="277"/>
  <c r="W35" i="277"/>
  <c r="V35" i="277"/>
  <c r="U35" i="277"/>
  <c r="T35" i="277"/>
  <c r="S35" i="277"/>
  <c r="R35" i="277"/>
  <c r="Q35" i="277"/>
  <c r="P35" i="277"/>
  <c r="O35" i="277"/>
  <c r="N35" i="277"/>
  <c r="M35" i="277"/>
  <c r="L35" i="277"/>
  <c r="K35" i="277"/>
  <c r="F35" i="277"/>
  <c r="AJ34" i="277"/>
  <c r="AI34" i="277"/>
  <c r="AH34" i="277"/>
  <c r="AG34" i="277"/>
  <c r="AF34" i="277"/>
  <c r="AE34" i="277"/>
  <c r="AD34" i="277"/>
  <c r="AC34" i="277"/>
  <c r="AB34" i="277"/>
  <c r="AA34" i="277"/>
  <c r="Z34" i="277"/>
  <c r="Y34" i="277"/>
  <c r="X34" i="277"/>
  <c r="W34" i="277"/>
  <c r="V34" i="277"/>
  <c r="U34" i="277"/>
  <c r="T34" i="277"/>
  <c r="S34" i="277"/>
  <c r="R34" i="277"/>
  <c r="Q34" i="277"/>
  <c r="P34" i="277"/>
  <c r="O34" i="277"/>
  <c r="N34" i="277"/>
  <c r="M34" i="277"/>
  <c r="L34" i="277"/>
  <c r="K34" i="277"/>
  <c r="F34" i="277"/>
  <c r="AJ33" i="277"/>
  <c r="AI33" i="277"/>
  <c r="AH33" i="277"/>
  <c r="AG33" i="277"/>
  <c r="AF33" i="277"/>
  <c r="AE33" i="277"/>
  <c r="AD33" i="277"/>
  <c r="AC33" i="277"/>
  <c r="AB33" i="277"/>
  <c r="AA33" i="277"/>
  <c r="Z33" i="277"/>
  <c r="Y33" i="277"/>
  <c r="X33" i="277"/>
  <c r="W33" i="277"/>
  <c r="V33" i="277"/>
  <c r="U33" i="277"/>
  <c r="T33" i="277"/>
  <c r="S33" i="277"/>
  <c r="R33" i="277"/>
  <c r="Q33" i="277"/>
  <c r="P33" i="277"/>
  <c r="O33" i="277"/>
  <c r="N33" i="277"/>
  <c r="M33" i="277"/>
  <c r="L33" i="277"/>
  <c r="K33" i="277"/>
  <c r="F33" i="277"/>
  <c r="AJ32" i="277"/>
  <c r="AI32" i="277"/>
  <c r="AH32" i="277"/>
  <c r="AG32" i="277"/>
  <c r="AF32" i="277"/>
  <c r="AE32" i="277"/>
  <c r="AD32" i="277"/>
  <c r="AC32" i="277"/>
  <c r="AB32" i="277"/>
  <c r="AA32" i="277"/>
  <c r="Z32" i="277"/>
  <c r="Y32" i="277"/>
  <c r="X32" i="277"/>
  <c r="W32" i="277"/>
  <c r="V32" i="277"/>
  <c r="U32" i="277"/>
  <c r="T32" i="277"/>
  <c r="S32" i="277"/>
  <c r="R32" i="277"/>
  <c r="Q32" i="277"/>
  <c r="P32" i="277"/>
  <c r="O32" i="277"/>
  <c r="N32" i="277"/>
  <c r="M32" i="277"/>
  <c r="L32" i="277"/>
  <c r="K32" i="277"/>
  <c r="F32" i="277"/>
  <c r="AJ31" i="277"/>
  <c r="AI31" i="277"/>
  <c r="AH31" i="277"/>
  <c r="AG31" i="277"/>
  <c r="AF31" i="277"/>
  <c r="AE31" i="277"/>
  <c r="AD31" i="277"/>
  <c r="AC31" i="277"/>
  <c r="AB31" i="277"/>
  <c r="AA31" i="277"/>
  <c r="Z31" i="277"/>
  <c r="Y31" i="277"/>
  <c r="X31" i="277"/>
  <c r="W31" i="277"/>
  <c r="V31" i="277"/>
  <c r="U31" i="277"/>
  <c r="T31" i="277"/>
  <c r="S31" i="277"/>
  <c r="R31" i="277"/>
  <c r="Q31" i="277"/>
  <c r="P31" i="277"/>
  <c r="O31" i="277"/>
  <c r="N31" i="277"/>
  <c r="M31" i="277"/>
  <c r="L31" i="277"/>
  <c r="K31" i="277"/>
  <c r="F31" i="277"/>
  <c r="AJ30" i="277"/>
  <c r="AI30" i="277"/>
  <c r="AH30" i="277"/>
  <c r="AG30" i="277"/>
  <c r="AF30" i="277"/>
  <c r="AE30" i="277"/>
  <c r="AD30" i="277"/>
  <c r="AC30" i="277"/>
  <c r="AB30" i="277"/>
  <c r="AA30" i="277"/>
  <c r="Z30" i="277"/>
  <c r="Y30" i="277"/>
  <c r="X30" i="277"/>
  <c r="W30" i="277"/>
  <c r="V30" i="277"/>
  <c r="U30" i="277"/>
  <c r="T30" i="277"/>
  <c r="S30" i="277"/>
  <c r="R30" i="277"/>
  <c r="Q30" i="277"/>
  <c r="P30" i="277"/>
  <c r="O30" i="277"/>
  <c r="N30" i="277"/>
  <c r="M30" i="277"/>
  <c r="L30" i="277"/>
  <c r="K30" i="277"/>
  <c r="F30" i="277"/>
  <c r="AJ29" i="277"/>
  <c r="AI29" i="277"/>
  <c r="AH29" i="277"/>
  <c r="AG29" i="277"/>
  <c r="AF29" i="277"/>
  <c r="AE29" i="277"/>
  <c r="AD29" i="277"/>
  <c r="AC29" i="277"/>
  <c r="AB29" i="277"/>
  <c r="AA29" i="277"/>
  <c r="Z29" i="277"/>
  <c r="Y29" i="277"/>
  <c r="X29" i="277"/>
  <c r="W29" i="277"/>
  <c r="V29" i="277"/>
  <c r="U29" i="277"/>
  <c r="T29" i="277"/>
  <c r="S29" i="277"/>
  <c r="R29" i="277"/>
  <c r="Q29" i="277"/>
  <c r="P29" i="277"/>
  <c r="O29" i="277"/>
  <c r="N29" i="277"/>
  <c r="M29" i="277"/>
  <c r="L29" i="277"/>
  <c r="K29" i="277"/>
  <c r="F29" i="277"/>
  <c r="AJ28" i="277"/>
  <c r="AI28" i="277"/>
  <c r="AH28" i="277"/>
  <c r="AG28" i="277"/>
  <c r="AF28" i="277"/>
  <c r="AE28" i="277"/>
  <c r="AD28" i="277"/>
  <c r="AC28" i="277"/>
  <c r="AB28" i="277"/>
  <c r="AA28" i="277"/>
  <c r="Z28" i="277"/>
  <c r="Y28" i="277"/>
  <c r="X28" i="277"/>
  <c r="W28" i="277"/>
  <c r="V28" i="277"/>
  <c r="U28" i="277"/>
  <c r="T28" i="277"/>
  <c r="S28" i="277"/>
  <c r="R28" i="277"/>
  <c r="Q28" i="277"/>
  <c r="P28" i="277"/>
  <c r="O28" i="277"/>
  <c r="N28" i="277"/>
  <c r="M28" i="277"/>
  <c r="L28" i="277"/>
  <c r="K28" i="277"/>
  <c r="F28" i="277"/>
  <c r="AJ27" i="277"/>
  <c r="AI27" i="277"/>
  <c r="AH27" i="277"/>
  <c r="AG27" i="277"/>
  <c r="AF27" i="277"/>
  <c r="AE27" i="277"/>
  <c r="AD27" i="277"/>
  <c r="AC27" i="277"/>
  <c r="AB27" i="277"/>
  <c r="AA27" i="277"/>
  <c r="Z27" i="277"/>
  <c r="Y27" i="277"/>
  <c r="X27" i="277"/>
  <c r="W27" i="277"/>
  <c r="V27" i="277"/>
  <c r="U27" i="277"/>
  <c r="T27" i="277"/>
  <c r="S27" i="277"/>
  <c r="R27" i="277"/>
  <c r="Q27" i="277"/>
  <c r="P27" i="277"/>
  <c r="O27" i="277"/>
  <c r="N27" i="277"/>
  <c r="M27" i="277"/>
  <c r="L27" i="277"/>
  <c r="K27" i="277"/>
  <c r="F27" i="277"/>
  <c r="AJ26" i="277"/>
  <c r="AI26" i="277"/>
  <c r="AH26" i="277"/>
  <c r="AG26" i="277"/>
  <c r="AF26" i="277"/>
  <c r="AE26" i="277"/>
  <c r="AD26" i="277"/>
  <c r="AC26" i="277"/>
  <c r="AB26" i="277"/>
  <c r="AA26" i="277"/>
  <c r="Z26" i="277"/>
  <c r="Y26" i="277"/>
  <c r="X26" i="277"/>
  <c r="W26" i="277"/>
  <c r="V26" i="277"/>
  <c r="U26" i="277"/>
  <c r="T26" i="277"/>
  <c r="S26" i="277"/>
  <c r="R26" i="277"/>
  <c r="Q26" i="277"/>
  <c r="P26" i="277"/>
  <c r="O26" i="277"/>
  <c r="N26" i="277"/>
  <c r="M26" i="277"/>
  <c r="L26" i="277"/>
  <c r="K26" i="277"/>
  <c r="F26" i="277"/>
  <c r="AJ25" i="277"/>
  <c r="AI25" i="277"/>
  <c r="AH25" i="277"/>
  <c r="AG25" i="277"/>
  <c r="AF25" i="277"/>
  <c r="AE25" i="277"/>
  <c r="AD25" i="277"/>
  <c r="AC25" i="277"/>
  <c r="AB25" i="277"/>
  <c r="AA25" i="277"/>
  <c r="Z25" i="277"/>
  <c r="Y25" i="277"/>
  <c r="X25" i="277"/>
  <c r="W25" i="277"/>
  <c r="V25" i="277"/>
  <c r="U25" i="277"/>
  <c r="T25" i="277"/>
  <c r="S25" i="277"/>
  <c r="R25" i="277"/>
  <c r="Q25" i="277"/>
  <c r="P25" i="277"/>
  <c r="O25" i="277"/>
  <c r="N25" i="277"/>
  <c r="M25" i="277"/>
  <c r="L25" i="277"/>
  <c r="K25" i="277"/>
  <c r="F25" i="277"/>
  <c r="AJ24" i="277"/>
  <c r="AI24" i="277"/>
  <c r="AH24" i="277"/>
  <c r="AG24" i="277"/>
  <c r="AF24" i="277"/>
  <c r="AE24" i="277"/>
  <c r="AD24" i="277"/>
  <c r="AC24" i="277"/>
  <c r="AB24" i="277"/>
  <c r="AA24" i="277"/>
  <c r="Z24" i="277"/>
  <c r="Y24" i="277"/>
  <c r="X24" i="277"/>
  <c r="W24" i="277"/>
  <c r="V24" i="277"/>
  <c r="U24" i="277"/>
  <c r="T24" i="277"/>
  <c r="S24" i="277"/>
  <c r="R24" i="277"/>
  <c r="Q24" i="277"/>
  <c r="P24" i="277"/>
  <c r="O24" i="277"/>
  <c r="N24" i="277"/>
  <c r="M24" i="277"/>
  <c r="L24" i="277"/>
  <c r="K24" i="277"/>
  <c r="F24" i="277"/>
  <c r="AJ23" i="277"/>
  <c r="AI23" i="277"/>
  <c r="AH23" i="277"/>
  <c r="AG23" i="277"/>
  <c r="AF23" i="277"/>
  <c r="AE23" i="277"/>
  <c r="AD23" i="277"/>
  <c r="AC23" i="277"/>
  <c r="AB23" i="277"/>
  <c r="AA23" i="277"/>
  <c r="Z23" i="277"/>
  <c r="Y23" i="277"/>
  <c r="X23" i="277"/>
  <c r="W23" i="277"/>
  <c r="V23" i="277"/>
  <c r="U23" i="277"/>
  <c r="T23" i="277"/>
  <c r="S23" i="277"/>
  <c r="R23" i="277"/>
  <c r="Q23" i="277"/>
  <c r="P23" i="277"/>
  <c r="O23" i="277"/>
  <c r="N23" i="277"/>
  <c r="M23" i="277"/>
  <c r="L23" i="277"/>
  <c r="K23" i="277"/>
  <c r="F23" i="277"/>
  <c r="AJ22" i="277"/>
  <c r="AI22" i="277"/>
  <c r="AH22" i="277"/>
  <c r="AG22" i="277"/>
  <c r="AF22" i="277"/>
  <c r="AE22" i="277"/>
  <c r="AD22" i="277"/>
  <c r="AC22" i="277"/>
  <c r="AB22" i="277"/>
  <c r="AA22" i="277"/>
  <c r="Z22" i="277"/>
  <c r="Y22" i="277"/>
  <c r="X22" i="277"/>
  <c r="W22" i="277"/>
  <c r="V22" i="277"/>
  <c r="U22" i="277"/>
  <c r="T22" i="277"/>
  <c r="S22" i="277"/>
  <c r="R22" i="277"/>
  <c r="Q22" i="277"/>
  <c r="P22" i="277"/>
  <c r="O22" i="277"/>
  <c r="N22" i="277"/>
  <c r="M22" i="277"/>
  <c r="L22" i="277"/>
  <c r="K22" i="277"/>
  <c r="F22" i="277"/>
  <c r="AJ21" i="277"/>
  <c r="AI21" i="277"/>
  <c r="AH21" i="277"/>
  <c r="AG21" i="277"/>
  <c r="AF21" i="277"/>
  <c r="AE21" i="277"/>
  <c r="AD21" i="277"/>
  <c r="AC21" i="277"/>
  <c r="AB21" i="277"/>
  <c r="AA21" i="277"/>
  <c r="Z21" i="277"/>
  <c r="Y21" i="277"/>
  <c r="X21" i="277"/>
  <c r="W21" i="277"/>
  <c r="V21" i="277"/>
  <c r="U21" i="277"/>
  <c r="T21" i="277"/>
  <c r="S21" i="277"/>
  <c r="R21" i="277"/>
  <c r="Q21" i="277"/>
  <c r="P21" i="277"/>
  <c r="O21" i="277"/>
  <c r="N21" i="277"/>
  <c r="M21" i="277"/>
  <c r="L21" i="277"/>
  <c r="K21" i="277"/>
  <c r="F21" i="277"/>
  <c r="AJ20" i="277"/>
  <c r="AI20" i="277"/>
  <c r="AH20" i="277"/>
  <c r="AG20" i="277"/>
  <c r="AF20" i="277"/>
  <c r="AE20" i="277"/>
  <c r="AD20" i="277"/>
  <c r="AC20" i="277"/>
  <c r="AB20" i="277"/>
  <c r="AA20" i="277"/>
  <c r="Z20" i="277"/>
  <c r="Y20" i="277"/>
  <c r="X20" i="277"/>
  <c r="W20" i="277"/>
  <c r="V20" i="277"/>
  <c r="U20" i="277"/>
  <c r="T20" i="277"/>
  <c r="S20" i="277"/>
  <c r="R20" i="277"/>
  <c r="Q20" i="277"/>
  <c r="P20" i="277"/>
  <c r="O20" i="277"/>
  <c r="N20" i="277"/>
  <c r="M20" i="277"/>
  <c r="L20" i="277"/>
  <c r="K20" i="277"/>
  <c r="F20" i="277"/>
  <c r="AJ19" i="277"/>
  <c r="AI19" i="277"/>
  <c r="AH19" i="277"/>
  <c r="AG19" i="277"/>
  <c r="AF19" i="277"/>
  <c r="AE19" i="277"/>
  <c r="AD19" i="277"/>
  <c r="AC19" i="277"/>
  <c r="AB19" i="277"/>
  <c r="AA19" i="277"/>
  <c r="Z19" i="277"/>
  <c r="Y19" i="277"/>
  <c r="X19" i="277"/>
  <c r="W19" i="277"/>
  <c r="V19" i="277"/>
  <c r="U19" i="277"/>
  <c r="T19" i="277"/>
  <c r="S19" i="277"/>
  <c r="R19" i="277"/>
  <c r="Q19" i="277"/>
  <c r="P19" i="277"/>
  <c r="O19" i="277"/>
  <c r="N19" i="277"/>
  <c r="M19" i="277"/>
  <c r="L19" i="277"/>
  <c r="K19" i="277"/>
  <c r="F19" i="277"/>
  <c r="AJ18" i="277"/>
  <c r="AI18" i="277"/>
  <c r="AH18" i="277"/>
  <c r="AG18" i="277"/>
  <c r="AF18" i="277"/>
  <c r="AE18" i="277"/>
  <c r="AD18" i="277"/>
  <c r="AC18" i="277"/>
  <c r="AB18" i="277"/>
  <c r="AA18" i="277"/>
  <c r="Z18" i="277"/>
  <c r="Y18" i="277"/>
  <c r="X18" i="277"/>
  <c r="W18" i="277"/>
  <c r="V18" i="277"/>
  <c r="U18" i="277"/>
  <c r="T18" i="277"/>
  <c r="S18" i="277"/>
  <c r="R18" i="277"/>
  <c r="Q18" i="277"/>
  <c r="P18" i="277"/>
  <c r="O18" i="277"/>
  <c r="N18" i="277"/>
  <c r="M18" i="277"/>
  <c r="L18" i="277"/>
  <c r="K18" i="277"/>
  <c r="F18" i="277"/>
  <c r="AJ17" i="277"/>
  <c r="AI17" i="277"/>
  <c r="AH17" i="277"/>
  <c r="AG17" i="277"/>
  <c r="AF17" i="277"/>
  <c r="AE17" i="277"/>
  <c r="AD17" i="277"/>
  <c r="AC17" i="277"/>
  <c r="AB17" i="277"/>
  <c r="AA17" i="277"/>
  <c r="Y17" i="277"/>
  <c r="X17" i="277"/>
  <c r="Z17" i="277" s="1"/>
  <c r="W17" i="277"/>
  <c r="V17" i="277"/>
  <c r="U17" i="277"/>
  <c r="T17" i="277"/>
  <c r="S17" i="277"/>
  <c r="R17" i="277"/>
  <c r="Q17" i="277"/>
  <c r="P17" i="277"/>
  <c r="F17" i="277" s="1"/>
  <c r="O17" i="277"/>
  <c r="N17" i="277"/>
  <c r="M17" i="277"/>
  <c r="L17" i="277"/>
  <c r="K17" i="277"/>
  <c r="AJ16" i="277"/>
  <c r="AI16" i="277"/>
  <c r="AH16" i="277"/>
  <c r="AG16" i="277"/>
  <c r="AE16" i="277"/>
  <c r="AD16" i="277"/>
  <c r="AC16" i="277"/>
  <c r="AF16" i="277" s="1"/>
  <c r="AB16" i="277"/>
  <c r="AA16" i="277"/>
  <c r="Y16" i="277"/>
  <c r="X16" i="277"/>
  <c r="Z16" i="277" s="1"/>
  <c r="W16" i="277"/>
  <c r="V16" i="277"/>
  <c r="T16" i="277"/>
  <c r="S16" i="277"/>
  <c r="U16" i="277" s="1"/>
  <c r="R16" i="277"/>
  <c r="Q16" i="277"/>
  <c r="O16" i="277"/>
  <c r="N16" i="277"/>
  <c r="M16" i="277"/>
  <c r="P16" i="277" s="1"/>
  <c r="F16" i="277" s="1"/>
  <c r="L16" i="277"/>
  <c r="K16" i="277"/>
  <c r="AI15" i="277"/>
  <c r="AH15" i="277"/>
  <c r="AJ15" i="277" s="1"/>
  <c r="AG15" i="277"/>
  <c r="AE15" i="277"/>
  <c r="AD15" i="277"/>
  <c r="AC15" i="277"/>
  <c r="AB15" i="277"/>
  <c r="AA15" i="277"/>
  <c r="Y15" i="277"/>
  <c r="X15" i="277"/>
  <c r="Z15" i="277" s="1"/>
  <c r="W15" i="277"/>
  <c r="V15" i="277"/>
  <c r="T15" i="277"/>
  <c r="U15" i="277" s="1"/>
  <c r="S15" i="277"/>
  <c r="R15" i="277"/>
  <c r="Q15" i="277"/>
  <c r="O15" i="277"/>
  <c r="N15" i="277"/>
  <c r="P15" i="277" s="1"/>
  <c r="F15" i="277" s="1"/>
  <c r="M15" i="277"/>
  <c r="L15" i="277"/>
  <c r="K15" i="277"/>
  <c r="AI14" i="277"/>
  <c r="AH14" i="277"/>
  <c r="AJ14" i="277" s="1"/>
  <c r="AG14" i="277"/>
  <c r="AE14" i="277"/>
  <c r="AD14" i="277"/>
  <c r="AC14" i="277"/>
  <c r="AB14" i="277"/>
  <c r="AA14" i="277"/>
  <c r="Y14" i="277"/>
  <c r="X14" i="277"/>
  <c r="Z14" i="277" s="1"/>
  <c r="W14" i="277"/>
  <c r="V14" i="277"/>
  <c r="U14" i="277"/>
  <c r="T14" i="277"/>
  <c r="S14" i="277"/>
  <c r="R14" i="277"/>
  <c r="Q14" i="277"/>
  <c r="O14" i="277"/>
  <c r="N14" i="277"/>
  <c r="M14" i="277"/>
  <c r="L14" i="277"/>
  <c r="K14" i="277"/>
  <c r="AJ13" i="277"/>
  <c r="AI13" i="277"/>
  <c r="AH13" i="277"/>
  <c r="AG13" i="277"/>
  <c r="AE13" i="277"/>
  <c r="AD13" i="277"/>
  <c r="AC13" i="277"/>
  <c r="AF13" i="277" s="1"/>
  <c r="AB13" i="277"/>
  <c r="AA13" i="277"/>
  <c r="Y13" i="277"/>
  <c r="X13" i="277"/>
  <c r="Z13" i="277" s="1"/>
  <c r="W13" i="277"/>
  <c r="V13" i="277"/>
  <c r="T13" i="277"/>
  <c r="S13" i="277"/>
  <c r="R13" i="277"/>
  <c r="Q13" i="277"/>
  <c r="O13" i="277"/>
  <c r="N13" i="277"/>
  <c r="M13" i="277"/>
  <c r="P13" i="277" s="1"/>
  <c r="F13" i="277" s="1"/>
  <c r="L13" i="277"/>
  <c r="K13" i="277"/>
  <c r="AJ12" i="277"/>
  <c r="AI12" i="277"/>
  <c r="AH12" i="277"/>
  <c r="AG12" i="277"/>
  <c r="AE12" i="277"/>
  <c r="AD12" i="277"/>
  <c r="AC12" i="277"/>
  <c r="AB12" i="277"/>
  <c r="AF12" i="277" s="1"/>
  <c r="AA12" i="277"/>
  <c r="Y12" i="277"/>
  <c r="X12" i="277"/>
  <c r="Z12" i="277" s="1"/>
  <c r="W12" i="277"/>
  <c r="V12" i="277"/>
  <c r="T12" i="277"/>
  <c r="S12" i="277"/>
  <c r="R12" i="277"/>
  <c r="Q12" i="277"/>
  <c r="O12" i="277"/>
  <c r="N12" i="277"/>
  <c r="M12" i="277"/>
  <c r="L12" i="277"/>
  <c r="P12" i="277" s="1"/>
  <c r="F12" i="277" s="1"/>
  <c r="K12" i="277"/>
  <c r="AI11" i="277"/>
  <c r="AH11" i="277"/>
  <c r="AJ11" i="277" s="1"/>
  <c r="AG11" i="277"/>
  <c r="AF11" i="277"/>
  <c r="AE11" i="277"/>
  <c r="AD11" i="277"/>
  <c r="AC11" i="277"/>
  <c r="AB11" i="277"/>
  <c r="AA11" i="277"/>
  <c r="Y11" i="277"/>
  <c r="X11" i="277"/>
  <c r="Z11" i="277" s="1"/>
  <c r="W11" i="277"/>
  <c r="V11" i="277"/>
  <c r="T11" i="277"/>
  <c r="S11" i="277"/>
  <c r="R11" i="277"/>
  <c r="Q11" i="277"/>
  <c r="O11" i="277"/>
  <c r="N11" i="277"/>
  <c r="P11" i="277" s="1"/>
  <c r="F11" i="277" s="1"/>
  <c r="M11" i="277"/>
  <c r="L11" i="277"/>
  <c r="K11" i="277"/>
  <c r="AI10" i="277"/>
  <c r="AH10" i="277"/>
  <c r="AJ10" i="277" s="1"/>
  <c r="AG10" i="277"/>
  <c r="AE10" i="277"/>
  <c r="AD10" i="277"/>
  <c r="AC10" i="277"/>
  <c r="AF10" i="277" s="1"/>
  <c r="AB10" i="277"/>
  <c r="AA10" i="277"/>
  <c r="Y10" i="277"/>
  <c r="X10" i="277"/>
  <c r="W10" i="277"/>
  <c r="Z10" i="277" s="1"/>
  <c r="V10" i="277"/>
  <c r="T10" i="277"/>
  <c r="S10" i="277"/>
  <c r="R10" i="277"/>
  <c r="U10" i="277" s="1"/>
  <c r="Q10" i="277"/>
  <c r="O10" i="277"/>
  <c r="N10" i="277"/>
  <c r="M10" i="277"/>
  <c r="L10" i="277"/>
  <c r="K10" i="277"/>
  <c r="AI9" i="277"/>
  <c r="AH9" i="277"/>
  <c r="AJ9" i="277" s="1"/>
  <c r="AG9" i="277"/>
  <c r="AE9" i="277"/>
  <c r="AD9" i="277"/>
  <c r="AC9" i="277"/>
  <c r="AF9" i="277" s="1"/>
  <c r="AB9" i="277"/>
  <c r="AA9" i="277"/>
  <c r="Y9" i="277"/>
  <c r="X9" i="277"/>
  <c r="Z9" i="277" s="1"/>
  <c r="W9" i="277"/>
  <c r="V9" i="277"/>
  <c r="T9" i="277"/>
  <c r="S9" i="277"/>
  <c r="U9" i="277" s="1"/>
  <c r="R9" i="277"/>
  <c r="Q9" i="277"/>
  <c r="O9" i="277"/>
  <c r="N9" i="277"/>
  <c r="M9" i="277"/>
  <c r="P9" i="277" s="1"/>
  <c r="F9" i="277" s="1"/>
  <c r="L9" i="277"/>
  <c r="K9" i="277"/>
  <c r="AI8" i="277"/>
  <c r="AH8" i="277"/>
  <c r="AJ8" i="277" s="1"/>
  <c r="AG8" i="277"/>
  <c r="AE8" i="277"/>
  <c r="AD8" i="277"/>
  <c r="AC8" i="277"/>
  <c r="AF8" i="277" s="1"/>
  <c r="AB8" i="277"/>
  <c r="AA8" i="277"/>
  <c r="Y8" i="277"/>
  <c r="X8" i="277"/>
  <c r="W8" i="277"/>
  <c r="Z8" i="277" s="1"/>
  <c r="V8" i="277"/>
  <c r="T8" i="277"/>
  <c r="S8" i="277"/>
  <c r="U8" i="277" s="1"/>
  <c r="R8" i="277"/>
  <c r="Q8" i="277"/>
  <c r="O8" i="277"/>
  <c r="N8" i="277"/>
  <c r="M8" i="277"/>
  <c r="P8" i="277" s="1"/>
  <c r="F8" i="277" s="1"/>
  <c r="L8" i="277"/>
  <c r="K8" i="277"/>
  <c r="AI7" i="277"/>
  <c r="AH7" i="277"/>
  <c r="AJ7" i="277" s="1"/>
  <c r="AG7" i="277"/>
  <c r="AE7" i="277"/>
  <c r="AD7" i="277"/>
  <c r="AF7" i="277" s="1"/>
  <c r="AC7" i="277"/>
  <c r="AB7" i="277"/>
  <c r="AA7" i="277"/>
  <c r="Y7" i="277"/>
  <c r="X7" i="277"/>
  <c r="Z7" i="277" s="1"/>
  <c r="W7" i="277"/>
  <c r="V7" i="277"/>
  <c r="T7" i="277"/>
  <c r="S7" i="277"/>
  <c r="R7" i="277"/>
  <c r="Q7" i="277"/>
  <c r="O7" i="277"/>
  <c r="N7" i="277"/>
  <c r="M7" i="277"/>
  <c r="L7" i="277"/>
  <c r="K7" i="277"/>
  <c r="AI6" i="277"/>
  <c r="AH6" i="277"/>
  <c r="AJ6" i="277" s="1"/>
  <c r="AG6" i="277"/>
  <c r="AE6" i="277"/>
  <c r="AD6" i="277"/>
  <c r="AF6" i="277" s="1"/>
  <c r="AC6" i="277"/>
  <c r="AB6" i="277"/>
  <c r="AA6" i="277"/>
  <c r="Z6" i="277"/>
  <c r="Y6" i="277"/>
  <c r="X6" i="277"/>
  <c r="W6" i="277"/>
  <c r="V6" i="277"/>
  <c r="U6" i="277"/>
  <c r="T6" i="277"/>
  <c r="S6" i="277"/>
  <c r="R6" i="277"/>
  <c r="Q6" i="277"/>
  <c r="O6" i="277"/>
  <c r="N6" i="277"/>
  <c r="P6" i="277" s="1"/>
  <c r="F6" i="277" s="1"/>
  <c r="M6" i="277"/>
  <c r="L6" i="277"/>
  <c r="K6" i="277"/>
  <c r="AI5" i="277"/>
  <c r="AH5" i="277"/>
  <c r="AJ5" i="277" s="1"/>
  <c r="AG5" i="277"/>
  <c r="AE5" i="277"/>
  <c r="AD5" i="277"/>
  <c r="AC5" i="277"/>
  <c r="AB5" i="277"/>
  <c r="AA5" i="277"/>
  <c r="Z5" i="277"/>
  <c r="Y5" i="277"/>
  <c r="X5" i="277"/>
  <c r="W5" i="277"/>
  <c r="V5" i="277"/>
  <c r="U5" i="277"/>
  <c r="T5" i="277"/>
  <c r="S5" i="277"/>
  <c r="R5" i="277"/>
  <c r="Q5" i="277"/>
  <c r="O5" i="277"/>
  <c r="N5" i="277"/>
  <c r="M5" i="277"/>
  <c r="L5" i="277"/>
  <c r="P5" i="277" s="1"/>
  <c r="F5" i="277" s="1"/>
  <c r="K5" i="277"/>
  <c r="AI4" i="277"/>
  <c r="AH4" i="277"/>
  <c r="AJ4" i="277" s="1"/>
  <c r="AG4" i="277"/>
  <c r="AF4" i="277"/>
  <c r="AE4" i="277"/>
  <c r="AD4" i="277"/>
  <c r="AC4" i="277"/>
  <c r="AB4" i="277"/>
  <c r="AA4" i="277"/>
  <c r="Y4" i="277"/>
  <c r="X4" i="277"/>
  <c r="Z4" i="277" s="1"/>
  <c r="W4" i="277"/>
  <c r="V4" i="277"/>
  <c r="T4" i="277"/>
  <c r="U4" i="277" s="1"/>
  <c r="S4" i="277"/>
  <c r="R4" i="277"/>
  <c r="Q4" i="277"/>
  <c r="O4" i="277"/>
  <c r="N4" i="277"/>
  <c r="M4" i="277"/>
  <c r="P4" i="277" s="1"/>
  <c r="F4" i="277" s="1"/>
  <c r="L4" i="277"/>
  <c r="K4" i="277"/>
  <c r="D57" i="276"/>
  <c r="E54" i="276"/>
  <c r="E55" i="276" s="1"/>
  <c r="D54" i="276"/>
  <c r="D56" i="276" s="1"/>
  <c r="C54" i="276"/>
  <c r="C55" i="276" s="1"/>
  <c r="G55" i="276" s="1"/>
  <c r="D50" i="276"/>
  <c r="E47" i="276"/>
  <c r="E49" i="276" s="1"/>
  <c r="D47" i="276"/>
  <c r="AJ43" i="276"/>
  <c r="AI43" i="276"/>
  <c r="AH43" i="276"/>
  <c r="AG43" i="276"/>
  <c r="AF43" i="276"/>
  <c r="AE43" i="276"/>
  <c r="AD43" i="276"/>
  <c r="AC43" i="276"/>
  <c r="AB43" i="276"/>
  <c r="AA43" i="276"/>
  <c r="Z43" i="276"/>
  <c r="Y43" i="276"/>
  <c r="X43" i="276"/>
  <c r="W43" i="276"/>
  <c r="V43" i="276"/>
  <c r="U43" i="276"/>
  <c r="T43" i="276"/>
  <c r="S43" i="276"/>
  <c r="R43" i="276"/>
  <c r="Q43" i="276"/>
  <c r="P43" i="276"/>
  <c r="O43" i="276"/>
  <c r="N43" i="276"/>
  <c r="M43" i="276"/>
  <c r="L43" i="276"/>
  <c r="K43" i="276"/>
  <c r="F43" i="276"/>
  <c r="AJ42" i="276"/>
  <c r="AI42" i="276"/>
  <c r="AH42" i="276"/>
  <c r="AG42" i="276"/>
  <c r="AF42" i="276"/>
  <c r="AE42" i="276"/>
  <c r="AD42" i="276"/>
  <c r="AC42" i="276"/>
  <c r="AB42" i="276"/>
  <c r="AA42" i="276"/>
  <c r="Z42" i="276"/>
  <c r="Y42" i="276"/>
  <c r="X42" i="276"/>
  <c r="W42" i="276"/>
  <c r="V42" i="276"/>
  <c r="U42" i="276"/>
  <c r="T42" i="276"/>
  <c r="S42" i="276"/>
  <c r="R42" i="276"/>
  <c r="Q42" i="276"/>
  <c r="P42" i="276"/>
  <c r="O42" i="276"/>
  <c r="N42" i="276"/>
  <c r="M42" i="276"/>
  <c r="L42" i="276"/>
  <c r="K42" i="276"/>
  <c r="F42" i="276"/>
  <c r="AJ41" i="276"/>
  <c r="AI41" i="276"/>
  <c r="AH41" i="276"/>
  <c r="AG41" i="276"/>
  <c r="AF41" i="276"/>
  <c r="AE41" i="276"/>
  <c r="AD41" i="276"/>
  <c r="AC41" i="276"/>
  <c r="AB41" i="276"/>
  <c r="AA41" i="276"/>
  <c r="Z41" i="276"/>
  <c r="Y41" i="276"/>
  <c r="X41" i="276"/>
  <c r="W41" i="276"/>
  <c r="V41" i="276"/>
  <c r="U41" i="276"/>
  <c r="T41" i="276"/>
  <c r="S41" i="276"/>
  <c r="R41" i="276"/>
  <c r="Q41" i="276"/>
  <c r="P41" i="276"/>
  <c r="O41" i="276"/>
  <c r="N41" i="276"/>
  <c r="M41" i="276"/>
  <c r="L41" i="276"/>
  <c r="K41" i="276"/>
  <c r="F41" i="276"/>
  <c r="AJ40" i="276"/>
  <c r="AI40" i="276"/>
  <c r="AH40" i="276"/>
  <c r="AG40" i="276"/>
  <c r="AF40" i="276"/>
  <c r="AE40" i="276"/>
  <c r="AD40" i="276"/>
  <c r="AC40" i="276"/>
  <c r="AB40" i="276"/>
  <c r="AA40" i="276"/>
  <c r="Z40" i="276"/>
  <c r="Y40" i="276"/>
  <c r="X40" i="276"/>
  <c r="W40" i="276"/>
  <c r="V40" i="276"/>
  <c r="U40" i="276"/>
  <c r="T40" i="276"/>
  <c r="S40" i="276"/>
  <c r="R40" i="276"/>
  <c r="Q40" i="276"/>
  <c r="P40" i="276"/>
  <c r="O40" i="276"/>
  <c r="N40" i="276"/>
  <c r="M40" i="276"/>
  <c r="L40" i="276"/>
  <c r="K40" i="276"/>
  <c r="F40" i="276"/>
  <c r="AJ39" i="276"/>
  <c r="AI39" i="276"/>
  <c r="AH39" i="276"/>
  <c r="AG39" i="276"/>
  <c r="AF39" i="276"/>
  <c r="AE39" i="276"/>
  <c r="AD39" i="276"/>
  <c r="AC39" i="276"/>
  <c r="AB39" i="276"/>
  <c r="AA39" i="276"/>
  <c r="Z39" i="276"/>
  <c r="Y39" i="276"/>
  <c r="X39" i="276"/>
  <c r="W39" i="276"/>
  <c r="V39" i="276"/>
  <c r="U39" i="276"/>
  <c r="T39" i="276"/>
  <c r="S39" i="276"/>
  <c r="R39" i="276"/>
  <c r="Q39" i="276"/>
  <c r="P39" i="276"/>
  <c r="O39" i="276"/>
  <c r="N39" i="276"/>
  <c r="M39" i="276"/>
  <c r="L39" i="276"/>
  <c r="K39" i="276"/>
  <c r="F39" i="276"/>
  <c r="AJ38" i="276"/>
  <c r="AI38" i="276"/>
  <c r="AH38" i="276"/>
  <c r="AG38" i="276"/>
  <c r="AF38" i="276"/>
  <c r="AE38" i="276"/>
  <c r="AD38" i="276"/>
  <c r="AC38" i="276"/>
  <c r="AB38" i="276"/>
  <c r="AA38" i="276"/>
  <c r="Z38" i="276"/>
  <c r="Y38" i="276"/>
  <c r="X38" i="276"/>
  <c r="W38" i="276"/>
  <c r="V38" i="276"/>
  <c r="U38" i="276"/>
  <c r="T38" i="276"/>
  <c r="S38" i="276"/>
  <c r="R38" i="276"/>
  <c r="Q38" i="276"/>
  <c r="P38" i="276"/>
  <c r="O38" i="276"/>
  <c r="N38" i="276"/>
  <c r="M38" i="276"/>
  <c r="L38" i="276"/>
  <c r="K38" i="276"/>
  <c r="F38" i="276"/>
  <c r="AJ37" i="276"/>
  <c r="AI37" i="276"/>
  <c r="AH37" i="276"/>
  <c r="AG37" i="276"/>
  <c r="AF37" i="276"/>
  <c r="AE37" i="276"/>
  <c r="AD37" i="276"/>
  <c r="AC37" i="276"/>
  <c r="AB37" i="276"/>
  <c r="AA37" i="276"/>
  <c r="Z37" i="276"/>
  <c r="Y37" i="276"/>
  <c r="X37" i="276"/>
  <c r="W37" i="276"/>
  <c r="V37" i="276"/>
  <c r="U37" i="276"/>
  <c r="T37" i="276"/>
  <c r="S37" i="276"/>
  <c r="R37" i="276"/>
  <c r="Q37" i="276"/>
  <c r="P37" i="276"/>
  <c r="O37" i="276"/>
  <c r="N37" i="276"/>
  <c r="M37" i="276"/>
  <c r="L37" i="276"/>
  <c r="K37" i="276"/>
  <c r="F37" i="276"/>
  <c r="AJ36" i="276"/>
  <c r="AI36" i="276"/>
  <c r="AH36" i="276"/>
  <c r="AG36" i="276"/>
  <c r="AF36" i="276"/>
  <c r="AE36" i="276"/>
  <c r="AD36" i="276"/>
  <c r="AC36" i="276"/>
  <c r="AB36" i="276"/>
  <c r="AA36" i="276"/>
  <c r="Z36" i="276"/>
  <c r="Y36" i="276"/>
  <c r="X36" i="276"/>
  <c r="W36" i="276"/>
  <c r="V36" i="276"/>
  <c r="U36" i="276"/>
  <c r="T36" i="276"/>
  <c r="S36" i="276"/>
  <c r="R36" i="276"/>
  <c r="Q36" i="276"/>
  <c r="P36" i="276"/>
  <c r="O36" i="276"/>
  <c r="N36" i="276"/>
  <c r="M36" i="276"/>
  <c r="L36" i="276"/>
  <c r="K36" i="276"/>
  <c r="F36" i="276"/>
  <c r="AJ35" i="276"/>
  <c r="AI35" i="276"/>
  <c r="AH35" i="276"/>
  <c r="AG35" i="276"/>
  <c r="AF35" i="276"/>
  <c r="AE35" i="276"/>
  <c r="AD35" i="276"/>
  <c r="AC35" i="276"/>
  <c r="AB35" i="276"/>
  <c r="AA35" i="276"/>
  <c r="Z35" i="276"/>
  <c r="Y35" i="276"/>
  <c r="X35" i="276"/>
  <c r="W35" i="276"/>
  <c r="V35" i="276"/>
  <c r="U35" i="276"/>
  <c r="T35" i="276"/>
  <c r="S35" i="276"/>
  <c r="R35" i="276"/>
  <c r="Q35" i="276"/>
  <c r="P35" i="276"/>
  <c r="O35" i="276"/>
  <c r="N35" i="276"/>
  <c r="M35" i="276"/>
  <c r="L35" i="276"/>
  <c r="K35" i="276"/>
  <c r="F35" i="276"/>
  <c r="AJ34" i="276"/>
  <c r="AI34" i="276"/>
  <c r="AH34" i="276"/>
  <c r="AG34" i="276"/>
  <c r="AF34" i="276"/>
  <c r="AE34" i="276"/>
  <c r="AD34" i="276"/>
  <c r="AC34" i="276"/>
  <c r="AB34" i="276"/>
  <c r="AA34" i="276"/>
  <c r="Z34" i="276"/>
  <c r="Y34" i="276"/>
  <c r="X34" i="276"/>
  <c r="W34" i="276"/>
  <c r="V34" i="276"/>
  <c r="U34" i="276"/>
  <c r="T34" i="276"/>
  <c r="S34" i="276"/>
  <c r="R34" i="276"/>
  <c r="Q34" i="276"/>
  <c r="P34" i="276"/>
  <c r="O34" i="276"/>
  <c r="N34" i="276"/>
  <c r="M34" i="276"/>
  <c r="L34" i="276"/>
  <c r="K34" i="276"/>
  <c r="F34" i="276"/>
  <c r="AJ33" i="276"/>
  <c r="AI33" i="276"/>
  <c r="AH33" i="276"/>
  <c r="AG33" i="276"/>
  <c r="AF33" i="276"/>
  <c r="AE33" i="276"/>
  <c r="AD33" i="276"/>
  <c r="AC33" i="276"/>
  <c r="AB33" i="276"/>
  <c r="AA33" i="276"/>
  <c r="Z33" i="276"/>
  <c r="Y33" i="276"/>
  <c r="X33" i="276"/>
  <c r="W33" i="276"/>
  <c r="V33" i="276"/>
  <c r="U33" i="276"/>
  <c r="T33" i="276"/>
  <c r="S33" i="276"/>
  <c r="R33" i="276"/>
  <c r="Q33" i="276"/>
  <c r="P33" i="276"/>
  <c r="O33" i="276"/>
  <c r="N33" i="276"/>
  <c r="M33" i="276"/>
  <c r="L33" i="276"/>
  <c r="K33" i="276"/>
  <c r="F33" i="276"/>
  <c r="AJ32" i="276"/>
  <c r="AI32" i="276"/>
  <c r="AH32" i="276"/>
  <c r="AG32" i="276"/>
  <c r="AF32" i="276"/>
  <c r="AE32" i="276"/>
  <c r="AD32" i="276"/>
  <c r="AC32" i="276"/>
  <c r="AB32" i="276"/>
  <c r="AA32" i="276"/>
  <c r="Z32" i="276"/>
  <c r="Y32" i="276"/>
  <c r="X32" i="276"/>
  <c r="W32" i="276"/>
  <c r="V32" i="276"/>
  <c r="U32" i="276"/>
  <c r="T32" i="276"/>
  <c r="S32" i="276"/>
  <c r="R32" i="276"/>
  <c r="Q32" i="276"/>
  <c r="P32" i="276"/>
  <c r="O32" i="276"/>
  <c r="N32" i="276"/>
  <c r="M32" i="276"/>
  <c r="L32" i="276"/>
  <c r="K32" i="276"/>
  <c r="F32" i="276"/>
  <c r="AJ31" i="276"/>
  <c r="AI31" i="276"/>
  <c r="AH31" i="276"/>
  <c r="AG31" i="276"/>
  <c r="AF31" i="276"/>
  <c r="AE31" i="276"/>
  <c r="AD31" i="276"/>
  <c r="AC31" i="276"/>
  <c r="AB31" i="276"/>
  <c r="AA31" i="276"/>
  <c r="Z31" i="276"/>
  <c r="Y31" i="276"/>
  <c r="X31" i="276"/>
  <c r="W31" i="276"/>
  <c r="V31" i="276"/>
  <c r="U31" i="276"/>
  <c r="T31" i="276"/>
  <c r="S31" i="276"/>
  <c r="R31" i="276"/>
  <c r="Q31" i="276"/>
  <c r="P31" i="276"/>
  <c r="O31" i="276"/>
  <c r="N31" i="276"/>
  <c r="M31" i="276"/>
  <c r="L31" i="276"/>
  <c r="K31" i="276"/>
  <c r="F31" i="276"/>
  <c r="AJ30" i="276"/>
  <c r="AI30" i="276"/>
  <c r="AH30" i="276"/>
  <c r="AG30" i="276"/>
  <c r="AF30" i="276"/>
  <c r="AE30" i="276"/>
  <c r="AD30" i="276"/>
  <c r="AC30" i="276"/>
  <c r="AB30" i="276"/>
  <c r="AA30" i="276"/>
  <c r="Z30" i="276"/>
  <c r="Y30" i="276"/>
  <c r="X30" i="276"/>
  <c r="W30" i="276"/>
  <c r="V30" i="276"/>
  <c r="U30" i="276"/>
  <c r="T30" i="276"/>
  <c r="S30" i="276"/>
  <c r="R30" i="276"/>
  <c r="Q30" i="276"/>
  <c r="P30" i="276"/>
  <c r="O30" i="276"/>
  <c r="N30" i="276"/>
  <c r="M30" i="276"/>
  <c r="L30" i="276"/>
  <c r="K30" i="276"/>
  <c r="F30" i="276"/>
  <c r="AJ29" i="276"/>
  <c r="AI29" i="276"/>
  <c r="AH29" i="276"/>
  <c r="AG29" i="276"/>
  <c r="AF29" i="276"/>
  <c r="AE29" i="276"/>
  <c r="AD29" i="276"/>
  <c r="AC29" i="276"/>
  <c r="AB29" i="276"/>
  <c r="AA29" i="276"/>
  <c r="Z29" i="276"/>
  <c r="Y29" i="276"/>
  <c r="X29" i="276"/>
  <c r="W29" i="276"/>
  <c r="V29" i="276"/>
  <c r="U29" i="276"/>
  <c r="T29" i="276"/>
  <c r="S29" i="276"/>
  <c r="R29" i="276"/>
  <c r="Q29" i="276"/>
  <c r="P29" i="276"/>
  <c r="O29" i="276"/>
  <c r="N29" i="276"/>
  <c r="M29" i="276"/>
  <c r="L29" i="276"/>
  <c r="K29" i="276"/>
  <c r="F29" i="276"/>
  <c r="AJ28" i="276"/>
  <c r="AI28" i="276"/>
  <c r="AH28" i="276"/>
  <c r="AG28" i="276"/>
  <c r="AF28" i="276"/>
  <c r="AE28" i="276"/>
  <c r="AD28" i="276"/>
  <c r="AC28" i="276"/>
  <c r="AB28" i="276"/>
  <c r="AA28" i="276"/>
  <c r="Z28" i="276"/>
  <c r="Y28" i="276"/>
  <c r="X28" i="276"/>
  <c r="W28" i="276"/>
  <c r="V28" i="276"/>
  <c r="U28" i="276"/>
  <c r="T28" i="276"/>
  <c r="S28" i="276"/>
  <c r="R28" i="276"/>
  <c r="Q28" i="276"/>
  <c r="P28" i="276"/>
  <c r="O28" i="276"/>
  <c r="N28" i="276"/>
  <c r="M28" i="276"/>
  <c r="L28" i="276"/>
  <c r="K28" i="276"/>
  <c r="F28" i="276"/>
  <c r="AJ27" i="276"/>
  <c r="AI27" i="276"/>
  <c r="AH27" i="276"/>
  <c r="AG27" i="276"/>
  <c r="AF27" i="276"/>
  <c r="AE27" i="276"/>
  <c r="AD27" i="276"/>
  <c r="AC27" i="276"/>
  <c r="AB27" i="276"/>
  <c r="AA27" i="276"/>
  <c r="Z27" i="276"/>
  <c r="Y27" i="276"/>
  <c r="X27" i="276"/>
  <c r="W27" i="276"/>
  <c r="V27" i="276"/>
  <c r="U27" i="276"/>
  <c r="T27" i="276"/>
  <c r="S27" i="276"/>
  <c r="R27" i="276"/>
  <c r="Q27" i="276"/>
  <c r="P27" i="276"/>
  <c r="O27" i="276"/>
  <c r="N27" i="276"/>
  <c r="M27" i="276"/>
  <c r="L27" i="276"/>
  <c r="K27" i="276"/>
  <c r="F27" i="276"/>
  <c r="AJ26" i="276"/>
  <c r="AI26" i="276"/>
  <c r="AH26" i="276"/>
  <c r="AG26" i="276"/>
  <c r="AF26" i="276"/>
  <c r="AE26" i="276"/>
  <c r="AD26" i="276"/>
  <c r="AC26" i="276"/>
  <c r="AB26" i="276"/>
  <c r="AA26" i="276"/>
  <c r="Z26" i="276"/>
  <c r="Y26" i="276"/>
  <c r="X26" i="276"/>
  <c r="W26" i="276"/>
  <c r="V26" i="276"/>
  <c r="U26" i="276"/>
  <c r="T26" i="276"/>
  <c r="S26" i="276"/>
  <c r="R26" i="276"/>
  <c r="Q26" i="276"/>
  <c r="P26" i="276"/>
  <c r="O26" i="276"/>
  <c r="N26" i="276"/>
  <c r="M26" i="276"/>
  <c r="L26" i="276"/>
  <c r="K26" i="276"/>
  <c r="F26" i="276"/>
  <c r="AJ25" i="276"/>
  <c r="AI25" i="276"/>
  <c r="AH25" i="276"/>
  <c r="AG25" i="276"/>
  <c r="AF25" i="276"/>
  <c r="AE25" i="276"/>
  <c r="AD25" i="276"/>
  <c r="AC25" i="276"/>
  <c r="AB25" i="276"/>
  <c r="AA25" i="276"/>
  <c r="Z25" i="276"/>
  <c r="Y25" i="276"/>
  <c r="X25" i="276"/>
  <c r="W25" i="276"/>
  <c r="V25" i="276"/>
  <c r="U25" i="276"/>
  <c r="T25" i="276"/>
  <c r="S25" i="276"/>
  <c r="R25" i="276"/>
  <c r="Q25" i="276"/>
  <c r="P25" i="276"/>
  <c r="O25" i="276"/>
  <c r="N25" i="276"/>
  <c r="M25" i="276"/>
  <c r="L25" i="276"/>
  <c r="K25" i="276"/>
  <c r="F25" i="276"/>
  <c r="AJ24" i="276"/>
  <c r="AI24" i="276"/>
  <c r="AH24" i="276"/>
  <c r="AG24" i="276"/>
  <c r="AF24" i="276"/>
  <c r="AE24" i="276"/>
  <c r="AD24" i="276"/>
  <c r="AC24" i="276"/>
  <c r="AB24" i="276"/>
  <c r="AA24" i="276"/>
  <c r="Z24" i="276"/>
  <c r="Y24" i="276"/>
  <c r="X24" i="276"/>
  <c r="W24" i="276"/>
  <c r="V24" i="276"/>
  <c r="U24" i="276"/>
  <c r="T24" i="276"/>
  <c r="S24" i="276"/>
  <c r="R24" i="276"/>
  <c r="Q24" i="276"/>
  <c r="P24" i="276"/>
  <c r="O24" i="276"/>
  <c r="N24" i="276"/>
  <c r="M24" i="276"/>
  <c r="L24" i="276"/>
  <c r="K24" i="276"/>
  <c r="F24" i="276"/>
  <c r="AJ23" i="276"/>
  <c r="AI23" i="276"/>
  <c r="AH23" i="276"/>
  <c r="AG23" i="276"/>
  <c r="AF23" i="276"/>
  <c r="AE23" i="276"/>
  <c r="AD23" i="276"/>
  <c r="AC23" i="276"/>
  <c r="AB23" i="276"/>
  <c r="AA23" i="276"/>
  <c r="Z23" i="276"/>
  <c r="Y23" i="276"/>
  <c r="X23" i="276"/>
  <c r="W23" i="276"/>
  <c r="V23" i="276"/>
  <c r="U23" i="276"/>
  <c r="T23" i="276"/>
  <c r="S23" i="276"/>
  <c r="R23" i="276"/>
  <c r="Q23" i="276"/>
  <c r="P23" i="276"/>
  <c r="O23" i="276"/>
  <c r="N23" i="276"/>
  <c r="M23" i="276"/>
  <c r="L23" i="276"/>
  <c r="K23" i="276"/>
  <c r="F23" i="276"/>
  <c r="AJ22" i="276"/>
  <c r="AI22" i="276"/>
  <c r="AH22" i="276"/>
  <c r="AG22" i="276"/>
  <c r="AF22" i="276"/>
  <c r="AE22" i="276"/>
  <c r="AD22" i="276"/>
  <c r="AC22" i="276"/>
  <c r="AB22" i="276"/>
  <c r="AA22" i="276"/>
  <c r="Y22" i="276"/>
  <c r="X22" i="276"/>
  <c r="Z22" i="276" s="1"/>
  <c r="W22" i="276"/>
  <c r="V22" i="276"/>
  <c r="T22" i="276"/>
  <c r="S22" i="276"/>
  <c r="U22" i="276" s="1"/>
  <c r="R22" i="276"/>
  <c r="Q22" i="276"/>
  <c r="O22" i="276"/>
  <c r="N22" i="276"/>
  <c r="M22" i="276"/>
  <c r="P22" i="276" s="1"/>
  <c r="F22" i="276" s="1"/>
  <c r="L22" i="276"/>
  <c r="K22" i="276"/>
  <c r="AI21" i="276"/>
  <c r="AH21" i="276"/>
  <c r="AJ21" i="276" s="1"/>
  <c r="AG21" i="276"/>
  <c r="AE21" i="276"/>
  <c r="AD21" i="276"/>
  <c r="AC21" i="276"/>
  <c r="AB21" i="276"/>
  <c r="AF21" i="276" s="1"/>
  <c r="AA21" i="276"/>
  <c r="Y21" i="276"/>
  <c r="X21" i="276"/>
  <c r="W21" i="276"/>
  <c r="Z21" i="276" s="1"/>
  <c r="V21" i="276"/>
  <c r="T21" i="276"/>
  <c r="S21" i="276"/>
  <c r="R21" i="276"/>
  <c r="U21" i="276" s="1"/>
  <c r="Q21" i="276"/>
  <c r="O21" i="276"/>
  <c r="N21" i="276"/>
  <c r="M21" i="276"/>
  <c r="L21" i="276"/>
  <c r="P21" i="276" s="1"/>
  <c r="F21" i="276" s="1"/>
  <c r="K21" i="276"/>
  <c r="AI20" i="276"/>
  <c r="AH20" i="276"/>
  <c r="AJ20" i="276" s="1"/>
  <c r="AG20" i="276"/>
  <c r="AE20" i="276"/>
  <c r="AD20" i="276"/>
  <c r="AC20" i="276"/>
  <c r="AB20" i="276"/>
  <c r="AF20" i="276" s="1"/>
  <c r="AA20" i="276"/>
  <c r="Y20" i="276"/>
  <c r="X20" i="276"/>
  <c r="W20" i="276"/>
  <c r="Z20" i="276" s="1"/>
  <c r="V20" i="276"/>
  <c r="T20" i="276"/>
  <c r="S20" i="276"/>
  <c r="R20" i="276"/>
  <c r="U20" i="276" s="1"/>
  <c r="Q20" i="276"/>
  <c r="O20" i="276"/>
  <c r="N20" i="276"/>
  <c r="M20" i="276"/>
  <c r="L20" i="276"/>
  <c r="P20" i="276" s="1"/>
  <c r="F20" i="276" s="1"/>
  <c r="K20" i="276"/>
  <c r="AJ19" i="276"/>
  <c r="AI19" i="276"/>
  <c r="AH19" i="276"/>
  <c r="AG19" i="276"/>
  <c r="AF19" i="276"/>
  <c r="AE19" i="276"/>
  <c r="AD19" i="276"/>
  <c r="AC19" i="276"/>
  <c r="AB19" i="276"/>
  <c r="AA19" i="276"/>
  <c r="Y19" i="276"/>
  <c r="X19" i="276"/>
  <c r="Z19" i="276" s="1"/>
  <c r="W19" i="276"/>
  <c r="V19" i="276"/>
  <c r="T19" i="276"/>
  <c r="S19" i="276"/>
  <c r="U19" i="276" s="1"/>
  <c r="R19" i="276"/>
  <c r="Q19" i="276"/>
  <c r="O19" i="276"/>
  <c r="N19" i="276"/>
  <c r="M19" i="276"/>
  <c r="P19" i="276" s="1"/>
  <c r="F19" i="276" s="1"/>
  <c r="L19" i="276"/>
  <c r="K19" i="276"/>
  <c r="AI18" i="276"/>
  <c r="AH18" i="276"/>
  <c r="AJ18" i="276" s="1"/>
  <c r="AG18" i="276"/>
  <c r="AE18" i="276"/>
  <c r="AD18" i="276"/>
  <c r="AC18" i="276"/>
  <c r="AB18" i="276"/>
  <c r="AF18" i="276" s="1"/>
  <c r="AA18" i="276"/>
  <c r="Y18" i="276"/>
  <c r="X18" i="276"/>
  <c r="W18" i="276"/>
  <c r="Z18" i="276" s="1"/>
  <c r="V18" i="276"/>
  <c r="T18" i="276"/>
  <c r="S18" i="276"/>
  <c r="R18" i="276"/>
  <c r="U18" i="276" s="1"/>
  <c r="Q18" i="276"/>
  <c r="O18" i="276"/>
  <c r="N18" i="276"/>
  <c r="M18" i="276"/>
  <c r="L18" i="276"/>
  <c r="P18" i="276" s="1"/>
  <c r="F18" i="276" s="1"/>
  <c r="K18" i="276"/>
  <c r="AI17" i="276"/>
  <c r="AH17" i="276"/>
  <c r="AJ17" i="276" s="1"/>
  <c r="AG17" i="276"/>
  <c r="AE17" i="276"/>
  <c r="AD17" i="276"/>
  <c r="AC17" i="276"/>
  <c r="AF17" i="276" s="1"/>
  <c r="AB17" i="276"/>
  <c r="AA17" i="276"/>
  <c r="Z17" i="276"/>
  <c r="Y17" i="276"/>
  <c r="X17" i="276"/>
  <c r="W17" i="276"/>
  <c r="V17" i="276"/>
  <c r="U17" i="276"/>
  <c r="T17" i="276"/>
  <c r="S17" i="276"/>
  <c r="R17" i="276"/>
  <c r="Q17" i="276"/>
  <c r="O17" i="276"/>
  <c r="N17" i="276"/>
  <c r="M17" i="276"/>
  <c r="P17" i="276" s="1"/>
  <c r="F17" i="276" s="1"/>
  <c r="L17" i="276"/>
  <c r="K17" i="276"/>
  <c r="AI16" i="276"/>
  <c r="AH16" i="276"/>
  <c r="AJ16" i="276" s="1"/>
  <c r="AG16" i="276"/>
  <c r="AF16" i="276"/>
  <c r="AE16" i="276"/>
  <c r="AD16" i="276"/>
  <c r="AC16" i="276"/>
  <c r="AB16" i="276"/>
  <c r="AA16" i="276"/>
  <c r="Y16" i="276"/>
  <c r="X16" i="276"/>
  <c r="W16" i="276"/>
  <c r="Z16" i="276" s="1"/>
  <c r="V16" i="276"/>
  <c r="U16" i="276"/>
  <c r="T16" i="276"/>
  <c r="S16" i="276"/>
  <c r="R16" i="276"/>
  <c r="Q16" i="276"/>
  <c r="O16" i="276"/>
  <c r="N16" i="276"/>
  <c r="M16" i="276"/>
  <c r="L16" i="276"/>
  <c r="P16" i="276" s="1"/>
  <c r="F16" i="276" s="1"/>
  <c r="K16" i="276"/>
  <c r="AI15" i="276"/>
  <c r="AH15" i="276"/>
  <c r="AJ15" i="276" s="1"/>
  <c r="AG15" i="276"/>
  <c r="AE15" i="276"/>
  <c r="AD15" i="276"/>
  <c r="AC15" i="276"/>
  <c r="AB15" i="276"/>
  <c r="AF15" i="276" s="1"/>
  <c r="AA15" i="276"/>
  <c r="Y15" i="276"/>
  <c r="X15" i="276"/>
  <c r="W15" i="276"/>
  <c r="Z15" i="276" s="1"/>
  <c r="V15" i="276"/>
  <c r="T15" i="276"/>
  <c r="S15" i="276"/>
  <c r="R15" i="276"/>
  <c r="Q15" i="276"/>
  <c r="O15" i="276"/>
  <c r="N15" i="276"/>
  <c r="M15" i="276"/>
  <c r="L15" i="276"/>
  <c r="P15" i="276" s="1"/>
  <c r="F15" i="276" s="1"/>
  <c r="K15" i="276"/>
  <c r="AJ14" i="276"/>
  <c r="AI14" i="276"/>
  <c r="AH14" i="276"/>
  <c r="AG14" i="276"/>
  <c r="AE14" i="276"/>
  <c r="AD14" i="276"/>
  <c r="AF14" i="276" s="1"/>
  <c r="AC14" i="276"/>
  <c r="AB14" i="276"/>
  <c r="AA14" i="276"/>
  <c r="Y14" i="276"/>
  <c r="X14" i="276"/>
  <c r="W14" i="276"/>
  <c r="Z14" i="276" s="1"/>
  <c r="V14" i="276"/>
  <c r="T14" i="276"/>
  <c r="S14" i="276"/>
  <c r="R14" i="276"/>
  <c r="Q14" i="276"/>
  <c r="O14" i="276"/>
  <c r="N14" i="276"/>
  <c r="M14" i="276"/>
  <c r="L14" i="276"/>
  <c r="K14" i="276"/>
  <c r="AJ13" i="276"/>
  <c r="AI13" i="276"/>
  <c r="AH13" i="276"/>
  <c r="AG13" i="276"/>
  <c r="AE13" i="276"/>
  <c r="AD13" i="276"/>
  <c r="AC13" i="276"/>
  <c r="AB13" i="276"/>
  <c r="AF13" i="276" s="1"/>
  <c r="AA13" i="276"/>
  <c r="Y13" i="276"/>
  <c r="X13" i="276"/>
  <c r="W13" i="276"/>
  <c r="V13" i="276"/>
  <c r="T13" i="276"/>
  <c r="S13" i="276"/>
  <c r="R13" i="276"/>
  <c r="Q13" i="276"/>
  <c r="O13" i="276"/>
  <c r="N13" i="276"/>
  <c r="M13" i="276"/>
  <c r="L13" i="276"/>
  <c r="P13" i="276" s="1"/>
  <c r="F13" i="276" s="1"/>
  <c r="K13" i="276"/>
  <c r="AI12" i="276"/>
  <c r="AH12" i="276"/>
  <c r="AJ12" i="276" s="1"/>
  <c r="AG12" i="276"/>
  <c r="AE12" i="276"/>
  <c r="AD12" i="276"/>
  <c r="AF12" i="276" s="1"/>
  <c r="AC12" i="276"/>
  <c r="AB12" i="276"/>
  <c r="AA12" i="276"/>
  <c r="Z12" i="276"/>
  <c r="Y12" i="276"/>
  <c r="X12" i="276"/>
  <c r="W12" i="276"/>
  <c r="V12" i="276"/>
  <c r="T12" i="276"/>
  <c r="U12" i="276" s="1"/>
  <c r="S12" i="276"/>
  <c r="R12" i="276"/>
  <c r="Q12" i="276"/>
  <c r="O12" i="276"/>
  <c r="N12" i="276"/>
  <c r="P12" i="276" s="1"/>
  <c r="F12" i="276" s="1"/>
  <c r="M12" i="276"/>
  <c r="L12" i="276"/>
  <c r="K12" i="276"/>
  <c r="AI11" i="276"/>
  <c r="AH11" i="276"/>
  <c r="AJ11" i="276" s="1"/>
  <c r="AG11" i="276"/>
  <c r="AE11" i="276"/>
  <c r="AD11" i="276"/>
  <c r="AC11" i="276"/>
  <c r="AB11" i="276"/>
  <c r="AA11" i="276"/>
  <c r="Y11" i="276"/>
  <c r="X11" i="276"/>
  <c r="Z11" i="276" s="1"/>
  <c r="W11" i="276"/>
  <c r="V11" i="276"/>
  <c r="T11" i="276"/>
  <c r="U11" i="276" s="1"/>
  <c r="S11" i="276"/>
  <c r="R11" i="276"/>
  <c r="Q11" i="276"/>
  <c r="O11" i="276"/>
  <c r="N11" i="276"/>
  <c r="M11" i="276"/>
  <c r="L11" i="276"/>
  <c r="K11" i="276"/>
  <c r="AI10" i="276"/>
  <c r="AH10" i="276"/>
  <c r="AJ10" i="276" s="1"/>
  <c r="AG10" i="276"/>
  <c r="AE10" i="276"/>
  <c r="AD10" i="276"/>
  <c r="AC10" i="276"/>
  <c r="AB10" i="276"/>
  <c r="AF10" i="276" s="1"/>
  <c r="AA10" i="276"/>
  <c r="Y10" i="276"/>
  <c r="X10" i="276"/>
  <c r="Z10" i="276" s="1"/>
  <c r="W10" i="276"/>
  <c r="V10" i="276"/>
  <c r="U10" i="276"/>
  <c r="T10" i="276"/>
  <c r="S10" i="276"/>
  <c r="R10" i="276"/>
  <c r="Q10" i="276"/>
  <c r="P10" i="276"/>
  <c r="F10" i="276" s="1"/>
  <c r="O10" i="276"/>
  <c r="N10" i="276"/>
  <c r="M10" i="276"/>
  <c r="L10" i="276"/>
  <c r="K10" i="276"/>
  <c r="AI9" i="276"/>
  <c r="AH9" i="276"/>
  <c r="AJ9" i="276" s="1"/>
  <c r="AG9" i="276"/>
  <c r="AE9" i="276"/>
  <c r="AD9" i="276"/>
  <c r="AC9" i="276"/>
  <c r="AB9" i="276"/>
  <c r="AF9" i="276" s="1"/>
  <c r="AA9" i="276"/>
  <c r="Y9" i="276"/>
  <c r="X9" i="276"/>
  <c r="W9" i="276"/>
  <c r="V9" i="276"/>
  <c r="T9" i="276"/>
  <c r="S9" i="276"/>
  <c r="U9" i="276" s="1"/>
  <c r="R9" i="276"/>
  <c r="Q9" i="276"/>
  <c r="P9" i="276"/>
  <c r="F9" i="276" s="1"/>
  <c r="O9" i="276"/>
  <c r="N9" i="276"/>
  <c r="M9" i="276"/>
  <c r="L9" i="276"/>
  <c r="K9" i="276"/>
  <c r="AI8" i="276"/>
  <c r="AH8" i="276"/>
  <c r="AJ8" i="276" s="1"/>
  <c r="AG8" i="276"/>
  <c r="AE8" i="276"/>
  <c r="AD8" i="276"/>
  <c r="AF8" i="276" s="1"/>
  <c r="AC8" i="276"/>
  <c r="AB8" i="276"/>
  <c r="AA8" i="276"/>
  <c r="Y8" i="276"/>
  <c r="X8" i="276"/>
  <c r="Z8" i="276" s="1"/>
  <c r="W8" i="276"/>
  <c r="V8" i="276"/>
  <c r="T8" i="276"/>
  <c r="U8" i="276" s="1"/>
  <c r="S8" i="276"/>
  <c r="R8" i="276"/>
  <c r="Q8" i="276"/>
  <c r="O8" i="276"/>
  <c r="N8" i="276"/>
  <c r="P8" i="276" s="1"/>
  <c r="F8" i="276" s="1"/>
  <c r="M8" i="276"/>
  <c r="L8" i="276"/>
  <c r="K8" i="276"/>
  <c r="AI7" i="276"/>
  <c r="AH7" i="276"/>
  <c r="AJ7" i="276" s="1"/>
  <c r="AG7" i="276"/>
  <c r="AF7" i="276"/>
  <c r="AE7" i="276"/>
  <c r="AD7" i="276"/>
  <c r="AC7" i="276"/>
  <c r="AB7" i="276"/>
  <c r="AA7" i="276"/>
  <c r="Z7" i="276"/>
  <c r="Y7" i="276"/>
  <c r="X7" i="276"/>
  <c r="W7" i="276"/>
  <c r="V7" i="276"/>
  <c r="T7" i="276"/>
  <c r="S7" i="276"/>
  <c r="U7" i="276" s="1"/>
  <c r="R7" i="276"/>
  <c r="Q7" i="276"/>
  <c r="P7" i="276"/>
  <c r="F7" i="276" s="1"/>
  <c r="O7" i="276"/>
  <c r="N7" i="276"/>
  <c r="M7" i="276"/>
  <c r="L7" i="276"/>
  <c r="K7" i="276"/>
  <c r="AI6" i="276"/>
  <c r="AH6" i="276"/>
  <c r="AJ6" i="276" s="1"/>
  <c r="AG6" i="276"/>
  <c r="AE6" i="276"/>
  <c r="AF6" i="276" s="1"/>
  <c r="AD6" i="276"/>
  <c r="AC6" i="276"/>
  <c r="AB6" i="276"/>
  <c r="AA6" i="276"/>
  <c r="Y6" i="276"/>
  <c r="Z6" i="276" s="1"/>
  <c r="X6" i="276"/>
  <c r="W6" i="276"/>
  <c r="V6" i="276"/>
  <c r="T6" i="276"/>
  <c r="U6" i="276" s="1"/>
  <c r="S6" i="276"/>
  <c r="R6" i="276"/>
  <c r="Q6" i="276"/>
  <c r="O6" i="276"/>
  <c r="N6" i="276"/>
  <c r="M6" i="276"/>
  <c r="L6" i="276"/>
  <c r="K6" i="276"/>
  <c r="AI5" i="276"/>
  <c r="AH5" i="276"/>
  <c r="AJ5" i="276" s="1"/>
  <c r="AG5" i="276"/>
  <c r="AE5" i="276"/>
  <c r="AD5" i="276"/>
  <c r="AF5" i="276" s="1"/>
  <c r="AC5" i="276"/>
  <c r="AB5" i="276"/>
  <c r="AA5" i="276"/>
  <c r="Y5" i="276"/>
  <c r="X5" i="276"/>
  <c r="Z5" i="276" s="1"/>
  <c r="W5" i="276"/>
  <c r="V5" i="276"/>
  <c r="T5" i="276"/>
  <c r="U5" i="276" s="1"/>
  <c r="S5" i="276"/>
  <c r="R5" i="276"/>
  <c r="Q5" i="276"/>
  <c r="O5" i="276"/>
  <c r="N5" i="276"/>
  <c r="P5" i="276" s="1"/>
  <c r="F5" i="276" s="1"/>
  <c r="M5" i="276"/>
  <c r="L5" i="276"/>
  <c r="K5" i="276"/>
  <c r="AI4" i="276"/>
  <c r="AH4" i="276"/>
  <c r="AJ4" i="276" s="1"/>
  <c r="AG4" i="276"/>
  <c r="AE4" i="276"/>
  <c r="AD4" i="276"/>
  <c r="AC4" i="276"/>
  <c r="AF4" i="276" s="1"/>
  <c r="AB4" i="276"/>
  <c r="AA4" i="276"/>
  <c r="Y4" i="276"/>
  <c r="X4" i="276"/>
  <c r="Z4" i="276" s="1"/>
  <c r="W4" i="276"/>
  <c r="V4" i="276"/>
  <c r="T4" i="276"/>
  <c r="U4" i="276" s="1"/>
  <c r="S4" i="276"/>
  <c r="R4" i="276"/>
  <c r="Q4" i="276"/>
  <c r="O4" i="276"/>
  <c r="N4" i="276"/>
  <c r="M4" i="276"/>
  <c r="P4" i="276" s="1"/>
  <c r="F4" i="276" s="1"/>
  <c r="L4" i="276"/>
  <c r="K4" i="276"/>
  <c r="C54" i="233"/>
  <c r="C56" i="233" s="1"/>
  <c r="F61" i="310"/>
  <c r="F35" i="310"/>
  <c r="F62" i="310"/>
  <c r="F60" i="310"/>
  <c r="F34" i="310"/>
  <c r="F28" i="310"/>
  <c r="F27" i="310"/>
  <c r="F26" i="310"/>
  <c r="F25" i="310"/>
  <c r="F21" i="310"/>
  <c r="F20" i="310"/>
  <c r="F19" i="310"/>
  <c r="F18" i="310"/>
  <c r="F36" i="310"/>
  <c r="F33" i="310"/>
  <c r="F13" i="310"/>
  <c r="F78" i="310"/>
  <c r="F77" i="310"/>
  <c r="F76" i="310"/>
  <c r="F75" i="310"/>
  <c r="F71" i="310"/>
  <c r="F70" i="310"/>
  <c r="F69" i="310"/>
  <c r="F68" i="310"/>
  <c r="F12" i="310"/>
  <c r="F11" i="310"/>
  <c r="F63" i="310"/>
  <c r="F50" i="310"/>
  <c r="F49" i="310"/>
  <c r="F48" i="310"/>
  <c r="F47" i="310"/>
  <c r="F43" i="310"/>
  <c r="F42" i="310"/>
  <c r="F41" i="310"/>
  <c r="F40" i="310"/>
  <c r="F10" i="310"/>
  <c r="D35" i="303"/>
  <c r="G43" i="329"/>
  <c r="E48" i="279"/>
  <c r="E33" i="297"/>
  <c r="E48" i="284"/>
  <c r="F40" i="329"/>
  <c r="F33" i="321"/>
  <c r="E76" i="303"/>
  <c r="D48" i="303"/>
  <c r="E28" i="279"/>
  <c r="H42" i="329"/>
  <c r="H21" i="329"/>
  <c r="E48" i="321"/>
  <c r="D34" i="303"/>
  <c r="E40" i="284"/>
  <c r="D40" i="288"/>
  <c r="E26" i="279"/>
  <c r="D33" i="321"/>
  <c r="I43" i="329"/>
  <c r="E40" i="310"/>
  <c r="E47" i="321"/>
  <c r="D43" i="288"/>
  <c r="E78" i="279"/>
  <c r="F47" i="297"/>
  <c r="E49" i="279"/>
  <c r="D48" i="279"/>
  <c r="D35" i="279"/>
  <c r="D48" i="310"/>
  <c r="E25" i="279"/>
  <c r="E75" i="303"/>
  <c r="D48" i="284"/>
  <c r="E18" i="284"/>
  <c r="E18" i="321"/>
  <c r="D42" i="303"/>
  <c r="E26" i="321"/>
  <c r="D34" i="297"/>
  <c r="G25" i="297"/>
  <c r="E10" i="279"/>
  <c r="F20" i="329"/>
  <c r="F48" i="284"/>
  <c r="E62" i="279"/>
  <c r="E28" i="303"/>
  <c r="E33" i="329"/>
  <c r="D40" i="284"/>
  <c r="E48" i="316"/>
  <c r="D71" i="303"/>
  <c r="G20" i="329"/>
  <c r="F27" i="284"/>
  <c r="E20" i="284"/>
  <c r="E25" i="310"/>
  <c r="D34" i="316"/>
  <c r="E62" i="303"/>
  <c r="G40" i="329"/>
  <c r="F48" i="288"/>
  <c r="E18" i="329"/>
  <c r="F18" i="288"/>
  <c r="E19" i="303"/>
  <c r="G47" i="297"/>
  <c r="F18" i="329"/>
  <c r="D27" i="297"/>
  <c r="D41" i="284"/>
  <c r="H21" i="297"/>
  <c r="E12" i="279"/>
  <c r="E47" i="316"/>
  <c r="H25" i="329"/>
  <c r="D25" i="329"/>
  <c r="E61" i="279"/>
  <c r="D63" i="279"/>
  <c r="D10" i="279"/>
  <c r="H43" i="329"/>
  <c r="I47" i="329"/>
  <c r="G33" i="329"/>
  <c r="D21" i="297"/>
  <c r="D19" i="279"/>
  <c r="E27" i="297"/>
  <c r="D47" i="321"/>
  <c r="E34" i="316"/>
  <c r="F21" i="329"/>
  <c r="E60" i="303"/>
  <c r="E34" i="321"/>
  <c r="G25" i="329"/>
  <c r="D63" i="303"/>
  <c r="E25" i="316"/>
  <c r="D41" i="321"/>
  <c r="I18" i="329"/>
  <c r="D61" i="303"/>
  <c r="G33" i="297"/>
  <c r="D21" i="329"/>
  <c r="F25" i="321"/>
  <c r="E20" i="303"/>
  <c r="D28" i="279"/>
  <c r="F33" i="297"/>
  <c r="G27" i="297"/>
  <c r="H18" i="329"/>
  <c r="D33" i="316"/>
  <c r="D25" i="321"/>
  <c r="H25" i="297"/>
  <c r="E11" i="279"/>
  <c r="G34" i="329"/>
  <c r="D60" i="303"/>
  <c r="D61" i="279"/>
  <c r="E47" i="288"/>
  <c r="F47" i="321"/>
  <c r="D41" i="288"/>
  <c r="E40" i="303"/>
  <c r="D18" i="310"/>
  <c r="E43" i="329"/>
  <c r="D36" i="303"/>
  <c r="E33" i="303"/>
  <c r="E20" i="310"/>
  <c r="E18" i="316"/>
  <c r="E70" i="279"/>
  <c r="I33" i="329"/>
  <c r="E48" i="303"/>
  <c r="E40" i="316"/>
  <c r="H47" i="297"/>
  <c r="E77" i="303"/>
  <c r="D13" i="303"/>
  <c r="E40" i="288"/>
  <c r="F25" i="284"/>
  <c r="F42" i="329"/>
  <c r="E34" i="279"/>
  <c r="D48" i="316"/>
  <c r="E68" i="279"/>
  <c r="D10" i="303"/>
  <c r="D40" i="303"/>
  <c r="D75" i="279"/>
  <c r="E47" i="284"/>
  <c r="E26" i="329"/>
  <c r="D20" i="321"/>
  <c r="D18" i="321"/>
  <c r="E18" i="279"/>
  <c r="E27" i="279"/>
  <c r="D33" i="329"/>
  <c r="E41" i="329"/>
  <c r="E36" i="279"/>
  <c r="E43" i="316"/>
  <c r="D50" i="303"/>
  <c r="D40" i="321"/>
  <c r="D78" i="279"/>
  <c r="D77" i="303"/>
  <c r="D40" i="297"/>
  <c r="E18" i="297"/>
  <c r="D27" i="284"/>
  <c r="G47" i="329"/>
  <c r="D42" i="310"/>
  <c r="D41" i="279"/>
  <c r="H40" i="329"/>
  <c r="D33" i="288"/>
  <c r="D60" i="279"/>
  <c r="E47" i="329"/>
  <c r="D11" i="279"/>
  <c r="D76" i="279"/>
  <c r="D69" i="303"/>
  <c r="E20" i="316"/>
  <c r="D26" i="297"/>
  <c r="F26" i="329"/>
  <c r="D34" i="329"/>
  <c r="D13" i="279"/>
  <c r="D42" i="297"/>
  <c r="E25" i="297"/>
  <c r="D12" i="279"/>
  <c r="G18" i="297"/>
  <c r="F25" i="297"/>
  <c r="F41" i="297"/>
  <c r="E21" i="329"/>
  <c r="F48" i="297"/>
  <c r="D50" i="279"/>
  <c r="D47" i="316"/>
  <c r="E77" i="279"/>
  <c r="E50" i="279"/>
  <c r="E47" i="297"/>
  <c r="F33" i="288"/>
  <c r="D43" i="329"/>
  <c r="F43" i="329"/>
  <c r="E41" i="303"/>
  <c r="D41" i="329"/>
  <c r="D47" i="297"/>
  <c r="D12" i="303"/>
  <c r="D33" i="303"/>
  <c r="E12" i="303"/>
  <c r="E33" i="321"/>
  <c r="E26" i="303"/>
  <c r="E42" i="303"/>
  <c r="F41" i="284"/>
  <c r="I21" i="329"/>
  <c r="E43" i="279"/>
  <c r="E41" i="284"/>
  <c r="D43" i="284"/>
  <c r="F47" i="284"/>
  <c r="D36" i="279"/>
  <c r="D26" i="329"/>
  <c r="E13" i="279"/>
  <c r="D25" i="310"/>
  <c r="D33" i="310"/>
  <c r="E21" i="316"/>
  <c r="E48" i="310"/>
  <c r="I40" i="329"/>
  <c r="E26" i="297"/>
  <c r="E41" i="310"/>
  <c r="D71" i="279"/>
  <c r="D33" i="284"/>
  <c r="E40" i="329"/>
  <c r="F18" i="297"/>
  <c r="D19" i="303"/>
  <c r="I25" i="329"/>
  <c r="G40" i="297"/>
  <c r="F33" i="329"/>
  <c r="F43" i="321"/>
  <c r="E33" i="316"/>
  <c r="E69" i="303"/>
  <c r="D47" i="284"/>
  <c r="E60" i="279"/>
  <c r="I20" i="329"/>
  <c r="E21" i="297"/>
  <c r="D47" i="288"/>
  <c r="E25" i="321"/>
  <c r="F25" i="329"/>
  <c r="E18" i="303"/>
  <c r="D11" i="303"/>
  <c r="D42" i="279"/>
  <c r="F47" i="329"/>
  <c r="D42" i="316"/>
  <c r="E33" i="288"/>
  <c r="G21" i="297"/>
  <c r="E21" i="284"/>
  <c r="D27" i="303"/>
  <c r="D48" i="288"/>
  <c r="E49" i="303"/>
  <c r="F43" i="284"/>
  <c r="H48" i="329"/>
  <c r="D20" i="288"/>
  <c r="E11" i="303"/>
  <c r="F48" i="329"/>
  <c r="F40" i="297"/>
  <c r="F18" i="321"/>
  <c r="D47" i="329"/>
  <c r="E18" i="310"/>
  <c r="E40" i="279"/>
  <c r="H40" i="297"/>
  <c r="D62" i="279"/>
  <c r="G41" i="297"/>
  <c r="D70" i="279"/>
  <c r="H20" i="297"/>
  <c r="I42" i="329"/>
  <c r="D70" i="303"/>
  <c r="F20" i="288"/>
  <c r="E68" i="303"/>
  <c r="F20" i="321"/>
  <c r="D18" i="297"/>
  <c r="E43" i="288"/>
  <c r="D48" i="321"/>
  <c r="H47" i="329"/>
  <c r="D78" i="303"/>
  <c r="E75" i="279"/>
  <c r="E21" i="310"/>
  <c r="E21" i="303"/>
  <c r="D75" i="303"/>
  <c r="F40" i="284"/>
  <c r="E63" i="303"/>
  <c r="E48" i="288"/>
  <c r="E71" i="279"/>
  <c r="D25" i="297"/>
  <c r="E69" i="279"/>
  <c r="D43" i="279"/>
  <c r="E25" i="284"/>
  <c r="E48" i="329"/>
  <c r="E25" i="329"/>
  <c r="E70" i="303"/>
  <c r="F33" i="284"/>
  <c r="F21" i="288"/>
  <c r="H41" i="297"/>
  <c r="D21" i="303"/>
  <c r="E21" i="288"/>
  <c r="D28" i="303"/>
  <c r="D20" i="284"/>
  <c r="G48" i="329"/>
  <c r="F18" i="284"/>
  <c r="D62" i="303"/>
  <c r="D21" i="279"/>
  <c r="D26" i="303"/>
  <c r="H48" i="297"/>
  <c r="D68" i="303"/>
  <c r="E25" i="288"/>
  <c r="F21" i="297"/>
  <c r="D33" i="297"/>
  <c r="F21" i="321"/>
  <c r="E41" i="279"/>
  <c r="E35" i="303"/>
  <c r="E34" i="303"/>
  <c r="E43" i="321"/>
  <c r="D33" i="279"/>
  <c r="E42" i="297"/>
  <c r="D69" i="279"/>
  <c r="D21" i="321"/>
  <c r="E33" i="279"/>
  <c r="D43" i="321"/>
  <c r="E61" i="303"/>
  <c r="H18" i="297"/>
  <c r="D43" i="303"/>
  <c r="D40" i="279"/>
  <c r="E33" i="284"/>
  <c r="D77" i="279"/>
  <c r="E43" i="284"/>
  <c r="H33" i="297"/>
  <c r="D40" i="310"/>
  <c r="E21" i="279"/>
  <c r="D49" i="303"/>
  <c r="E35" i="279"/>
  <c r="F40" i="321"/>
  <c r="H42" i="297"/>
  <c r="D18" i="316"/>
  <c r="D25" i="279"/>
  <c r="D26" i="279"/>
  <c r="D21" i="284"/>
  <c r="E34" i="329"/>
  <c r="D20" i="310"/>
  <c r="E40" i="297"/>
  <c r="E21" i="321"/>
  <c r="D21" i="288"/>
  <c r="E33" i="310"/>
  <c r="E42" i="279"/>
  <c r="D41" i="297"/>
  <c r="D18" i="284"/>
  <c r="E10" i="303"/>
  <c r="D76" i="303"/>
  <c r="E43" i="303"/>
  <c r="D43" i="310"/>
  <c r="I48" i="329"/>
  <c r="F47" i="288"/>
  <c r="E47" i="303"/>
  <c r="E78" i="303"/>
  <c r="E41" i="321"/>
  <c r="D25" i="288"/>
  <c r="F25" i="288"/>
  <c r="D18" i="279"/>
  <c r="G43" i="297"/>
  <c r="F40" i="288"/>
  <c r="D21" i="316"/>
  <c r="D20" i="303"/>
  <c r="E41" i="288"/>
  <c r="H20" i="329"/>
  <c r="D43" i="316"/>
  <c r="F27" i="297"/>
  <c r="E43" i="310"/>
  <c r="F20" i="297"/>
  <c r="D27" i="316"/>
  <c r="G42" i="329"/>
  <c r="E13" i="303"/>
  <c r="G20" i="297"/>
  <c r="D48" i="329"/>
  <c r="F41" i="288"/>
  <c r="F34" i="329"/>
  <c r="D68" i="279"/>
  <c r="E42" i="316"/>
  <c r="E27" i="284"/>
  <c r="D20" i="279"/>
  <c r="E43" i="297"/>
  <c r="D20" i="316"/>
  <c r="E40" i="321"/>
  <c r="G21" i="329"/>
  <c r="D18" i="329"/>
  <c r="D26" i="321"/>
  <c r="D27" i="279"/>
  <c r="D49" i="279"/>
  <c r="E25" i="303"/>
  <c r="F43" i="297"/>
  <c r="F42" i="321"/>
  <c r="D34" i="321"/>
  <c r="D25" i="303"/>
  <c r="D40" i="316"/>
  <c r="F21" i="284"/>
  <c r="E47" i="310"/>
  <c r="D47" i="303"/>
  <c r="H43" i="297"/>
  <c r="E71" i="303"/>
  <c r="D47" i="310"/>
  <c r="D34" i="279"/>
  <c r="E34" i="297"/>
  <c r="E63" i="279"/>
  <c r="E20" i="321"/>
  <c r="F43" i="288"/>
  <c r="E50" i="303"/>
  <c r="D47" i="279"/>
  <c r="F20" i="284"/>
  <c r="E18" i="288"/>
  <c r="D43" i="297"/>
  <c r="D18" i="303"/>
  <c r="E20" i="279"/>
  <c r="G18" i="329"/>
  <c r="D21" i="310"/>
  <c r="D41" i="303"/>
  <c r="H34" i="329"/>
  <c r="E27" i="303"/>
  <c r="E76" i="279"/>
  <c r="D25" i="316"/>
  <c r="E47" i="279"/>
  <c r="H33" i="329"/>
  <c r="D25" i="284"/>
  <c r="D18" i="288"/>
  <c r="F48" i="321"/>
  <c r="G48" i="297"/>
  <c r="D40" i="329"/>
  <c r="E20" i="288"/>
  <c r="E36" i="303"/>
  <c r="E19" i="279"/>
  <c r="P6" i="285" l="1"/>
  <c r="D55" i="328"/>
  <c r="C47" i="328"/>
  <c r="C61" i="328" s="1"/>
  <c r="D48" i="328"/>
  <c r="U22" i="328"/>
  <c r="P7" i="328"/>
  <c r="Z7" i="328"/>
  <c r="U6" i="328"/>
  <c r="P5" i="328"/>
  <c r="U4" i="328"/>
  <c r="AF24" i="328"/>
  <c r="Z15" i="328"/>
  <c r="U15" i="328"/>
  <c r="AF15" i="328"/>
  <c r="U14" i="328"/>
  <c r="AF14" i="328"/>
  <c r="P14" i="328"/>
  <c r="AF11" i="328"/>
  <c r="AJ7" i="328"/>
  <c r="F7" i="328" s="1"/>
  <c r="AJ6" i="328"/>
  <c r="F6" i="328" s="1"/>
  <c r="AF6" i="328"/>
  <c r="Z4" i="328"/>
  <c r="E48" i="328"/>
  <c r="D55" i="327"/>
  <c r="C47" i="327"/>
  <c r="C61" i="327" s="1"/>
  <c r="D48" i="327"/>
  <c r="AF22" i="327"/>
  <c r="P22" i="327"/>
  <c r="AF19" i="327"/>
  <c r="AJ18" i="327"/>
  <c r="F18" i="327" s="1"/>
  <c r="AF16" i="327"/>
  <c r="P16" i="327"/>
  <c r="P15" i="327"/>
  <c r="Z15" i="327"/>
  <c r="AJ22" i="327"/>
  <c r="F22" i="327" s="1"/>
  <c r="U22" i="327"/>
  <c r="P19" i="327"/>
  <c r="AJ15" i="327"/>
  <c r="F15" i="327" s="1"/>
  <c r="U15" i="327"/>
  <c r="AF15" i="327"/>
  <c r="Z8" i="327"/>
  <c r="U7" i="327"/>
  <c r="AJ6" i="327"/>
  <c r="F6" i="327" s="1"/>
  <c r="AF6" i="327"/>
  <c r="P6" i="327"/>
  <c r="E48" i="327"/>
  <c r="D55" i="326"/>
  <c r="C47" i="326"/>
  <c r="D48" i="326"/>
  <c r="D62" i="326"/>
  <c r="P11" i="326"/>
  <c r="Z8" i="326"/>
  <c r="AF8" i="326"/>
  <c r="E48" i="326"/>
  <c r="E50" i="326"/>
  <c r="C57" i="326"/>
  <c r="E57" i="326" s="1"/>
  <c r="D55" i="325"/>
  <c r="C47" i="325"/>
  <c r="D48" i="325"/>
  <c r="D62" i="325"/>
  <c r="AJ21" i="325"/>
  <c r="F21" i="325" s="1"/>
  <c r="P12" i="325"/>
  <c r="AJ10" i="325"/>
  <c r="F10" i="325" s="1"/>
  <c r="AF9" i="325"/>
  <c r="U8" i="325"/>
  <c r="AJ8" i="325"/>
  <c r="F8" i="325" s="1"/>
  <c r="AF6" i="325"/>
  <c r="Z6" i="325"/>
  <c r="U5" i="325"/>
  <c r="U4" i="325"/>
  <c r="Z22" i="325"/>
  <c r="U17" i="325"/>
  <c r="AF17" i="325"/>
  <c r="U9" i="325"/>
  <c r="P9" i="325"/>
  <c r="U10" i="325"/>
  <c r="AJ7" i="325"/>
  <c r="F7" i="325" s="1"/>
  <c r="Z5" i="325"/>
  <c r="AJ5" i="325"/>
  <c r="F5" i="325" s="1"/>
  <c r="P4" i="325"/>
  <c r="AF4" i="325"/>
  <c r="C61" i="325"/>
  <c r="U20" i="324"/>
  <c r="AF20" i="324"/>
  <c r="AF18" i="324"/>
  <c r="P18" i="324"/>
  <c r="Z13" i="324"/>
  <c r="U12" i="324"/>
  <c r="AF11" i="324"/>
  <c r="Z20" i="324"/>
  <c r="Z18" i="324"/>
  <c r="AJ18" i="324"/>
  <c r="F18" i="324" s="1"/>
  <c r="C57" i="324" s="1"/>
  <c r="G57" i="324" s="1"/>
  <c r="Z12" i="324"/>
  <c r="Z11" i="324"/>
  <c r="Z7" i="324"/>
  <c r="AJ6" i="324"/>
  <c r="F6" i="324" s="1"/>
  <c r="E61" i="324"/>
  <c r="Z14" i="323"/>
  <c r="AJ14" i="323"/>
  <c r="F14" i="323" s="1"/>
  <c r="AF12" i="323"/>
  <c r="Z12" i="323"/>
  <c r="AJ12" i="323"/>
  <c r="F12" i="323" s="1"/>
  <c r="AJ6" i="323"/>
  <c r="F6" i="323" s="1"/>
  <c r="AJ15" i="323"/>
  <c r="F15" i="323" s="1"/>
  <c r="AF14" i="323"/>
  <c r="P12" i="323"/>
  <c r="AF11" i="323"/>
  <c r="P11" i="323"/>
  <c r="Z10" i="323"/>
  <c r="AJ10" i="323"/>
  <c r="F10" i="323" s="1"/>
  <c r="U10" i="323"/>
  <c r="AF10" i="323"/>
  <c r="Z6" i="323"/>
  <c r="U6" i="323"/>
  <c r="AF6" i="323"/>
  <c r="U5" i="323"/>
  <c r="U4" i="323"/>
  <c r="AF4" i="323"/>
  <c r="P4" i="323"/>
  <c r="E61" i="323"/>
  <c r="D61" i="320"/>
  <c r="C47" i="320"/>
  <c r="C61" i="320" s="1"/>
  <c r="D48" i="320"/>
  <c r="Z13" i="320"/>
  <c r="U13" i="320"/>
  <c r="AF13" i="320"/>
  <c r="P12" i="320"/>
  <c r="AF11" i="320"/>
  <c r="P11" i="320"/>
  <c r="AF22" i="320"/>
  <c r="P22" i="320"/>
  <c r="AJ22" i="320"/>
  <c r="F22" i="320" s="1"/>
  <c r="Z20" i="320"/>
  <c r="AF20" i="320"/>
  <c r="P20" i="320"/>
  <c r="AJ18" i="320"/>
  <c r="F18" i="320" s="1"/>
  <c r="U18" i="320"/>
  <c r="Z15" i="320"/>
  <c r="AJ14" i="320"/>
  <c r="F14" i="320" s="1"/>
  <c r="U14" i="320"/>
  <c r="P13" i="320"/>
  <c r="AJ13" i="320"/>
  <c r="F13" i="320" s="1"/>
  <c r="AF12" i="320"/>
  <c r="U11" i="320"/>
  <c r="P10" i="320"/>
  <c r="U9" i="320"/>
  <c r="G54" i="319"/>
  <c r="D61" i="319"/>
  <c r="D62" i="319"/>
  <c r="D48" i="319"/>
  <c r="P18" i="319"/>
  <c r="AF16" i="319"/>
  <c r="Z12" i="319"/>
  <c r="AJ8" i="319"/>
  <c r="F8" i="319" s="1"/>
  <c r="U6" i="319"/>
  <c r="AF6" i="319"/>
  <c r="U19" i="319"/>
  <c r="AF19" i="319"/>
  <c r="Z19" i="319"/>
  <c r="U18" i="319"/>
  <c r="AF18" i="319"/>
  <c r="P16" i="319"/>
  <c r="Z15" i="319"/>
  <c r="AJ14" i="319"/>
  <c r="F14" i="319" s="1"/>
  <c r="P14" i="319"/>
  <c r="P13" i="319"/>
  <c r="U12" i="319"/>
  <c r="AF10" i="319"/>
  <c r="P10" i="319"/>
  <c r="Z10" i="319"/>
  <c r="U9" i="319"/>
  <c r="Z7" i="319"/>
  <c r="P6" i="319"/>
  <c r="Z6" i="319"/>
  <c r="AJ6" i="319"/>
  <c r="F6" i="319" s="1"/>
  <c r="AF5" i="319"/>
  <c r="P5" i="319"/>
  <c r="Z4" i="319"/>
  <c r="AF4" i="319"/>
  <c r="E61" i="319"/>
  <c r="G54" i="318"/>
  <c r="D48" i="318"/>
  <c r="D61" i="318"/>
  <c r="D62" i="318"/>
  <c r="P18" i="318"/>
  <c r="AF14" i="318"/>
  <c r="P13" i="318"/>
  <c r="AF18" i="318"/>
  <c r="AF16" i="318"/>
  <c r="P16" i="318"/>
  <c r="P14" i="318"/>
  <c r="Z14" i="318"/>
  <c r="U12" i="318"/>
  <c r="AF5" i="318"/>
  <c r="P5" i="318"/>
  <c r="AF4" i="318"/>
  <c r="Z4" i="318"/>
  <c r="U4" i="318"/>
  <c r="E50" i="318"/>
  <c r="E61" i="318"/>
  <c r="C55" i="317"/>
  <c r="G55" i="317" s="1"/>
  <c r="D55" i="317"/>
  <c r="D48" i="317"/>
  <c r="Z5" i="317"/>
  <c r="C57" i="317"/>
  <c r="E57" i="317" s="1"/>
  <c r="U7" i="317"/>
  <c r="F7" i="317" s="1"/>
  <c r="P6" i="317"/>
  <c r="AF6" i="317"/>
  <c r="AF5" i="317"/>
  <c r="P5" i="317"/>
  <c r="E48" i="317"/>
  <c r="C47" i="315"/>
  <c r="C61" i="315" s="1"/>
  <c r="D61" i="315"/>
  <c r="D48" i="315"/>
  <c r="AJ8" i="315"/>
  <c r="AF14" i="315"/>
  <c r="P14" i="315"/>
  <c r="Z12" i="315"/>
  <c r="P11" i="315"/>
  <c r="F11" i="315" s="1"/>
  <c r="C57" i="315" s="1"/>
  <c r="E57" i="315" s="1"/>
  <c r="Z11" i="315"/>
  <c r="AF10" i="315"/>
  <c r="P10" i="315"/>
  <c r="F10" i="315" s="1"/>
  <c r="AJ10" i="315"/>
  <c r="Z8" i="315"/>
  <c r="F14" i="315"/>
  <c r="D48" i="314"/>
  <c r="D61" i="314"/>
  <c r="U16" i="314"/>
  <c r="P14" i="314"/>
  <c r="F14" i="314" s="1"/>
  <c r="Z13" i="314"/>
  <c r="U11" i="314"/>
  <c r="AF11" i="314"/>
  <c r="P10" i="314"/>
  <c r="F10" i="314" s="1"/>
  <c r="AF6" i="314"/>
  <c r="P5" i="314"/>
  <c r="F5" i="314" s="1"/>
  <c r="U13" i="314"/>
  <c r="U12" i="314"/>
  <c r="Z8" i="314"/>
  <c r="P6" i="314"/>
  <c r="F6" i="314" s="1"/>
  <c r="AF5" i="314"/>
  <c r="E61" i="314"/>
  <c r="C55" i="313"/>
  <c r="G55" i="313" s="1"/>
  <c r="D48" i="313"/>
  <c r="AF14" i="313"/>
  <c r="U11" i="313"/>
  <c r="F11" i="313" s="1"/>
  <c r="U8" i="313"/>
  <c r="F8" i="313" s="1"/>
  <c r="AF8" i="313"/>
  <c r="Z17" i="313"/>
  <c r="U15" i="313"/>
  <c r="F15" i="313" s="1"/>
  <c r="Z13" i="313"/>
  <c r="AF13" i="313"/>
  <c r="Z12" i="313"/>
  <c r="U12" i="313"/>
  <c r="F12" i="313" s="1"/>
  <c r="P10" i="313"/>
  <c r="P8" i="313"/>
  <c r="Z8" i="313"/>
  <c r="C57" i="313"/>
  <c r="E57" i="313" s="1"/>
  <c r="C55" i="312"/>
  <c r="G55" i="312" s="1"/>
  <c r="D55" i="312"/>
  <c r="D66" i="312"/>
  <c r="D69" i="312" s="1"/>
  <c r="D48" i="312"/>
  <c r="P15" i="312"/>
  <c r="U8" i="312"/>
  <c r="F8" i="312" s="1"/>
  <c r="Z8" i="312"/>
  <c r="Z5" i="312"/>
  <c r="U7" i="312"/>
  <c r="F7" i="312" s="1"/>
  <c r="AF7" i="312"/>
  <c r="U6" i="312"/>
  <c r="F6" i="312" s="1"/>
  <c r="C57" i="312" s="1"/>
  <c r="G57" i="312" s="1"/>
  <c r="P6" i="312"/>
  <c r="AF5" i="312"/>
  <c r="P5" i="312"/>
  <c r="C47" i="312"/>
  <c r="C66" i="312" s="1"/>
  <c r="C68" i="312" s="1"/>
  <c r="G68" i="312" s="1"/>
  <c r="D55" i="311"/>
  <c r="D48" i="311"/>
  <c r="U13" i="311"/>
  <c r="U11" i="311"/>
  <c r="AJ10" i="311"/>
  <c r="AF14" i="311"/>
  <c r="P14" i="311"/>
  <c r="F14" i="311" s="1"/>
  <c r="Z10" i="311"/>
  <c r="P8" i="311"/>
  <c r="F8" i="311" s="1"/>
  <c r="Z8" i="311"/>
  <c r="AJ8" i="311"/>
  <c r="U4" i="311"/>
  <c r="E48" i="311"/>
  <c r="C47" i="309"/>
  <c r="C61" i="309" s="1"/>
  <c r="D48" i="309"/>
  <c r="D61" i="309"/>
  <c r="Z17" i="309"/>
  <c r="AF15" i="309"/>
  <c r="U14" i="309"/>
  <c r="AF14" i="309"/>
  <c r="U10" i="309"/>
  <c r="U7" i="309"/>
  <c r="AF17" i="309"/>
  <c r="P17" i="309"/>
  <c r="Z16" i="309"/>
  <c r="P15" i="309"/>
  <c r="U15" i="309"/>
  <c r="AF9" i="309"/>
  <c r="P9" i="309"/>
  <c r="P7" i="309"/>
  <c r="Z6" i="309"/>
  <c r="AJ6" i="309"/>
  <c r="F6" i="309" s="1"/>
  <c r="E50" i="309" s="1"/>
  <c r="U6" i="309"/>
  <c r="AF6" i="309"/>
  <c r="P6" i="309"/>
  <c r="C47" i="308"/>
  <c r="C61" i="308" s="1"/>
  <c r="D61" i="308"/>
  <c r="AF12" i="308"/>
  <c r="P12" i="308"/>
  <c r="U10" i="308"/>
  <c r="AF9" i="308"/>
  <c r="Z5" i="308"/>
  <c r="U16" i="308"/>
  <c r="U15" i="308"/>
  <c r="Z14" i="308"/>
  <c r="AF14" i="308"/>
  <c r="P14" i="308"/>
  <c r="P9" i="308"/>
  <c r="Z9" i="308"/>
  <c r="AJ6" i="308"/>
  <c r="F6" i="308" s="1"/>
  <c r="C57" i="308" s="1"/>
  <c r="AF6" i="308"/>
  <c r="P6" i="308"/>
  <c r="D62" i="307"/>
  <c r="G54" i="307"/>
  <c r="D55" i="307"/>
  <c r="D66" i="307"/>
  <c r="D69" i="307" s="1"/>
  <c r="D48" i="307"/>
  <c r="D61" i="307"/>
  <c r="U14" i="307"/>
  <c r="P13" i="307"/>
  <c r="F13" i="307" s="1"/>
  <c r="AJ8" i="307"/>
  <c r="P14" i="307"/>
  <c r="F14" i="307" s="1"/>
  <c r="Z13" i="307"/>
  <c r="U13" i="307"/>
  <c r="U12" i="307"/>
  <c r="U7" i="307"/>
  <c r="AF7" i="307"/>
  <c r="P7" i="307"/>
  <c r="F7" i="307" s="1"/>
  <c r="U6" i="307"/>
  <c r="C47" i="307"/>
  <c r="C66" i="307" s="1"/>
  <c r="G66" i="307" s="1"/>
  <c r="C57" i="307"/>
  <c r="G57" i="307" s="1"/>
  <c r="E48" i="307"/>
  <c r="D66" i="306"/>
  <c r="D69" i="306" s="1"/>
  <c r="Z16" i="306"/>
  <c r="AJ15" i="306"/>
  <c r="F15" i="306" s="1"/>
  <c r="P14" i="306"/>
  <c r="U12" i="306"/>
  <c r="AF12" i="306"/>
  <c r="U9" i="306"/>
  <c r="AF9" i="306"/>
  <c r="AF6" i="306"/>
  <c r="F16" i="306"/>
  <c r="U16" i="306"/>
  <c r="U15" i="306"/>
  <c r="Z14" i="306"/>
  <c r="F14" i="306" s="1"/>
  <c r="P12" i="306"/>
  <c r="P9" i="306"/>
  <c r="Z9" i="306"/>
  <c r="F9" i="306" s="1"/>
  <c r="U7" i="306"/>
  <c r="AJ7" i="306"/>
  <c r="P6" i="306"/>
  <c r="E61" i="306"/>
  <c r="C47" i="306"/>
  <c r="C66" i="306" s="1"/>
  <c r="C68" i="306" s="1"/>
  <c r="G68" i="306" s="1"/>
  <c r="Z17" i="305"/>
  <c r="AF13" i="305"/>
  <c r="P13" i="305"/>
  <c r="Z12" i="305"/>
  <c r="U11" i="305"/>
  <c r="F11" i="305" s="1"/>
  <c r="AF11" i="305"/>
  <c r="Z9" i="305"/>
  <c r="AF5" i="305"/>
  <c r="AF17" i="305"/>
  <c r="AF16" i="305"/>
  <c r="AF14" i="305"/>
  <c r="U12" i="305"/>
  <c r="F12" i="305" s="1"/>
  <c r="Z11" i="305"/>
  <c r="AF10" i="305"/>
  <c r="P10" i="305"/>
  <c r="AF9" i="305"/>
  <c r="U7" i="305"/>
  <c r="F7" i="305" s="1"/>
  <c r="Z5" i="305"/>
  <c r="Z4" i="305"/>
  <c r="E61" i="305"/>
  <c r="C55" i="304"/>
  <c r="G55" i="304" s="1"/>
  <c r="D55" i="304"/>
  <c r="P15" i="304"/>
  <c r="U15" i="304"/>
  <c r="F15" i="304" s="1"/>
  <c r="AF15" i="304"/>
  <c r="D48" i="304"/>
  <c r="D66" i="304"/>
  <c r="D69" i="304" s="1"/>
  <c r="Z22" i="304"/>
  <c r="P11" i="304"/>
  <c r="Z10" i="304"/>
  <c r="U9" i="304"/>
  <c r="F9" i="304" s="1"/>
  <c r="Z9" i="304"/>
  <c r="U4" i="304"/>
  <c r="F4" i="304" s="1"/>
  <c r="AJ21" i="304"/>
  <c r="AF21" i="304"/>
  <c r="P24" i="304"/>
  <c r="U12" i="304"/>
  <c r="F12" i="304" s="1"/>
  <c r="AF11" i="304"/>
  <c r="U8" i="304"/>
  <c r="F8" i="304" s="1"/>
  <c r="P7" i="304"/>
  <c r="U6" i="304"/>
  <c r="F6" i="304" s="1"/>
  <c r="C57" i="304" s="1"/>
  <c r="E57" i="304" s="1"/>
  <c r="Z5" i="304"/>
  <c r="AF5" i="304"/>
  <c r="P5" i="304"/>
  <c r="C47" i="304"/>
  <c r="C66" i="304" s="1"/>
  <c r="C67" i="304" s="1"/>
  <c r="G67" i="304" s="1"/>
  <c r="D61" i="302"/>
  <c r="D48" i="302"/>
  <c r="AJ10" i="302"/>
  <c r="U13" i="302"/>
  <c r="AJ8" i="302"/>
  <c r="P14" i="302"/>
  <c r="F14" i="302" s="1"/>
  <c r="E50" i="302" s="1"/>
  <c r="C50" i="302" s="1"/>
  <c r="AF14" i="302"/>
  <c r="Z13" i="302"/>
  <c r="Z11" i="302"/>
  <c r="U11" i="302"/>
  <c r="Z8" i="302"/>
  <c r="Z5" i="302"/>
  <c r="D48" i="301"/>
  <c r="C47" i="301"/>
  <c r="C61" i="301" s="1"/>
  <c r="D61" i="301"/>
  <c r="Z8" i="301"/>
  <c r="U7" i="301"/>
  <c r="P7" i="301"/>
  <c r="F7" i="301" s="1"/>
  <c r="E50" i="301" s="1"/>
  <c r="C50" i="301" s="1"/>
  <c r="AJ15" i="301"/>
  <c r="P15" i="301"/>
  <c r="F15" i="301" s="1"/>
  <c r="AF7" i="301"/>
  <c r="P6" i="301"/>
  <c r="F6" i="301" s="1"/>
  <c r="AF5" i="301"/>
  <c r="P5" i="301"/>
  <c r="F5" i="301" s="1"/>
  <c r="C55" i="300"/>
  <c r="G55" i="300" s="1"/>
  <c r="D48" i="300"/>
  <c r="D61" i="300"/>
  <c r="AF17" i="300"/>
  <c r="U15" i="300"/>
  <c r="F15" i="300" s="1"/>
  <c r="U7" i="300"/>
  <c r="F7" i="300" s="1"/>
  <c r="E50" i="300" s="1"/>
  <c r="C50" i="300" s="1"/>
  <c r="U22" i="300"/>
  <c r="F22" i="300" s="1"/>
  <c r="AF22" i="300"/>
  <c r="P22" i="300"/>
  <c r="AJ22" i="300"/>
  <c r="Z16" i="300"/>
  <c r="AF9" i="300"/>
  <c r="Z5" i="300"/>
  <c r="E61" i="300"/>
  <c r="D66" i="299"/>
  <c r="D69" i="299" s="1"/>
  <c r="G54" i="299"/>
  <c r="D55" i="299"/>
  <c r="D48" i="299"/>
  <c r="U17" i="299"/>
  <c r="F17" i="299" s="1"/>
  <c r="U15" i="299"/>
  <c r="F15" i="299" s="1"/>
  <c r="AF15" i="299"/>
  <c r="U14" i="299"/>
  <c r="F14" i="299" s="1"/>
  <c r="AF11" i="299"/>
  <c r="Z7" i="299"/>
  <c r="P15" i="299"/>
  <c r="P11" i="299"/>
  <c r="AF8" i="299"/>
  <c r="U7" i="299"/>
  <c r="F7" i="299" s="1"/>
  <c r="E50" i="299" s="1"/>
  <c r="C50" i="299" s="1"/>
  <c r="G50" i="299" s="1"/>
  <c r="AF7" i="299"/>
  <c r="P7" i="299"/>
  <c r="C57" i="299"/>
  <c r="C47" i="299"/>
  <c r="G47" i="299" s="1"/>
  <c r="E48" i="299"/>
  <c r="C55" i="298"/>
  <c r="G55" i="298" s="1"/>
  <c r="D48" i="298"/>
  <c r="Z12" i="298"/>
  <c r="Z11" i="298"/>
  <c r="P5" i="298"/>
  <c r="F5" i="298" s="1"/>
  <c r="AF13" i="298"/>
  <c r="P13" i="298"/>
  <c r="F13" i="298" s="1"/>
  <c r="P12" i="298"/>
  <c r="F12" i="298" s="1"/>
  <c r="C57" i="298" s="1"/>
  <c r="G57" i="298" s="1"/>
  <c r="U10" i="298"/>
  <c r="U7" i="298"/>
  <c r="AF5" i="298"/>
  <c r="AF4" i="298"/>
  <c r="C33" i="329"/>
  <c r="C18" i="329"/>
  <c r="C25" i="329"/>
  <c r="C40" i="329"/>
  <c r="C47" i="329"/>
  <c r="C48" i="329"/>
  <c r="C47" i="323"/>
  <c r="C61" i="323" s="1"/>
  <c r="D66" i="323"/>
  <c r="C47" i="324"/>
  <c r="C61" i="324" s="1"/>
  <c r="D66" i="324"/>
  <c r="C61" i="326"/>
  <c r="C49" i="328"/>
  <c r="C48" i="328"/>
  <c r="G47" i="328"/>
  <c r="D49" i="323"/>
  <c r="C56" i="323"/>
  <c r="D49" i="324"/>
  <c r="C56" i="324"/>
  <c r="E49" i="323"/>
  <c r="D56" i="323"/>
  <c r="D61" i="323"/>
  <c r="E49" i="324"/>
  <c r="D56" i="324"/>
  <c r="D61" i="324"/>
  <c r="E56" i="323"/>
  <c r="E56" i="324"/>
  <c r="G54" i="323"/>
  <c r="G54" i="324"/>
  <c r="C49" i="326"/>
  <c r="C66" i="326"/>
  <c r="C48" i="326"/>
  <c r="G47" i="326"/>
  <c r="D48" i="323"/>
  <c r="D48" i="324"/>
  <c r="C49" i="325"/>
  <c r="C66" i="325"/>
  <c r="C48" i="325"/>
  <c r="G47" i="325"/>
  <c r="C66" i="327"/>
  <c r="C48" i="327"/>
  <c r="G47" i="327"/>
  <c r="E49" i="325"/>
  <c r="D61" i="325"/>
  <c r="E49" i="326"/>
  <c r="D61" i="326"/>
  <c r="E49" i="327"/>
  <c r="D61" i="327"/>
  <c r="E49" i="328"/>
  <c r="D61" i="328"/>
  <c r="E56" i="325"/>
  <c r="E61" i="325"/>
  <c r="E56" i="326"/>
  <c r="E61" i="326"/>
  <c r="E56" i="327"/>
  <c r="E61" i="327"/>
  <c r="E56" i="328"/>
  <c r="E61" i="328"/>
  <c r="G54" i="325"/>
  <c r="G54" i="326"/>
  <c r="G54" i="327"/>
  <c r="G54" i="328"/>
  <c r="D62" i="327"/>
  <c r="C55" i="328"/>
  <c r="D62" i="328"/>
  <c r="D66" i="325"/>
  <c r="D66" i="326"/>
  <c r="D66" i="327"/>
  <c r="D66" i="328"/>
  <c r="C56" i="325"/>
  <c r="C56" i="326"/>
  <c r="C56" i="327"/>
  <c r="C56" i="328"/>
  <c r="C33" i="321"/>
  <c r="C18" i="321"/>
  <c r="C25" i="321"/>
  <c r="C40" i="321"/>
  <c r="C47" i="321"/>
  <c r="C48" i="321"/>
  <c r="C66" i="320"/>
  <c r="C48" i="320"/>
  <c r="G47" i="320"/>
  <c r="C57" i="318"/>
  <c r="C47" i="318"/>
  <c r="D66" i="318"/>
  <c r="C47" i="319"/>
  <c r="D66" i="319"/>
  <c r="E56" i="320"/>
  <c r="E61" i="320"/>
  <c r="C56" i="318"/>
  <c r="C56" i="319"/>
  <c r="G54" i="320"/>
  <c r="E49" i="318"/>
  <c r="D56" i="318"/>
  <c r="E49" i="319"/>
  <c r="D56" i="319"/>
  <c r="C55" i="320"/>
  <c r="D62" i="320"/>
  <c r="E56" i="318"/>
  <c r="E56" i="319"/>
  <c r="E48" i="320"/>
  <c r="D55" i="320"/>
  <c r="E49" i="320"/>
  <c r="D66" i="320"/>
  <c r="C56" i="320"/>
  <c r="E50" i="317"/>
  <c r="C50" i="317" s="1"/>
  <c r="C47" i="317"/>
  <c r="D66" i="317"/>
  <c r="D49" i="317"/>
  <c r="C56" i="317"/>
  <c r="G56" i="317" s="1"/>
  <c r="D61" i="317"/>
  <c r="E56" i="317"/>
  <c r="E61" i="317"/>
  <c r="C33" i="316"/>
  <c r="C18" i="316"/>
  <c r="C25" i="316"/>
  <c r="C34" i="316"/>
  <c r="K34" i="316" s="1"/>
  <c r="C40" i="316"/>
  <c r="C47" i="316"/>
  <c r="C48" i="316"/>
  <c r="C49" i="315"/>
  <c r="C66" i="315"/>
  <c r="C48" i="315"/>
  <c r="G47" i="315"/>
  <c r="C57" i="314"/>
  <c r="E56" i="314"/>
  <c r="E56" i="315"/>
  <c r="E61" i="315"/>
  <c r="G54" i="314"/>
  <c r="G54" i="315"/>
  <c r="D62" i="314"/>
  <c r="D62" i="315"/>
  <c r="E48" i="314"/>
  <c r="D55" i="314"/>
  <c r="E48" i="315"/>
  <c r="D55" i="315"/>
  <c r="E49" i="315"/>
  <c r="C47" i="314"/>
  <c r="C61" i="314" s="1"/>
  <c r="D66" i="314"/>
  <c r="D66" i="315"/>
  <c r="C56" i="314"/>
  <c r="C56" i="315"/>
  <c r="C47" i="313"/>
  <c r="C61" i="313" s="1"/>
  <c r="D66" i="313"/>
  <c r="D49" i="313"/>
  <c r="C56" i="313"/>
  <c r="G56" i="313" s="1"/>
  <c r="E49" i="313"/>
  <c r="D56" i="313"/>
  <c r="D61" i="313"/>
  <c r="E56" i="313"/>
  <c r="E61" i="313"/>
  <c r="D68" i="312"/>
  <c r="D49" i="312"/>
  <c r="C56" i="312"/>
  <c r="G56" i="312" s="1"/>
  <c r="D61" i="312"/>
  <c r="G47" i="312"/>
  <c r="E56" i="312"/>
  <c r="E61" i="312"/>
  <c r="C48" i="312"/>
  <c r="G48" i="312" s="1"/>
  <c r="D67" i="312"/>
  <c r="C49" i="312"/>
  <c r="G49" i="312" s="1"/>
  <c r="E50" i="311"/>
  <c r="C50" i="311" s="1"/>
  <c r="C57" i="311"/>
  <c r="C47" i="311"/>
  <c r="C61" i="311" s="1"/>
  <c r="D66" i="311"/>
  <c r="D49" i="311"/>
  <c r="C56" i="311"/>
  <c r="G56" i="311" s="1"/>
  <c r="D61" i="311"/>
  <c r="E56" i="311"/>
  <c r="E61" i="311"/>
  <c r="C33" i="310"/>
  <c r="C18" i="310"/>
  <c r="C25" i="310"/>
  <c r="C40" i="310"/>
  <c r="C47" i="310"/>
  <c r="C48" i="310"/>
  <c r="C49" i="309"/>
  <c r="C66" i="309"/>
  <c r="C48" i="309"/>
  <c r="G47" i="309"/>
  <c r="C49" i="308"/>
  <c r="C66" i="308"/>
  <c r="C48" i="308"/>
  <c r="G47" i="308"/>
  <c r="E56" i="308"/>
  <c r="E61" i="308"/>
  <c r="E56" i="309"/>
  <c r="E61" i="309"/>
  <c r="D56" i="309"/>
  <c r="G54" i="308"/>
  <c r="G54" i="309"/>
  <c r="E49" i="308"/>
  <c r="E49" i="309"/>
  <c r="D48" i="308"/>
  <c r="C55" i="308"/>
  <c r="D62" i="308"/>
  <c r="C55" i="309"/>
  <c r="D62" i="309"/>
  <c r="E48" i="308"/>
  <c r="D55" i="308"/>
  <c r="E48" i="309"/>
  <c r="D66" i="308"/>
  <c r="D66" i="309"/>
  <c r="C56" i="308"/>
  <c r="C56" i="309"/>
  <c r="C68" i="307"/>
  <c r="G68" i="307" s="1"/>
  <c r="C67" i="307"/>
  <c r="G67" i="307" s="1"/>
  <c r="E66" i="307"/>
  <c r="C56" i="307"/>
  <c r="G56" i="307" s="1"/>
  <c r="E56" i="307"/>
  <c r="E61" i="307"/>
  <c r="C48" i="307"/>
  <c r="G48" i="307" s="1"/>
  <c r="D67" i="307"/>
  <c r="C49" i="307"/>
  <c r="G49" i="307" s="1"/>
  <c r="C67" i="306"/>
  <c r="G67" i="306" s="1"/>
  <c r="G66" i="306"/>
  <c r="E66" i="306"/>
  <c r="D57" i="306"/>
  <c r="D50" i="306"/>
  <c r="D68" i="306"/>
  <c r="D49" i="306"/>
  <c r="C56" i="306"/>
  <c r="G56" i="306" s="1"/>
  <c r="C61" i="306"/>
  <c r="E49" i="306"/>
  <c r="D56" i="306"/>
  <c r="D61" i="306"/>
  <c r="G47" i="306"/>
  <c r="E56" i="306"/>
  <c r="C48" i="306"/>
  <c r="G48" i="306" s="1"/>
  <c r="G54" i="306"/>
  <c r="D67" i="306"/>
  <c r="C49" i="306"/>
  <c r="G49" i="306" s="1"/>
  <c r="D48" i="306"/>
  <c r="C57" i="305"/>
  <c r="C47" i="305"/>
  <c r="C61" i="305" s="1"/>
  <c r="D66" i="305"/>
  <c r="D49" i="305"/>
  <c r="C56" i="305"/>
  <c r="G56" i="305" s="1"/>
  <c r="E49" i="305"/>
  <c r="D56" i="305"/>
  <c r="D61" i="305"/>
  <c r="E56" i="305"/>
  <c r="G54" i="305"/>
  <c r="D48" i="305"/>
  <c r="D68" i="304"/>
  <c r="D49" i="304"/>
  <c r="C56" i="304"/>
  <c r="G56" i="304" s="1"/>
  <c r="C61" i="304"/>
  <c r="D61" i="304"/>
  <c r="G47" i="304"/>
  <c r="E56" i="304"/>
  <c r="E61" i="304"/>
  <c r="D67" i="304"/>
  <c r="C11" i="303"/>
  <c r="K11" i="303" s="1"/>
  <c r="C12" i="303"/>
  <c r="K12" i="303" s="1"/>
  <c r="C76" i="303"/>
  <c r="C77" i="303"/>
  <c r="C78" i="303"/>
  <c r="C13" i="303"/>
  <c r="K13" i="303" s="1"/>
  <c r="C33" i="303"/>
  <c r="C18" i="303"/>
  <c r="C25" i="303"/>
  <c r="C26" i="303"/>
  <c r="C27" i="303"/>
  <c r="C28" i="303"/>
  <c r="C34" i="303"/>
  <c r="K34" i="303" s="1"/>
  <c r="C35" i="303"/>
  <c r="K35" i="303" s="1"/>
  <c r="C61" i="303"/>
  <c r="K61" i="303" s="1"/>
  <c r="C36" i="303"/>
  <c r="C62" i="303"/>
  <c r="K62" i="303" s="1"/>
  <c r="C10" i="303"/>
  <c r="C40" i="303"/>
  <c r="C47" i="303"/>
  <c r="C48" i="303"/>
  <c r="C49" i="303"/>
  <c r="C50" i="303"/>
  <c r="C63" i="303"/>
  <c r="K63" i="303" s="1"/>
  <c r="C49" i="301"/>
  <c r="G49" i="301" s="1"/>
  <c r="C66" i="301"/>
  <c r="C48" i="301"/>
  <c r="G48" i="301" s="1"/>
  <c r="G47" i="301"/>
  <c r="C57" i="301"/>
  <c r="C57" i="302"/>
  <c r="E49" i="301"/>
  <c r="E56" i="301"/>
  <c r="E61" i="301"/>
  <c r="E56" i="302"/>
  <c r="E61" i="302"/>
  <c r="G54" i="301"/>
  <c r="G54" i="302"/>
  <c r="D62" i="301"/>
  <c r="D62" i="302"/>
  <c r="D56" i="301"/>
  <c r="E48" i="301"/>
  <c r="E48" i="302"/>
  <c r="D55" i="302"/>
  <c r="D66" i="301"/>
  <c r="C47" i="302"/>
  <c r="C61" i="302" s="1"/>
  <c r="D66" i="302"/>
  <c r="C56" i="301"/>
  <c r="G56" i="301" s="1"/>
  <c r="C56" i="302"/>
  <c r="G56" i="302" s="1"/>
  <c r="C57" i="300"/>
  <c r="C47" i="300"/>
  <c r="C61" i="300" s="1"/>
  <c r="D66" i="300"/>
  <c r="D49" i="300"/>
  <c r="C56" i="300"/>
  <c r="G56" i="300" s="1"/>
  <c r="E49" i="300"/>
  <c r="D56" i="300"/>
  <c r="E56" i="300"/>
  <c r="D68" i="299"/>
  <c r="D49" i="299"/>
  <c r="C56" i="299"/>
  <c r="G56" i="299" s="1"/>
  <c r="D61" i="299"/>
  <c r="E56" i="299"/>
  <c r="E61" i="299"/>
  <c r="C48" i="299"/>
  <c r="G48" i="299" s="1"/>
  <c r="D67" i="299"/>
  <c r="C47" i="298"/>
  <c r="D66" i="298"/>
  <c r="D49" i="298"/>
  <c r="C56" i="298"/>
  <c r="G56" i="298" s="1"/>
  <c r="E49" i="298"/>
  <c r="D56" i="298"/>
  <c r="D61" i="298"/>
  <c r="E56" i="298"/>
  <c r="E61" i="298"/>
  <c r="Z8" i="293"/>
  <c r="D66" i="291"/>
  <c r="D69" i="291" s="1"/>
  <c r="C55" i="291"/>
  <c r="G55" i="291" s="1"/>
  <c r="D55" i="291"/>
  <c r="D48" i="291"/>
  <c r="AF14" i="291"/>
  <c r="AF13" i="291"/>
  <c r="Z13" i="291"/>
  <c r="U15" i="291"/>
  <c r="F15" i="291" s="1"/>
  <c r="P14" i="291"/>
  <c r="F12" i="291"/>
  <c r="U4" i="291"/>
  <c r="F4" i="291" s="1"/>
  <c r="C47" i="291"/>
  <c r="C66" i="291" s="1"/>
  <c r="C67" i="291" s="1"/>
  <c r="G67" i="291" s="1"/>
  <c r="P14" i="290"/>
  <c r="AJ14" i="290"/>
  <c r="U7" i="290"/>
  <c r="AF7" i="290"/>
  <c r="AJ13" i="290"/>
  <c r="Z11" i="290"/>
  <c r="AF9" i="290"/>
  <c r="Z9" i="290"/>
  <c r="U8" i="290"/>
  <c r="Z8" i="290"/>
  <c r="P6" i="290"/>
  <c r="P4" i="290"/>
  <c r="AF4" i="290"/>
  <c r="D61" i="283"/>
  <c r="P12" i="296"/>
  <c r="Z16" i="296"/>
  <c r="Z12" i="296"/>
  <c r="AF12" i="296"/>
  <c r="AJ8" i="296"/>
  <c r="F8" i="296" s="1"/>
  <c r="E50" i="296" s="1"/>
  <c r="AF4" i="296"/>
  <c r="D61" i="296"/>
  <c r="D61" i="295"/>
  <c r="U22" i="295"/>
  <c r="Z19" i="295"/>
  <c r="U19" i="295"/>
  <c r="AF19" i="295"/>
  <c r="U15" i="295"/>
  <c r="AJ14" i="295"/>
  <c r="F14" i="295" s="1"/>
  <c r="P12" i="295"/>
  <c r="Z8" i="295"/>
  <c r="AF4" i="295"/>
  <c r="P22" i="295"/>
  <c r="AJ22" i="295"/>
  <c r="F22" i="295" s="1"/>
  <c r="AF22" i="295"/>
  <c r="P19" i="295"/>
  <c r="AF17" i="295"/>
  <c r="AJ17" i="295"/>
  <c r="F17" i="295" s="1"/>
  <c r="P15" i="295"/>
  <c r="AF15" i="295"/>
  <c r="AF14" i="295"/>
  <c r="P14" i="295"/>
  <c r="U12" i="295"/>
  <c r="AJ6" i="295"/>
  <c r="F6" i="295" s="1"/>
  <c r="AF6" i="295"/>
  <c r="Z4" i="295"/>
  <c r="P4" i="295"/>
  <c r="E61" i="295"/>
  <c r="D56" i="294"/>
  <c r="D61" i="294"/>
  <c r="Z12" i="294"/>
  <c r="AF4" i="294"/>
  <c r="AF12" i="294"/>
  <c r="P10" i="294"/>
  <c r="AF10" i="294"/>
  <c r="U9" i="294"/>
  <c r="P7" i="294"/>
  <c r="U5" i="294"/>
  <c r="P4" i="294"/>
  <c r="G54" i="293"/>
  <c r="D55" i="293"/>
  <c r="D48" i="293"/>
  <c r="D62" i="293"/>
  <c r="D66" i="293"/>
  <c r="AJ8" i="293"/>
  <c r="F8" i="293" s="1"/>
  <c r="U8" i="293"/>
  <c r="U16" i="293"/>
  <c r="AF15" i="293"/>
  <c r="Z15" i="293"/>
  <c r="AJ15" i="293"/>
  <c r="F15" i="293" s="1"/>
  <c r="U14" i="293"/>
  <c r="AJ14" i="293"/>
  <c r="F14" i="293" s="1"/>
  <c r="C47" i="293"/>
  <c r="E61" i="293"/>
  <c r="G54" i="292"/>
  <c r="D48" i="292"/>
  <c r="D62" i="292"/>
  <c r="D66" i="292"/>
  <c r="Z18" i="292"/>
  <c r="Z17" i="292"/>
  <c r="AF16" i="292"/>
  <c r="Z14" i="292"/>
  <c r="P10" i="292"/>
  <c r="P4" i="292"/>
  <c r="AJ16" i="292"/>
  <c r="F16" i="292" s="1"/>
  <c r="P15" i="292"/>
  <c r="Z15" i="292"/>
  <c r="P12" i="292"/>
  <c r="Z12" i="292"/>
  <c r="AF12" i="292"/>
  <c r="AJ11" i="292"/>
  <c r="F11" i="292" s="1"/>
  <c r="U11" i="292"/>
  <c r="AF10" i="292"/>
  <c r="U9" i="292"/>
  <c r="U8" i="292"/>
  <c r="AF8" i="292"/>
  <c r="P8" i="292"/>
  <c r="AJ8" i="292"/>
  <c r="F8" i="292" s="1"/>
  <c r="P7" i="292"/>
  <c r="U5" i="292"/>
  <c r="AF4" i="292"/>
  <c r="C47" i="292"/>
  <c r="C61" i="292" s="1"/>
  <c r="E61" i="292"/>
  <c r="U15" i="290"/>
  <c r="F15" i="290" s="1"/>
  <c r="AF15" i="290"/>
  <c r="P13" i="290"/>
  <c r="AF10" i="290"/>
  <c r="Z4" i="290"/>
  <c r="U14" i="290"/>
  <c r="F14" i="290" s="1"/>
  <c r="AF14" i="290"/>
  <c r="U13" i="290"/>
  <c r="AF13" i="290"/>
  <c r="P10" i="290"/>
  <c r="F10" i="290" s="1"/>
  <c r="AF6" i="290"/>
  <c r="Z6" i="290"/>
  <c r="P5" i="290"/>
  <c r="Z5" i="290"/>
  <c r="U5" i="290"/>
  <c r="AF5" i="290"/>
  <c r="U4" i="290"/>
  <c r="F7" i="290"/>
  <c r="G54" i="290"/>
  <c r="D55" i="290"/>
  <c r="AF11" i="290"/>
  <c r="P11" i="290"/>
  <c r="AF12" i="290"/>
  <c r="U11" i="290"/>
  <c r="U9" i="290"/>
  <c r="F9" i="290" s="1"/>
  <c r="AF8" i="290"/>
  <c r="P8" i="290"/>
  <c r="F8" i="290" s="1"/>
  <c r="U6" i="290"/>
  <c r="D48" i="290"/>
  <c r="D62" i="290"/>
  <c r="D66" i="290"/>
  <c r="D69" i="290" s="1"/>
  <c r="E48" i="290"/>
  <c r="C47" i="290"/>
  <c r="C66" i="290" s="1"/>
  <c r="G66" i="290" s="1"/>
  <c r="D55" i="289"/>
  <c r="D66" i="289"/>
  <c r="D69" i="289" s="1"/>
  <c r="D48" i="289"/>
  <c r="U6" i="289"/>
  <c r="F6" i="289" s="1"/>
  <c r="E50" i="289" s="1"/>
  <c r="C50" i="289" s="1"/>
  <c r="Z6" i="289"/>
  <c r="Z13" i="289"/>
  <c r="P13" i="289"/>
  <c r="P8" i="289"/>
  <c r="AF6" i="289"/>
  <c r="P6" i="289"/>
  <c r="C47" i="289"/>
  <c r="C66" i="289" s="1"/>
  <c r="C67" i="289" s="1"/>
  <c r="G67" i="289" s="1"/>
  <c r="C57" i="289"/>
  <c r="G57" i="289" s="1"/>
  <c r="E48" i="289"/>
  <c r="D61" i="287"/>
  <c r="AF20" i="287"/>
  <c r="AJ15" i="287"/>
  <c r="F15" i="287" s="1"/>
  <c r="AF11" i="287"/>
  <c r="Z22" i="287"/>
  <c r="AF22" i="287"/>
  <c r="P22" i="287"/>
  <c r="AJ21" i="287"/>
  <c r="F21" i="287" s="1"/>
  <c r="U21" i="287"/>
  <c r="Z19" i="287"/>
  <c r="P17" i="287"/>
  <c r="AF17" i="287"/>
  <c r="Z16" i="287"/>
  <c r="U15" i="287"/>
  <c r="AF15" i="287"/>
  <c r="U13" i="287"/>
  <c r="AF12" i="287"/>
  <c r="Z12" i="287"/>
  <c r="U10" i="287"/>
  <c r="AF10" i="287"/>
  <c r="U8" i="287"/>
  <c r="P6" i="287"/>
  <c r="Z6" i="287"/>
  <c r="AJ6" i="287"/>
  <c r="F6" i="287" s="1"/>
  <c r="C57" i="287" s="1"/>
  <c r="U6" i="287"/>
  <c r="AF6" i="287"/>
  <c r="D56" i="286"/>
  <c r="D61" i="286"/>
  <c r="P11" i="286"/>
  <c r="AJ5" i="286"/>
  <c r="F5" i="286" s="1"/>
  <c r="C57" i="286" s="1"/>
  <c r="Z4" i="286"/>
  <c r="P4" i="286"/>
  <c r="AF14" i="286"/>
  <c r="P14" i="286"/>
  <c r="Z11" i="286"/>
  <c r="U10" i="286"/>
  <c r="P10" i="286"/>
  <c r="Z8" i="286"/>
  <c r="U5" i="286"/>
  <c r="AF4" i="286"/>
  <c r="D56" i="285"/>
  <c r="D61" i="285"/>
  <c r="Z16" i="285"/>
  <c r="AF15" i="285"/>
  <c r="P15" i="285"/>
  <c r="U4" i="285"/>
  <c r="U15" i="285"/>
  <c r="AF14" i="285"/>
  <c r="AF12" i="285"/>
  <c r="P12" i="285"/>
  <c r="Z8" i="285"/>
  <c r="AF6" i="285"/>
  <c r="P20" i="283"/>
  <c r="Z9" i="283"/>
  <c r="P6" i="283"/>
  <c r="AJ6" i="283"/>
  <c r="F6" i="283" s="1"/>
  <c r="AF17" i="283"/>
  <c r="P17" i="283"/>
  <c r="AF15" i="283"/>
  <c r="Z14" i="283"/>
  <c r="AJ14" i="283"/>
  <c r="F14" i="283" s="1"/>
  <c r="U10" i="283"/>
  <c r="P10" i="283"/>
  <c r="U7" i="283"/>
  <c r="AF7" i="283"/>
  <c r="Z6" i="283"/>
  <c r="AF6" i="283"/>
  <c r="D56" i="282"/>
  <c r="D61" i="282"/>
  <c r="Z8" i="282"/>
  <c r="AJ5" i="282"/>
  <c r="F5" i="282" s="1"/>
  <c r="AF17" i="282"/>
  <c r="U10" i="282"/>
  <c r="P10" i="282"/>
  <c r="AJ10" i="282"/>
  <c r="F10" i="282" s="1"/>
  <c r="U8" i="282"/>
  <c r="AJ6" i="282"/>
  <c r="F6" i="282" s="1"/>
  <c r="AF6" i="282"/>
  <c r="P6" i="282"/>
  <c r="U5" i="282"/>
  <c r="D56" i="281"/>
  <c r="D61" i="281"/>
  <c r="U18" i="281"/>
  <c r="AF15" i="281"/>
  <c r="AF14" i="281"/>
  <c r="Z13" i="281"/>
  <c r="P10" i="281"/>
  <c r="U4" i="281"/>
  <c r="AF17" i="281"/>
  <c r="P14" i="281"/>
  <c r="U11" i="281"/>
  <c r="Z11" i="281"/>
  <c r="AF10" i="281"/>
  <c r="D62" i="280"/>
  <c r="G54" i="280"/>
  <c r="D48" i="280"/>
  <c r="D66" i="280"/>
  <c r="D69" i="280" s="1"/>
  <c r="Z12" i="280"/>
  <c r="Z9" i="280"/>
  <c r="F9" i="280" s="1"/>
  <c r="U6" i="280"/>
  <c r="Z5" i="280"/>
  <c r="F5" i="280" s="1"/>
  <c r="P4" i="280"/>
  <c r="U4" i="280"/>
  <c r="F13" i="280"/>
  <c r="Z14" i="280"/>
  <c r="U12" i="280"/>
  <c r="P12" i="280"/>
  <c r="F12" i="280"/>
  <c r="AJ11" i="280"/>
  <c r="AF6" i="280"/>
  <c r="P5" i="280"/>
  <c r="AF4" i="280"/>
  <c r="C47" i="280"/>
  <c r="C66" i="280" s="1"/>
  <c r="E66" i="280" s="1"/>
  <c r="D61" i="278"/>
  <c r="C47" i="278"/>
  <c r="C66" i="278" s="1"/>
  <c r="D48" i="278"/>
  <c r="U12" i="278"/>
  <c r="AJ8" i="278"/>
  <c r="U8" i="278"/>
  <c r="AF14" i="278"/>
  <c r="P14" i="278"/>
  <c r="F14" i="278" s="1"/>
  <c r="E50" i="278" s="1"/>
  <c r="C50" i="278" s="1"/>
  <c r="D48" i="277"/>
  <c r="P14" i="277"/>
  <c r="F14" i="277" s="1"/>
  <c r="U13" i="277"/>
  <c r="AF15" i="277"/>
  <c r="AF14" i="277"/>
  <c r="U12" i="277"/>
  <c r="U11" i="277"/>
  <c r="P10" i="277"/>
  <c r="F10" i="277" s="1"/>
  <c r="U7" i="277"/>
  <c r="P7" i="277"/>
  <c r="F7" i="277" s="1"/>
  <c r="AF5" i="277"/>
  <c r="C57" i="277"/>
  <c r="E57" i="277" s="1"/>
  <c r="C61" i="277"/>
  <c r="D55" i="276"/>
  <c r="D62" i="276"/>
  <c r="P14" i="276"/>
  <c r="F14" i="276" s="1"/>
  <c r="P11" i="276"/>
  <c r="F11" i="276" s="1"/>
  <c r="Z9" i="276"/>
  <c r="P6" i="276"/>
  <c r="F6" i="276" s="1"/>
  <c r="U15" i="276"/>
  <c r="U14" i="276"/>
  <c r="U13" i="276"/>
  <c r="Z13" i="276"/>
  <c r="AF11" i="276"/>
  <c r="E48" i="276"/>
  <c r="C33" i="297"/>
  <c r="C18" i="297"/>
  <c r="C25" i="297"/>
  <c r="C40" i="297"/>
  <c r="C47" i="297"/>
  <c r="E50" i="294"/>
  <c r="C57" i="294"/>
  <c r="D56" i="295"/>
  <c r="E55" i="292"/>
  <c r="E55" i="293"/>
  <c r="C66" i="293"/>
  <c r="C47" i="295"/>
  <c r="E48" i="295"/>
  <c r="C47" i="296"/>
  <c r="E48" i="296"/>
  <c r="C49" i="292"/>
  <c r="C49" i="293"/>
  <c r="E49" i="296"/>
  <c r="C47" i="294"/>
  <c r="E48" i="294"/>
  <c r="D49" i="292"/>
  <c r="C56" i="292"/>
  <c r="D49" i="293"/>
  <c r="C56" i="293"/>
  <c r="C57" i="296"/>
  <c r="E61" i="294"/>
  <c r="C61" i="295"/>
  <c r="E56" i="292"/>
  <c r="E56" i="293"/>
  <c r="E56" i="294"/>
  <c r="E56" i="295"/>
  <c r="E56" i="296"/>
  <c r="E61" i="296"/>
  <c r="G54" i="294"/>
  <c r="G54" i="295"/>
  <c r="G54" i="296"/>
  <c r="D48" i="294"/>
  <c r="C55" i="294"/>
  <c r="D62" i="294"/>
  <c r="D48" i="295"/>
  <c r="C55" i="295"/>
  <c r="D62" i="295"/>
  <c r="D48" i="296"/>
  <c r="C55" i="296"/>
  <c r="D62" i="296"/>
  <c r="D66" i="294"/>
  <c r="D66" i="295"/>
  <c r="D66" i="296"/>
  <c r="C56" i="294"/>
  <c r="C56" i="295"/>
  <c r="C56" i="296"/>
  <c r="C57" i="291"/>
  <c r="D68" i="291"/>
  <c r="D49" i="291"/>
  <c r="C56" i="291"/>
  <c r="G56" i="291" s="1"/>
  <c r="D61" i="291"/>
  <c r="G47" i="291"/>
  <c r="E56" i="291"/>
  <c r="E61" i="291"/>
  <c r="C48" i="291"/>
  <c r="G48" i="291" s="1"/>
  <c r="D67" i="291"/>
  <c r="C49" i="291"/>
  <c r="G49" i="291" s="1"/>
  <c r="D68" i="290"/>
  <c r="D49" i="290"/>
  <c r="C56" i="290"/>
  <c r="G56" i="290" s="1"/>
  <c r="G47" i="290"/>
  <c r="E56" i="290"/>
  <c r="E61" i="290"/>
  <c r="C48" i="290"/>
  <c r="G48" i="290" s="1"/>
  <c r="D67" i="290"/>
  <c r="C49" i="289"/>
  <c r="G49" i="289" s="1"/>
  <c r="D68" i="289"/>
  <c r="D49" i="289"/>
  <c r="C56" i="289"/>
  <c r="G56" i="289" s="1"/>
  <c r="D61" i="289"/>
  <c r="E56" i="289"/>
  <c r="E61" i="289"/>
  <c r="G54" i="289"/>
  <c r="D67" i="289"/>
  <c r="C33" i="288"/>
  <c r="C18" i="288"/>
  <c r="C25" i="288"/>
  <c r="C40" i="288"/>
  <c r="C47" i="288"/>
  <c r="C48" i="288"/>
  <c r="C47" i="287"/>
  <c r="C61" i="287" s="1"/>
  <c r="E48" i="287"/>
  <c r="E49" i="287"/>
  <c r="E61" i="285"/>
  <c r="C47" i="286"/>
  <c r="E48" i="286"/>
  <c r="E49" i="286"/>
  <c r="E50" i="285"/>
  <c r="C47" i="285"/>
  <c r="E48" i="285"/>
  <c r="C61" i="286"/>
  <c r="C57" i="285"/>
  <c r="E49" i="285"/>
  <c r="D56" i="287"/>
  <c r="E56" i="285"/>
  <c r="E56" i="286"/>
  <c r="E61" i="286"/>
  <c r="E56" i="287"/>
  <c r="E61" i="287"/>
  <c r="G54" i="285"/>
  <c r="G54" i="286"/>
  <c r="G54" i="287"/>
  <c r="D48" i="285"/>
  <c r="C55" i="285"/>
  <c r="D62" i="285"/>
  <c r="D48" i="286"/>
  <c r="C55" i="286"/>
  <c r="D62" i="286"/>
  <c r="D48" i="287"/>
  <c r="C55" i="287"/>
  <c r="D62" i="287"/>
  <c r="D66" i="285"/>
  <c r="D66" i="286"/>
  <c r="D66" i="287"/>
  <c r="C56" i="285"/>
  <c r="C56" i="286"/>
  <c r="C56" i="287"/>
  <c r="C33" i="284"/>
  <c r="C18" i="284"/>
  <c r="C25" i="284"/>
  <c r="C27" i="284"/>
  <c r="C40" i="284"/>
  <c r="C47" i="284"/>
  <c r="C48" i="284"/>
  <c r="C57" i="281"/>
  <c r="C47" i="281"/>
  <c r="E48" i="281"/>
  <c r="D56" i="283"/>
  <c r="C47" i="282"/>
  <c r="E48" i="282"/>
  <c r="E50" i="281"/>
  <c r="C47" i="283"/>
  <c r="C61" i="283" s="1"/>
  <c r="E48" i="283"/>
  <c r="E56" i="281"/>
  <c r="E61" i="281"/>
  <c r="E56" i="282"/>
  <c r="E61" i="282"/>
  <c r="E56" i="283"/>
  <c r="E61" i="283"/>
  <c r="G54" i="281"/>
  <c r="G54" i="282"/>
  <c r="G54" i="283"/>
  <c r="D48" i="281"/>
  <c r="C55" i="281"/>
  <c r="D62" i="281"/>
  <c r="D48" i="282"/>
  <c r="C55" i="282"/>
  <c r="D62" i="282"/>
  <c r="D48" i="283"/>
  <c r="C55" i="283"/>
  <c r="D62" i="283"/>
  <c r="D66" i="281"/>
  <c r="D66" i="282"/>
  <c r="D66" i="283"/>
  <c r="C56" i="281"/>
  <c r="C56" i="282"/>
  <c r="C56" i="283"/>
  <c r="D49" i="280"/>
  <c r="C56" i="280"/>
  <c r="G56" i="280" s="1"/>
  <c r="E49" i="280"/>
  <c r="D56" i="280"/>
  <c r="D61" i="280"/>
  <c r="E56" i="280"/>
  <c r="E61" i="280"/>
  <c r="C12" i="279"/>
  <c r="K12" i="279" s="1"/>
  <c r="C76" i="279"/>
  <c r="C77" i="279"/>
  <c r="C78" i="279"/>
  <c r="C11" i="279"/>
  <c r="K11" i="279" s="1"/>
  <c r="C13" i="279"/>
  <c r="K13" i="279" s="1"/>
  <c r="C33" i="279"/>
  <c r="C18" i="279"/>
  <c r="C25" i="279"/>
  <c r="C26" i="279"/>
  <c r="C27" i="279"/>
  <c r="C28" i="279"/>
  <c r="C34" i="279"/>
  <c r="K34" i="279" s="1"/>
  <c r="C35" i="279"/>
  <c r="K35" i="279" s="1"/>
  <c r="C61" i="279"/>
  <c r="K61" i="279" s="1"/>
  <c r="C36" i="279"/>
  <c r="C62" i="279"/>
  <c r="K62" i="279" s="1"/>
  <c r="C10" i="279"/>
  <c r="C40" i="279"/>
  <c r="C47" i="279"/>
  <c r="C48" i="279"/>
  <c r="C49" i="279"/>
  <c r="C50" i="279"/>
  <c r="C63" i="279"/>
  <c r="K63" i="279" s="1"/>
  <c r="C49" i="277"/>
  <c r="G49" i="277" s="1"/>
  <c r="C66" i="277"/>
  <c r="C48" i="277"/>
  <c r="G48" i="277" s="1"/>
  <c r="G47" i="277"/>
  <c r="C61" i="278"/>
  <c r="G47" i="278"/>
  <c r="C57" i="278"/>
  <c r="E49" i="277"/>
  <c r="D56" i="278"/>
  <c r="E56" i="277"/>
  <c r="E61" i="277"/>
  <c r="E56" i="278"/>
  <c r="E61" i="278"/>
  <c r="E49" i="278"/>
  <c r="G54" i="277"/>
  <c r="G54" i="278"/>
  <c r="D62" i="277"/>
  <c r="C55" i="278"/>
  <c r="G55" i="278" s="1"/>
  <c r="D62" i="278"/>
  <c r="E48" i="277"/>
  <c r="D55" i="277"/>
  <c r="E48" i="278"/>
  <c r="D66" i="277"/>
  <c r="D66" i="278"/>
  <c r="C56" i="277"/>
  <c r="G56" i="277" s="1"/>
  <c r="C56" i="278"/>
  <c r="G56" i="278" s="1"/>
  <c r="C57" i="276"/>
  <c r="C47" i="276"/>
  <c r="C61" i="276" s="1"/>
  <c r="D66" i="276"/>
  <c r="D49" i="276"/>
  <c r="C56" i="276"/>
  <c r="G56" i="276" s="1"/>
  <c r="D61" i="276"/>
  <c r="E56" i="276"/>
  <c r="E61" i="276"/>
  <c r="G54" i="276"/>
  <c r="D48" i="276"/>
  <c r="C55" i="233"/>
  <c r="J78" i="275"/>
  <c r="I78" i="275"/>
  <c r="H78" i="275"/>
  <c r="G78" i="275"/>
  <c r="J77" i="275"/>
  <c r="I77" i="275"/>
  <c r="H77" i="275"/>
  <c r="G77" i="275"/>
  <c r="J76" i="275"/>
  <c r="I76" i="275"/>
  <c r="H76" i="275"/>
  <c r="G76" i="275"/>
  <c r="J75" i="275"/>
  <c r="I75" i="275"/>
  <c r="H75" i="275"/>
  <c r="G75" i="275"/>
  <c r="J74" i="275"/>
  <c r="I74" i="275"/>
  <c r="H74" i="275"/>
  <c r="G74" i="275"/>
  <c r="F74" i="275"/>
  <c r="E74" i="275"/>
  <c r="D74" i="275"/>
  <c r="C74" i="275"/>
  <c r="J71" i="275"/>
  <c r="I71" i="275"/>
  <c r="H71" i="275"/>
  <c r="G71" i="275"/>
  <c r="J70" i="275"/>
  <c r="I70" i="275"/>
  <c r="H70" i="275"/>
  <c r="G70" i="275"/>
  <c r="J69" i="275"/>
  <c r="I69" i="275"/>
  <c r="H69" i="275"/>
  <c r="G69" i="275"/>
  <c r="J68" i="275"/>
  <c r="I68" i="275"/>
  <c r="H68" i="275"/>
  <c r="G68" i="275"/>
  <c r="J67" i="275"/>
  <c r="I67" i="275"/>
  <c r="H67" i="275"/>
  <c r="G67" i="275"/>
  <c r="F67" i="275"/>
  <c r="E67" i="275"/>
  <c r="D67" i="275"/>
  <c r="C67" i="275"/>
  <c r="J63" i="275"/>
  <c r="I63" i="275"/>
  <c r="H63" i="275"/>
  <c r="G63" i="275"/>
  <c r="J62" i="275"/>
  <c r="I62" i="275"/>
  <c r="H62" i="275"/>
  <c r="G62" i="275"/>
  <c r="J61" i="275"/>
  <c r="I61" i="275"/>
  <c r="H61" i="275"/>
  <c r="G61" i="275"/>
  <c r="J60" i="275"/>
  <c r="I60" i="275"/>
  <c r="H60" i="275"/>
  <c r="G60" i="275"/>
  <c r="J59" i="275"/>
  <c r="I59" i="275"/>
  <c r="H59" i="275"/>
  <c r="G59" i="275"/>
  <c r="F59" i="275"/>
  <c r="E59" i="275"/>
  <c r="D59" i="275"/>
  <c r="J50" i="275"/>
  <c r="I50" i="275"/>
  <c r="H50" i="275"/>
  <c r="G50" i="275"/>
  <c r="J49" i="275"/>
  <c r="I49" i="275"/>
  <c r="H49" i="275"/>
  <c r="G49" i="275"/>
  <c r="J48" i="275"/>
  <c r="I48" i="275"/>
  <c r="H48" i="275"/>
  <c r="G48" i="275"/>
  <c r="J47" i="275"/>
  <c r="I47" i="275"/>
  <c r="H47" i="275"/>
  <c r="G47" i="275"/>
  <c r="J46" i="275"/>
  <c r="I46" i="275"/>
  <c r="H46" i="275"/>
  <c r="G46" i="275"/>
  <c r="F46" i="275"/>
  <c r="E46" i="275"/>
  <c r="D46" i="275"/>
  <c r="C46" i="275"/>
  <c r="J43" i="275"/>
  <c r="I43" i="275"/>
  <c r="H43" i="275"/>
  <c r="G43" i="275"/>
  <c r="J42" i="275"/>
  <c r="I42" i="275"/>
  <c r="H42" i="275"/>
  <c r="G42" i="275"/>
  <c r="J41" i="275"/>
  <c r="I41" i="275"/>
  <c r="H41" i="275"/>
  <c r="G41" i="275"/>
  <c r="J40" i="275"/>
  <c r="I40" i="275"/>
  <c r="H40" i="275"/>
  <c r="G40" i="275"/>
  <c r="J39" i="275"/>
  <c r="I39" i="275"/>
  <c r="H39" i="275"/>
  <c r="G39" i="275"/>
  <c r="F39" i="275"/>
  <c r="E39" i="275"/>
  <c r="D39" i="275"/>
  <c r="C39" i="275"/>
  <c r="J36" i="275"/>
  <c r="I36" i="275"/>
  <c r="H36" i="275"/>
  <c r="G36" i="275"/>
  <c r="J35" i="275"/>
  <c r="I35" i="275"/>
  <c r="H35" i="275"/>
  <c r="G35" i="275"/>
  <c r="J34" i="275"/>
  <c r="I34" i="275"/>
  <c r="H34" i="275"/>
  <c r="G34" i="275"/>
  <c r="J33" i="275"/>
  <c r="I33" i="275"/>
  <c r="H33" i="275"/>
  <c r="G33" i="275"/>
  <c r="J32" i="275"/>
  <c r="I32" i="275"/>
  <c r="H32" i="275"/>
  <c r="G32" i="275"/>
  <c r="F32" i="275"/>
  <c r="E32" i="275"/>
  <c r="D32" i="275"/>
  <c r="J28" i="275"/>
  <c r="I28" i="275"/>
  <c r="H28" i="275"/>
  <c r="G28" i="275"/>
  <c r="J27" i="275"/>
  <c r="I27" i="275"/>
  <c r="H27" i="275"/>
  <c r="G27" i="275"/>
  <c r="J26" i="275"/>
  <c r="I26" i="275"/>
  <c r="H26" i="275"/>
  <c r="G26" i="275"/>
  <c r="J25" i="275"/>
  <c r="I25" i="275"/>
  <c r="H25" i="275"/>
  <c r="G25" i="275"/>
  <c r="J24" i="275"/>
  <c r="I24" i="275"/>
  <c r="H24" i="275"/>
  <c r="G24" i="275"/>
  <c r="F24" i="275"/>
  <c r="E24" i="275"/>
  <c r="D24" i="275"/>
  <c r="C24" i="275"/>
  <c r="J21" i="275"/>
  <c r="I21" i="275"/>
  <c r="H21" i="275"/>
  <c r="G21" i="275"/>
  <c r="J20" i="275"/>
  <c r="I20" i="275"/>
  <c r="H20" i="275"/>
  <c r="G20" i="275"/>
  <c r="J19" i="275"/>
  <c r="I19" i="275"/>
  <c r="H19" i="275"/>
  <c r="G19" i="275"/>
  <c r="J18" i="275"/>
  <c r="I18" i="275"/>
  <c r="H18" i="275"/>
  <c r="G18" i="275"/>
  <c r="J17" i="275"/>
  <c r="I17" i="275"/>
  <c r="H17" i="275"/>
  <c r="G17" i="275"/>
  <c r="F17" i="275"/>
  <c r="E17" i="275"/>
  <c r="D17" i="275"/>
  <c r="C17" i="275"/>
  <c r="J13" i="275"/>
  <c r="I13" i="275"/>
  <c r="H13" i="275"/>
  <c r="G13" i="275"/>
  <c r="J12" i="275"/>
  <c r="I12" i="275"/>
  <c r="H12" i="275"/>
  <c r="G12" i="275"/>
  <c r="J11" i="275"/>
  <c r="I11" i="275"/>
  <c r="H11" i="275"/>
  <c r="G11" i="275"/>
  <c r="J10" i="275"/>
  <c r="I10" i="275"/>
  <c r="H10" i="275"/>
  <c r="G10" i="275"/>
  <c r="J9" i="275"/>
  <c r="I9" i="275"/>
  <c r="H9" i="275"/>
  <c r="G9" i="275"/>
  <c r="F9" i="275"/>
  <c r="E9" i="275"/>
  <c r="D9" i="275"/>
  <c r="A5" i="275"/>
  <c r="J78" i="258"/>
  <c r="I78" i="258"/>
  <c r="H78" i="258"/>
  <c r="G78" i="258"/>
  <c r="J77" i="258"/>
  <c r="I77" i="258"/>
  <c r="H77" i="258"/>
  <c r="G77" i="258"/>
  <c r="J76" i="258"/>
  <c r="I76" i="258"/>
  <c r="H76" i="258"/>
  <c r="G76" i="258"/>
  <c r="J75" i="258"/>
  <c r="I75" i="258"/>
  <c r="H75" i="258"/>
  <c r="G75" i="258"/>
  <c r="J74" i="258"/>
  <c r="I74" i="258"/>
  <c r="H74" i="258"/>
  <c r="G74" i="258"/>
  <c r="F74" i="258"/>
  <c r="E74" i="258"/>
  <c r="D74" i="258"/>
  <c r="C74" i="258"/>
  <c r="J71" i="258"/>
  <c r="I71" i="258"/>
  <c r="H71" i="258"/>
  <c r="G71" i="258"/>
  <c r="J70" i="258"/>
  <c r="I70" i="258"/>
  <c r="H70" i="258"/>
  <c r="G70" i="258"/>
  <c r="J69" i="258"/>
  <c r="I69" i="258"/>
  <c r="H69" i="258"/>
  <c r="G69" i="258"/>
  <c r="J68" i="258"/>
  <c r="I68" i="258"/>
  <c r="H68" i="258"/>
  <c r="G68" i="258"/>
  <c r="J67" i="258"/>
  <c r="I67" i="258"/>
  <c r="H67" i="258"/>
  <c r="G67" i="258"/>
  <c r="F67" i="258"/>
  <c r="E67" i="258"/>
  <c r="D67" i="258"/>
  <c r="C67" i="258"/>
  <c r="J63" i="258"/>
  <c r="I63" i="258"/>
  <c r="H63" i="258"/>
  <c r="G63" i="258"/>
  <c r="J62" i="258"/>
  <c r="I62" i="258"/>
  <c r="H62" i="258"/>
  <c r="G62" i="258"/>
  <c r="J61" i="258"/>
  <c r="I61" i="258"/>
  <c r="H61" i="258"/>
  <c r="G61" i="258"/>
  <c r="J60" i="258"/>
  <c r="I60" i="258"/>
  <c r="H60" i="258"/>
  <c r="G60" i="258"/>
  <c r="J59" i="258"/>
  <c r="I59" i="258"/>
  <c r="H59" i="258"/>
  <c r="G59" i="258"/>
  <c r="F59" i="258"/>
  <c r="E59" i="258"/>
  <c r="D59" i="258"/>
  <c r="J50" i="258"/>
  <c r="I50" i="258"/>
  <c r="H50" i="258"/>
  <c r="G50" i="258"/>
  <c r="J49" i="258"/>
  <c r="I49" i="258"/>
  <c r="H49" i="258"/>
  <c r="G49" i="258"/>
  <c r="J48" i="258"/>
  <c r="I48" i="258"/>
  <c r="H48" i="258"/>
  <c r="G48" i="258"/>
  <c r="J47" i="258"/>
  <c r="I47" i="258"/>
  <c r="H47" i="258"/>
  <c r="G47" i="258"/>
  <c r="J46" i="258"/>
  <c r="I46" i="258"/>
  <c r="H46" i="258"/>
  <c r="G46" i="258"/>
  <c r="F46" i="258"/>
  <c r="E46" i="258"/>
  <c r="D46" i="258"/>
  <c r="C46" i="258"/>
  <c r="J43" i="258"/>
  <c r="I43" i="258"/>
  <c r="H43" i="258"/>
  <c r="G43" i="258"/>
  <c r="J42" i="258"/>
  <c r="I42" i="258"/>
  <c r="H42" i="258"/>
  <c r="G42" i="258"/>
  <c r="J41" i="258"/>
  <c r="I41" i="258"/>
  <c r="H41" i="258"/>
  <c r="G41" i="258"/>
  <c r="J40" i="258"/>
  <c r="I40" i="258"/>
  <c r="H40" i="258"/>
  <c r="G40" i="258"/>
  <c r="J39" i="258"/>
  <c r="I39" i="258"/>
  <c r="H39" i="258"/>
  <c r="G39" i="258"/>
  <c r="F39" i="258"/>
  <c r="E39" i="258"/>
  <c r="D39" i="258"/>
  <c r="C39" i="258"/>
  <c r="J36" i="258"/>
  <c r="I36" i="258"/>
  <c r="H36" i="258"/>
  <c r="G36" i="258"/>
  <c r="J35" i="258"/>
  <c r="I35" i="258"/>
  <c r="H35" i="258"/>
  <c r="G35" i="258"/>
  <c r="J34" i="258"/>
  <c r="I34" i="258"/>
  <c r="H34" i="258"/>
  <c r="G34" i="258"/>
  <c r="J33" i="258"/>
  <c r="I33" i="258"/>
  <c r="H33" i="258"/>
  <c r="G33" i="258"/>
  <c r="J32" i="258"/>
  <c r="I32" i="258"/>
  <c r="H32" i="258"/>
  <c r="G32" i="258"/>
  <c r="F32" i="258"/>
  <c r="E32" i="258"/>
  <c r="D32" i="258"/>
  <c r="J28" i="258"/>
  <c r="I28" i="258"/>
  <c r="H28" i="258"/>
  <c r="G28" i="258"/>
  <c r="J27" i="258"/>
  <c r="I27" i="258"/>
  <c r="H27" i="258"/>
  <c r="G27" i="258"/>
  <c r="J26" i="258"/>
  <c r="I26" i="258"/>
  <c r="H26" i="258"/>
  <c r="G26" i="258"/>
  <c r="J25" i="258"/>
  <c r="I25" i="258"/>
  <c r="H25" i="258"/>
  <c r="G25" i="258"/>
  <c r="J24" i="258"/>
  <c r="I24" i="258"/>
  <c r="H24" i="258"/>
  <c r="G24" i="258"/>
  <c r="F24" i="258"/>
  <c r="E24" i="258"/>
  <c r="D24" i="258"/>
  <c r="C24" i="258"/>
  <c r="J21" i="258"/>
  <c r="I21" i="258"/>
  <c r="H21" i="258"/>
  <c r="G21" i="258"/>
  <c r="J20" i="258"/>
  <c r="I20" i="258"/>
  <c r="H20" i="258"/>
  <c r="G20" i="258"/>
  <c r="J19" i="258"/>
  <c r="I19" i="258"/>
  <c r="H19" i="258"/>
  <c r="G19" i="258"/>
  <c r="J18" i="258"/>
  <c r="I18" i="258"/>
  <c r="H18" i="258"/>
  <c r="G18" i="258"/>
  <c r="J17" i="258"/>
  <c r="I17" i="258"/>
  <c r="H17" i="258"/>
  <c r="G17" i="258"/>
  <c r="F17" i="258"/>
  <c r="E17" i="258"/>
  <c r="D17" i="258"/>
  <c r="C17" i="258"/>
  <c r="J13" i="258"/>
  <c r="I13" i="258"/>
  <c r="H13" i="258"/>
  <c r="G13" i="258"/>
  <c r="J12" i="258"/>
  <c r="I12" i="258"/>
  <c r="H12" i="258"/>
  <c r="G12" i="258"/>
  <c r="J11" i="258"/>
  <c r="I11" i="258"/>
  <c r="H11" i="258"/>
  <c r="G11" i="258"/>
  <c r="J10" i="258"/>
  <c r="I10" i="258"/>
  <c r="H10" i="258"/>
  <c r="G10" i="258"/>
  <c r="J9" i="258"/>
  <c r="I9" i="258"/>
  <c r="H9" i="258"/>
  <c r="G9" i="258"/>
  <c r="F9" i="258"/>
  <c r="E9" i="258"/>
  <c r="D9" i="258"/>
  <c r="A5" i="258"/>
  <c r="D57" i="257"/>
  <c r="E54" i="257"/>
  <c r="E55" i="257" s="1"/>
  <c r="D54" i="257"/>
  <c r="D55" i="257" s="1"/>
  <c r="C54" i="257"/>
  <c r="G54" i="257" s="1"/>
  <c r="D50" i="257"/>
  <c r="E47" i="257"/>
  <c r="D47" i="257"/>
  <c r="D49" i="257" s="1"/>
  <c r="AJ43" i="257"/>
  <c r="AI43" i="257"/>
  <c r="AH43" i="257"/>
  <c r="AG43" i="257"/>
  <c r="AF43" i="257"/>
  <c r="AE43" i="257"/>
  <c r="AD43" i="257"/>
  <c r="AC43" i="257"/>
  <c r="AB43" i="257"/>
  <c r="AA43" i="257"/>
  <c r="Z43" i="257"/>
  <c r="Y43" i="257"/>
  <c r="X43" i="257"/>
  <c r="W43" i="257"/>
  <c r="V43" i="257"/>
  <c r="U43" i="257"/>
  <c r="T43" i="257"/>
  <c r="S43" i="257"/>
  <c r="R43" i="257"/>
  <c r="Q43" i="257"/>
  <c r="P43" i="257"/>
  <c r="O43" i="257"/>
  <c r="N43" i="257"/>
  <c r="M43" i="257"/>
  <c r="L43" i="257"/>
  <c r="K43" i="257"/>
  <c r="F43" i="257"/>
  <c r="AJ42" i="257"/>
  <c r="AI42" i="257"/>
  <c r="AH42" i="257"/>
  <c r="AG42" i="257"/>
  <c r="AF42" i="257"/>
  <c r="AE42" i="257"/>
  <c r="AD42" i="257"/>
  <c r="AC42" i="257"/>
  <c r="AB42" i="257"/>
  <c r="AA42" i="257"/>
  <c r="Z42" i="257"/>
  <c r="Y42" i="257"/>
  <c r="X42" i="257"/>
  <c r="W42" i="257"/>
  <c r="V42" i="257"/>
  <c r="U42" i="257"/>
  <c r="T42" i="257"/>
  <c r="S42" i="257"/>
  <c r="R42" i="257"/>
  <c r="Q42" i="257"/>
  <c r="P42" i="257"/>
  <c r="O42" i="257"/>
  <c r="N42" i="257"/>
  <c r="M42" i="257"/>
  <c r="L42" i="257"/>
  <c r="K42" i="257"/>
  <c r="F42" i="257"/>
  <c r="AJ41" i="257"/>
  <c r="AI41" i="257"/>
  <c r="AH41" i="257"/>
  <c r="AG41" i="257"/>
  <c r="AF41" i="257"/>
  <c r="AE41" i="257"/>
  <c r="AD41" i="257"/>
  <c r="AC41" i="257"/>
  <c r="AB41" i="257"/>
  <c r="AA41" i="257"/>
  <c r="Z41" i="257"/>
  <c r="Y41" i="257"/>
  <c r="X41" i="257"/>
  <c r="W41" i="257"/>
  <c r="V41" i="257"/>
  <c r="U41" i="257"/>
  <c r="T41" i="257"/>
  <c r="S41" i="257"/>
  <c r="R41" i="257"/>
  <c r="Q41" i="257"/>
  <c r="P41" i="257"/>
  <c r="O41" i="257"/>
  <c r="N41" i="257"/>
  <c r="M41" i="257"/>
  <c r="L41" i="257"/>
  <c r="K41" i="257"/>
  <c r="F41" i="257"/>
  <c r="AJ40" i="257"/>
  <c r="AI40" i="257"/>
  <c r="AH40" i="257"/>
  <c r="AG40" i="257"/>
  <c r="AF40" i="257"/>
  <c r="AE40" i="257"/>
  <c r="AD40" i="257"/>
  <c r="AC40" i="257"/>
  <c r="AB40" i="257"/>
  <c r="AA40" i="257"/>
  <c r="Z40" i="257"/>
  <c r="Y40" i="257"/>
  <c r="X40" i="257"/>
  <c r="W40" i="257"/>
  <c r="V40" i="257"/>
  <c r="U40" i="257"/>
  <c r="T40" i="257"/>
  <c r="S40" i="257"/>
  <c r="R40" i="257"/>
  <c r="Q40" i="257"/>
  <c r="P40" i="257"/>
  <c r="O40" i="257"/>
  <c r="N40" i="257"/>
  <c r="M40" i="257"/>
  <c r="L40" i="257"/>
  <c r="K40" i="257"/>
  <c r="F40" i="257"/>
  <c r="AJ39" i="257"/>
  <c r="AI39" i="257"/>
  <c r="AH39" i="257"/>
  <c r="AG39" i="257"/>
  <c r="AF39" i="257"/>
  <c r="AE39" i="257"/>
  <c r="AD39" i="257"/>
  <c r="AC39" i="257"/>
  <c r="AB39" i="257"/>
  <c r="AA39" i="257"/>
  <c r="Z39" i="257"/>
  <c r="Y39" i="257"/>
  <c r="X39" i="257"/>
  <c r="W39" i="257"/>
  <c r="V39" i="257"/>
  <c r="U39" i="257"/>
  <c r="T39" i="257"/>
  <c r="S39" i="257"/>
  <c r="R39" i="257"/>
  <c r="Q39" i="257"/>
  <c r="P39" i="257"/>
  <c r="O39" i="257"/>
  <c r="N39" i="257"/>
  <c r="M39" i="257"/>
  <c r="L39" i="257"/>
  <c r="K39" i="257"/>
  <c r="F39" i="257"/>
  <c r="AJ38" i="257"/>
  <c r="AI38" i="257"/>
  <c r="AH38" i="257"/>
  <c r="AG38" i="257"/>
  <c r="AF38" i="257"/>
  <c r="AE38" i="257"/>
  <c r="AD38" i="257"/>
  <c r="AC38" i="257"/>
  <c r="AB38" i="257"/>
  <c r="AA38" i="257"/>
  <c r="Z38" i="257"/>
  <c r="Y38" i="257"/>
  <c r="X38" i="257"/>
  <c r="W38" i="257"/>
  <c r="V38" i="257"/>
  <c r="U38" i="257"/>
  <c r="T38" i="257"/>
  <c r="S38" i="257"/>
  <c r="R38" i="257"/>
  <c r="Q38" i="257"/>
  <c r="P38" i="257"/>
  <c r="O38" i="257"/>
  <c r="N38" i="257"/>
  <c r="M38" i="257"/>
  <c r="L38" i="257"/>
  <c r="K38" i="257"/>
  <c r="F38" i="257"/>
  <c r="AJ37" i="257"/>
  <c r="AI37" i="257"/>
  <c r="AH37" i="257"/>
  <c r="AG37" i="257"/>
  <c r="AF37" i="257"/>
  <c r="AE37" i="257"/>
  <c r="AD37" i="257"/>
  <c r="AC37" i="257"/>
  <c r="AB37" i="257"/>
  <c r="AA37" i="257"/>
  <c r="Z37" i="257"/>
  <c r="Y37" i="257"/>
  <c r="X37" i="257"/>
  <c r="W37" i="257"/>
  <c r="V37" i="257"/>
  <c r="U37" i="257"/>
  <c r="T37" i="257"/>
  <c r="S37" i="257"/>
  <c r="R37" i="257"/>
  <c r="Q37" i="257"/>
  <c r="P37" i="257"/>
  <c r="O37" i="257"/>
  <c r="N37" i="257"/>
  <c r="M37" i="257"/>
  <c r="L37" i="257"/>
  <c r="K37" i="257"/>
  <c r="F37" i="257"/>
  <c r="AJ36" i="257"/>
  <c r="AI36" i="257"/>
  <c r="AH36" i="257"/>
  <c r="AG36" i="257"/>
  <c r="AF36" i="257"/>
  <c r="AE36" i="257"/>
  <c r="AD36" i="257"/>
  <c r="AC36" i="257"/>
  <c r="AB36" i="257"/>
  <c r="AA36" i="257"/>
  <c r="Z36" i="257"/>
  <c r="Y36" i="257"/>
  <c r="X36" i="257"/>
  <c r="W36" i="257"/>
  <c r="V36" i="257"/>
  <c r="U36" i="257"/>
  <c r="T36" i="257"/>
  <c r="S36" i="257"/>
  <c r="R36" i="257"/>
  <c r="Q36" i="257"/>
  <c r="P36" i="257"/>
  <c r="O36" i="257"/>
  <c r="N36" i="257"/>
  <c r="M36" i="257"/>
  <c r="L36" i="257"/>
  <c r="K36" i="257"/>
  <c r="F36" i="257"/>
  <c r="AJ35" i="257"/>
  <c r="AI35" i="257"/>
  <c r="AH35" i="257"/>
  <c r="AG35" i="257"/>
  <c r="AF35" i="257"/>
  <c r="AE35" i="257"/>
  <c r="AD35" i="257"/>
  <c r="AC35" i="257"/>
  <c r="AB35" i="257"/>
  <c r="AA35" i="257"/>
  <c r="Z35" i="257"/>
  <c r="Y35" i="257"/>
  <c r="X35" i="257"/>
  <c r="W35" i="257"/>
  <c r="V35" i="257"/>
  <c r="U35" i="257"/>
  <c r="T35" i="257"/>
  <c r="S35" i="257"/>
  <c r="R35" i="257"/>
  <c r="Q35" i="257"/>
  <c r="P35" i="257"/>
  <c r="O35" i="257"/>
  <c r="N35" i="257"/>
  <c r="M35" i="257"/>
  <c r="L35" i="257"/>
  <c r="K35" i="257"/>
  <c r="F35" i="257"/>
  <c r="AJ34" i="257"/>
  <c r="AI34" i="257"/>
  <c r="AH34" i="257"/>
  <c r="AG34" i="257"/>
  <c r="AF34" i="257"/>
  <c r="AE34" i="257"/>
  <c r="AD34" i="257"/>
  <c r="AC34" i="257"/>
  <c r="AB34" i="257"/>
  <c r="AA34" i="257"/>
  <c r="Z34" i="257"/>
  <c r="Y34" i="257"/>
  <c r="X34" i="257"/>
  <c r="W34" i="257"/>
  <c r="V34" i="257"/>
  <c r="U34" i="257"/>
  <c r="T34" i="257"/>
  <c r="S34" i="257"/>
  <c r="R34" i="257"/>
  <c r="Q34" i="257"/>
  <c r="P34" i="257"/>
  <c r="O34" i="257"/>
  <c r="N34" i="257"/>
  <c r="M34" i="257"/>
  <c r="L34" i="257"/>
  <c r="K34" i="257"/>
  <c r="F34" i="257"/>
  <c r="AJ33" i="257"/>
  <c r="AI33" i="257"/>
  <c r="AH33" i="257"/>
  <c r="AG33" i="257"/>
  <c r="AF33" i="257"/>
  <c r="AE33" i="257"/>
  <c r="AD33" i="257"/>
  <c r="AC33" i="257"/>
  <c r="AB33" i="257"/>
  <c r="AA33" i="257"/>
  <c r="Z33" i="257"/>
  <c r="Y33" i="257"/>
  <c r="X33" i="257"/>
  <c r="W33" i="257"/>
  <c r="V33" i="257"/>
  <c r="U33" i="257"/>
  <c r="T33" i="257"/>
  <c r="S33" i="257"/>
  <c r="R33" i="257"/>
  <c r="Q33" i="257"/>
  <c r="P33" i="257"/>
  <c r="O33" i="257"/>
  <c r="N33" i="257"/>
  <c r="M33" i="257"/>
  <c r="L33" i="257"/>
  <c r="K33" i="257"/>
  <c r="F33" i="257"/>
  <c r="AJ32" i="257"/>
  <c r="AI32" i="257"/>
  <c r="AH32" i="257"/>
  <c r="AG32" i="257"/>
  <c r="AF32" i="257"/>
  <c r="AE32" i="257"/>
  <c r="AD32" i="257"/>
  <c r="AC32" i="257"/>
  <c r="AB32" i="257"/>
  <c r="AA32" i="257"/>
  <c r="Z32" i="257"/>
  <c r="Y32" i="257"/>
  <c r="X32" i="257"/>
  <c r="W32" i="257"/>
  <c r="V32" i="257"/>
  <c r="U32" i="257"/>
  <c r="T32" i="257"/>
  <c r="S32" i="257"/>
  <c r="R32" i="257"/>
  <c r="Q32" i="257"/>
  <c r="P32" i="257"/>
  <c r="O32" i="257"/>
  <c r="N32" i="257"/>
  <c r="M32" i="257"/>
  <c r="L32" i="257"/>
  <c r="K32" i="257"/>
  <c r="F32" i="257"/>
  <c r="AJ31" i="257"/>
  <c r="AI31" i="257"/>
  <c r="AH31" i="257"/>
  <c r="AG31" i="257"/>
  <c r="AF31" i="257"/>
  <c r="AE31" i="257"/>
  <c r="AD31" i="257"/>
  <c r="AC31" i="257"/>
  <c r="AB31" i="257"/>
  <c r="AA31" i="257"/>
  <c r="Z31" i="257"/>
  <c r="Y31" i="257"/>
  <c r="X31" i="257"/>
  <c r="W31" i="257"/>
  <c r="V31" i="257"/>
  <c r="U31" i="257"/>
  <c r="T31" i="257"/>
  <c r="S31" i="257"/>
  <c r="R31" i="257"/>
  <c r="Q31" i="257"/>
  <c r="P31" i="257"/>
  <c r="O31" i="257"/>
  <c r="N31" i="257"/>
  <c r="M31" i="257"/>
  <c r="L31" i="257"/>
  <c r="K31" i="257"/>
  <c r="F31" i="257"/>
  <c r="AJ30" i="257"/>
  <c r="AI30" i="257"/>
  <c r="AH30" i="257"/>
  <c r="AG30" i="257"/>
  <c r="AF30" i="257"/>
  <c r="AE30" i="257"/>
  <c r="AD30" i="257"/>
  <c r="AC30" i="257"/>
  <c r="AB30" i="257"/>
  <c r="AA30" i="257"/>
  <c r="Z30" i="257"/>
  <c r="Y30" i="257"/>
  <c r="X30" i="257"/>
  <c r="W30" i="257"/>
  <c r="V30" i="257"/>
  <c r="U30" i="257"/>
  <c r="T30" i="257"/>
  <c r="S30" i="257"/>
  <c r="R30" i="257"/>
  <c r="Q30" i="257"/>
  <c r="P30" i="257"/>
  <c r="O30" i="257"/>
  <c r="N30" i="257"/>
  <c r="M30" i="257"/>
  <c r="L30" i="257"/>
  <c r="K30" i="257"/>
  <c r="F30" i="257"/>
  <c r="AJ29" i="257"/>
  <c r="AI29" i="257"/>
  <c r="AH29" i="257"/>
  <c r="AG29" i="257"/>
  <c r="AF29" i="257"/>
  <c r="AE29" i="257"/>
  <c r="AD29" i="257"/>
  <c r="AC29" i="257"/>
  <c r="AB29" i="257"/>
  <c r="AA29" i="257"/>
  <c r="Z29" i="257"/>
  <c r="Y29" i="257"/>
  <c r="X29" i="257"/>
  <c r="W29" i="257"/>
  <c r="V29" i="257"/>
  <c r="U29" i="257"/>
  <c r="T29" i="257"/>
  <c r="S29" i="257"/>
  <c r="R29" i="257"/>
  <c r="Q29" i="257"/>
  <c r="P29" i="257"/>
  <c r="O29" i="257"/>
  <c r="N29" i="257"/>
  <c r="M29" i="257"/>
  <c r="L29" i="257"/>
  <c r="K29" i="257"/>
  <c r="F29" i="257"/>
  <c r="AJ28" i="257"/>
  <c r="AI28" i="257"/>
  <c r="AH28" i="257"/>
  <c r="AG28" i="257"/>
  <c r="AF28" i="257"/>
  <c r="AE28" i="257"/>
  <c r="AD28" i="257"/>
  <c r="AC28" i="257"/>
  <c r="AB28" i="257"/>
  <c r="AA28" i="257"/>
  <c r="Z28" i="257"/>
  <c r="Y28" i="257"/>
  <c r="X28" i="257"/>
  <c r="W28" i="257"/>
  <c r="V28" i="257"/>
  <c r="U28" i="257"/>
  <c r="T28" i="257"/>
  <c r="S28" i="257"/>
  <c r="R28" i="257"/>
  <c r="Q28" i="257"/>
  <c r="P28" i="257"/>
  <c r="O28" i="257"/>
  <c r="N28" i="257"/>
  <c r="M28" i="257"/>
  <c r="L28" i="257"/>
  <c r="K28" i="257"/>
  <c r="F28" i="257"/>
  <c r="AJ27" i="257"/>
  <c r="AI27" i="257"/>
  <c r="AH27" i="257"/>
  <c r="AG27" i="257"/>
  <c r="AF27" i="257"/>
  <c r="AE27" i="257"/>
  <c r="AD27" i="257"/>
  <c r="AC27" i="257"/>
  <c r="AB27" i="257"/>
  <c r="AA27" i="257"/>
  <c r="Z27" i="257"/>
  <c r="Y27" i="257"/>
  <c r="X27" i="257"/>
  <c r="W27" i="257"/>
  <c r="V27" i="257"/>
  <c r="U27" i="257"/>
  <c r="T27" i="257"/>
  <c r="S27" i="257"/>
  <c r="R27" i="257"/>
  <c r="Q27" i="257"/>
  <c r="P27" i="257"/>
  <c r="O27" i="257"/>
  <c r="N27" i="257"/>
  <c r="M27" i="257"/>
  <c r="L27" i="257"/>
  <c r="K27" i="257"/>
  <c r="F27" i="257"/>
  <c r="AJ26" i="257"/>
  <c r="AI26" i="257"/>
  <c r="AH26" i="257"/>
  <c r="AG26" i="257"/>
  <c r="AF26" i="257"/>
  <c r="AE26" i="257"/>
  <c r="AD26" i="257"/>
  <c r="AC26" i="257"/>
  <c r="AB26" i="257"/>
  <c r="AA26" i="257"/>
  <c r="Z26" i="257"/>
  <c r="Y26" i="257"/>
  <c r="X26" i="257"/>
  <c r="W26" i="257"/>
  <c r="V26" i="257"/>
  <c r="U26" i="257"/>
  <c r="T26" i="257"/>
  <c r="S26" i="257"/>
  <c r="R26" i="257"/>
  <c r="Q26" i="257"/>
  <c r="P26" i="257"/>
  <c r="O26" i="257"/>
  <c r="N26" i="257"/>
  <c r="M26" i="257"/>
  <c r="L26" i="257"/>
  <c r="K26" i="257"/>
  <c r="F26" i="257"/>
  <c r="AJ25" i="257"/>
  <c r="AI25" i="257"/>
  <c r="AH25" i="257"/>
  <c r="AG25" i="257"/>
  <c r="AF25" i="257"/>
  <c r="AE25" i="257"/>
  <c r="AD25" i="257"/>
  <c r="AC25" i="257"/>
  <c r="AB25" i="257"/>
  <c r="AA25" i="257"/>
  <c r="Z25" i="257"/>
  <c r="Y25" i="257"/>
  <c r="X25" i="257"/>
  <c r="W25" i="257"/>
  <c r="V25" i="257"/>
  <c r="U25" i="257"/>
  <c r="T25" i="257"/>
  <c r="S25" i="257"/>
  <c r="R25" i="257"/>
  <c r="Q25" i="257"/>
  <c r="P25" i="257"/>
  <c r="O25" i="257"/>
  <c r="N25" i="257"/>
  <c r="M25" i="257"/>
  <c r="L25" i="257"/>
  <c r="K25" i="257"/>
  <c r="F25" i="257"/>
  <c r="AJ24" i="257"/>
  <c r="AI24" i="257"/>
  <c r="AH24" i="257"/>
  <c r="AG24" i="257"/>
  <c r="AF24" i="257"/>
  <c r="AE24" i="257"/>
  <c r="AD24" i="257"/>
  <c r="AC24" i="257"/>
  <c r="AB24" i="257"/>
  <c r="AA24" i="257"/>
  <c r="Z24" i="257"/>
  <c r="Y24" i="257"/>
  <c r="X24" i="257"/>
  <c r="W24" i="257"/>
  <c r="V24" i="257"/>
  <c r="U24" i="257"/>
  <c r="T24" i="257"/>
  <c r="S24" i="257"/>
  <c r="R24" i="257"/>
  <c r="Q24" i="257"/>
  <c r="P24" i="257"/>
  <c r="O24" i="257"/>
  <c r="N24" i="257"/>
  <c r="M24" i="257"/>
  <c r="L24" i="257"/>
  <c r="K24" i="257"/>
  <c r="F24" i="257"/>
  <c r="AI23" i="257"/>
  <c r="AH23" i="257"/>
  <c r="AG23" i="257"/>
  <c r="AJ23" i="257" s="1"/>
  <c r="F23" i="257" s="1"/>
  <c r="AE23" i="257"/>
  <c r="AD23" i="257"/>
  <c r="AC23" i="257"/>
  <c r="AB23" i="257"/>
  <c r="AA23" i="257"/>
  <c r="AF23" i="257" s="1"/>
  <c r="Y23" i="257"/>
  <c r="X23" i="257"/>
  <c r="W23" i="257"/>
  <c r="V23" i="257"/>
  <c r="Z23" i="257" s="1"/>
  <c r="T23" i="257"/>
  <c r="S23" i="257"/>
  <c r="R23" i="257"/>
  <c r="Q23" i="257"/>
  <c r="U23" i="257" s="1"/>
  <c r="O23" i="257"/>
  <c r="N23" i="257"/>
  <c r="M23" i="257"/>
  <c r="L23" i="257"/>
  <c r="K23" i="257"/>
  <c r="P23" i="257" s="1"/>
  <c r="AI22" i="257"/>
  <c r="AH22" i="257"/>
  <c r="AG22" i="257"/>
  <c r="AE22" i="257"/>
  <c r="AD22" i="257"/>
  <c r="AC22" i="257"/>
  <c r="AB22" i="257"/>
  <c r="AA22" i="257"/>
  <c r="AF22" i="257" s="1"/>
  <c r="Y22" i="257"/>
  <c r="X22" i="257"/>
  <c r="W22" i="257"/>
  <c r="V22" i="257"/>
  <c r="T22" i="257"/>
  <c r="S22" i="257"/>
  <c r="R22" i="257"/>
  <c r="Q22" i="257"/>
  <c r="U22" i="257" s="1"/>
  <c r="O22" i="257"/>
  <c r="N22" i="257"/>
  <c r="M22" i="257"/>
  <c r="L22" i="257"/>
  <c r="K22" i="257"/>
  <c r="P22" i="257" s="1"/>
  <c r="AI21" i="257"/>
  <c r="AH21" i="257"/>
  <c r="AG21" i="257"/>
  <c r="AE21" i="257"/>
  <c r="AD21" i="257"/>
  <c r="AC21" i="257"/>
  <c r="AB21" i="257"/>
  <c r="AA21" i="257"/>
  <c r="AF21" i="257" s="1"/>
  <c r="Y21" i="257"/>
  <c r="X21" i="257"/>
  <c r="W21" i="257"/>
  <c r="V21" i="257"/>
  <c r="Z21" i="257" s="1"/>
  <c r="T21" i="257"/>
  <c r="S21" i="257"/>
  <c r="R21" i="257"/>
  <c r="Q21" i="257"/>
  <c r="O21" i="257"/>
  <c r="N21" i="257"/>
  <c r="M21" i="257"/>
  <c r="L21" i="257"/>
  <c r="K21" i="257"/>
  <c r="P21" i="257" s="1"/>
  <c r="AI20" i="257"/>
  <c r="AH20" i="257"/>
  <c r="AG20" i="257"/>
  <c r="AE20" i="257"/>
  <c r="AD20" i="257"/>
  <c r="AC20" i="257"/>
  <c r="AB20" i="257"/>
  <c r="AF20" i="257" s="1"/>
  <c r="AA20" i="257"/>
  <c r="Y20" i="257"/>
  <c r="X20" i="257"/>
  <c r="W20" i="257"/>
  <c r="Z20" i="257" s="1"/>
  <c r="V20" i="257"/>
  <c r="T20" i="257"/>
  <c r="S20" i="257"/>
  <c r="R20" i="257"/>
  <c r="Q20" i="257"/>
  <c r="O20" i="257"/>
  <c r="N20" i="257"/>
  <c r="M20" i="257"/>
  <c r="L20" i="257"/>
  <c r="K20" i="257"/>
  <c r="AI19" i="257"/>
  <c r="AH19" i="257"/>
  <c r="AJ19" i="257" s="1"/>
  <c r="F19" i="257" s="1"/>
  <c r="AG19" i="257"/>
  <c r="AE19" i="257"/>
  <c r="AD19" i="257"/>
  <c r="AC19" i="257"/>
  <c r="AB19" i="257"/>
  <c r="AF19" i="257" s="1"/>
  <c r="AA19" i="257"/>
  <c r="Y19" i="257"/>
  <c r="X19" i="257"/>
  <c r="W19" i="257"/>
  <c r="V19" i="257"/>
  <c r="T19" i="257"/>
  <c r="S19" i="257"/>
  <c r="R19" i="257"/>
  <c r="Q19" i="257"/>
  <c r="O19" i="257"/>
  <c r="N19" i="257"/>
  <c r="M19" i="257"/>
  <c r="L19" i="257"/>
  <c r="P19" i="257" s="1"/>
  <c r="K19" i="257"/>
  <c r="AI18" i="257"/>
  <c r="AH18" i="257"/>
  <c r="AG18" i="257"/>
  <c r="AE18" i="257"/>
  <c r="AD18" i="257"/>
  <c r="AC18" i="257"/>
  <c r="AB18" i="257"/>
  <c r="AA18" i="257"/>
  <c r="Y18" i="257"/>
  <c r="X18" i="257"/>
  <c r="W18" i="257"/>
  <c r="V18" i="257"/>
  <c r="Z18" i="257" s="1"/>
  <c r="T18" i="257"/>
  <c r="S18" i="257"/>
  <c r="R18" i="257"/>
  <c r="Q18" i="257"/>
  <c r="O18" i="257"/>
  <c r="N18" i="257"/>
  <c r="M18" i="257"/>
  <c r="L18" i="257"/>
  <c r="K18" i="257"/>
  <c r="AI17" i="257"/>
  <c r="AH17" i="257"/>
  <c r="AJ17" i="257" s="1"/>
  <c r="F17" i="257" s="1"/>
  <c r="AG17" i="257"/>
  <c r="AE17" i="257"/>
  <c r="AD17" i="257"/>
  <c r="AC17" i="257"/>
  <c r="AB17" i="257"/>
  <c r="AF17" i="257" s="1"/>
  <c r="AA17" i="257"/>
  <c r="Y17" i="257"/>
  <c r="X17" i="257"/>
  <c r="W17" i="257"/>
  <c r="Z17" i="257" s="1"/>
  <c r="V17" i="257"/>
  <c r="T17" i="257"/>
  <c r="S17" i="257"/>
  <c r="R17" i="257"/>
  <c r="U17" i="257" s="1"/>
  <c r="Q17" i="257"/>
  <c r="O17" i="257"/>
  <c r="N17" i="257"/>
  <c r="M17" i="257"/>
  <c r="L17" i="257"/>
  <c r="P17" i="257" s="1"/>
  <c r="K17" i="257"/>
  <c r="AI16" i="257"/>
  <c r="AH16" i="257"/>
  <c r="AG16" i="257"/>
  <c r="AE16" i="257"/>
  <c r="AD16" i="257"/>
  <c r="AC16" i="257"/>
  <c r="AB16" i="257"/>
  <c r="AF16" i="257" s="1"/>
  <c r="AA16" i="257"/>
  <c r="Y16" i="257"/>
  <c r="X16" i="257"/>
  <c r="W16" i="257"/>
  <c r="V16" i="257"/>
  <c r="T16" i="257"/>
  <c r="S16" i="257"/>
  <c r="R16" i="257"/>
  <c r="Q16" i="257"/>
  <c r="U16" i="257" s="1"/>
  <c r="O16" i="257"/>
  <c r="N16" i="257"/>
  <c r="M16" i="257"/>
  <c r="L16" i="257"/>
  <c r="K16" i="257"/>
  <c r="P16" i="257" s="1"/>
  <c r="AI15" i="257"/>
  <c r="AH15" i="257"/>
  <c r="AJ15" i="257" s="1"/>
  <c r="F15" i="257" s="1"/>
  <c r="AG15" i="257"/>
  <c r="AE15" i="257"/>
  <c r="AD15" i="257"/>
  <c r="AC15" i="257"/>
  <c r="AB15" i="257"/>
  <c r="AF15" i="257" s="1"/>
  <c r="AA15" i="257"/>
  <c r="Y15" i="257"/>
  <c r="X15" i="257"/>
  <c r="W15" i="257"/>
  <c r="Z15" i="257" s="1"/>
  <c r="V15" i="257"/>
  <c r="T15" i="257"/>
  <c r="S15" i="257"/>
  <c r="R15" i="257"/>
  <c r="U15" i="257" s="1"/>
  <c r="Q15" i="257"/>
  <c r="O15" i="257"/>
  <c r="N15" i="257"/>
  <c r="M15" i="257"/>
  <c r="L15" i="257"/>
  <c r="P15" i="257" s="1"/>
  <c r="K15" i="257"/>
  <c r="AI14" i="257"/>
  <c r="AH14" i="257"/>
  <c r="AG14" i="257"/>
  <c r="AE14" i="257"/>
  <c r="AD14" i="257"/>
  <c r="AC14" i="257"/>
  <c r="AB14" i="257"/>
  <c r="AA14" i="257"/>
  <c r="Y14" i="257"/>
  <c r="X14" i="257"/>
  <c r="W14" i="257"/>
  <c r="V14" i="257"/>
  <c r="T14" i="257"/>
  <c r="S14" i="257"/>
  <c r="R14" i="257"/>
  <c r="Q14" i="257"/>
  <c r="O14" i="257"/>
  <c r="N14" i="257"/>
  <c r="M14" i="257"/>
  <c r="L14" i="257"/>
  <c r="P14" i="257" s="1"/>
  <c r="K14" i="257"/>
  <c r="AI13" i="257"/>
  <c r="AH13" i="257"/>
  <c r="AG13" i="257"/>
  <c r="AE13" i="257"/>
  <c r="AD13" i="257"/>
  <c r="AC13" i="257"/>
  <c r="AB13" i="257"/>
  <c r="AF13" i="257" s="1"/>
  <c r="AA13" i="257"/>
  <c r="Y13" i="257"/>
  <c r="X13" i="257"/>
  <c r="W13" i="257"/>
  <c r="Z13" i="257" s="1"/>
  <c r="V13" i="257"/>
  <c r="T13" i="257"/>
  <c r="S13" i="257"/>
  <c r="R13" i="257"/>
  <c r="U13" i="257" s="1"/>
  <c r="Q13" i="257"/>
  <c r="O13" i="257"/>
  <c r="N13" i="257"/>
  <c r="M13" i="257"/>
  <c r="L13" i="257"/>
  <c r="K13" i="257"/>
  <c r="AI12" i="257"/>
  <c r="AH12" i="257"/>
  <c r="AG12" i="257"/>
  <c r="AE12" i="257"/>
  <c r="AD12" i="257"/>
  <c r="AC12" i="257"/>
  <c r="AB12" i="257"/>
  <c r="AA12" i="257"/>
  <c r="Y12" i="257"/>
  <c r="X12" i="257"/>
  <c r="W12" i="257"/>
  <c r="V12" i="257"/>
  <c r="T12" i="257"/>
  <c r="S12" i="257"/>
  <c r="R12" i="257"/>
  <c r="Q12" i="257"/>
  <c r="U12" i="257" s="1"/>
  <c r="O12" i="257"/>
  <c r="N12" i="257"/>
  <c r="M12" i="257"/>
  <c r="L12" i="257"/>
  <c r="K12" i="257"/>
  <c r="P12" i="257" s="1"/>
  <c r="AI11" i="257"/>
  <c r="AH11" i="257"/>
  <c r="AG11" i="257"/>
  <c r="AJ11" i="257" s="1"/>
  <c r="F11" i="257" s="1"/>
  <c r="AE11" i="257"/>
  <c r="AD11" i="257"/>
  <c r="AC11" i="257"/>
  <c r="AB11" i="257"/>
  <c r="AA11" i="257"/>
  <c r="AF11" i="257" s="1"/>
  <c r="Y11" i="257"/>
  <c r="X11" i="257"/>
  <c r="W11" i="257"/>
  <c r="V11" i="257"/>
  <c r="T11" i="257"/>
  <c r="S11" i="257"/>
  <c r="R11" i="257"/>
  <c r="Q11" i="257"/>
  <c r="O11" i="257"/>
  <c r="N11" i="257"/>
  <c r="M11" i="257"/>
  <c r="L11" i="257"/>
  <c r="K11" i="257"/>
  <c r="P11" i="257" s="1"/>
  <c r="AI10" i="257"/>
  <c r="AH10" i="257"/>
  <c r="AG10" i="257"/>
  <c r="AE10" i="257"/>
  <c r="AD10" i="257"/>
  <c r="AC10" i="257"/>
  <c r="AB10" i="257"/>
  <c r="AA10" i="257"/>
  <c r="Y10" i="257"/>
  <c r="X10" i="257"/>
  <c r="W10" i="257"/>
  <c r="V10" i="257"/>
  <c r="T10" i="257"/>
  <c r="S10" i="257"/>
  <c r="R10" i="257"/>
  <c r="Q10" i="257"/>
  <c r="O10" i="257"/>
  <c r="N10" i="257"/>
  <c r="M10" i="257"/>
  <c r="L10" i="257"/>
  <c r="P10" i="257" s="1"/>
  <c r="K10" i="257"/>
  <c r="AI9" i="257"/>
  <c r="AH9" i="257"/>
  <c r="AG9" i="257"/>
  <c r="AJ9" i="257" s="1"/>
  <c r="F9" i="257" s="1"/>
  <c r="AE9" i="257"/>
  <c r="AD9" i="257"/>
  <c r="AC9" i="257"/>
  <c r="AB9" i="257"/>
  <c r="AA9" i="257"/>
  <c r="AF9" i="257" s="1"/>
  <c r="Y9" i="257"/>
  <c r="X9" i="257"/>
  <c r="W9" i="257"/>
  <c r="V9" i="257"/>
  <c r="Z9" i="257" s="1"/>
  <c r="T9" i="257"/>
  <c r="S9" i="257"/>
  <c r="R9" i="257"/>
  <c r="Q9" i="257"/>
  <c r="U9" i="257" s="1"/>
  <c r="O9" i="257"/>
  <c r="N9" i="257"/>
  <c r="M9" i="257"/>
  <c r="L9" i="257"/>
  <c r="K9" i="257"/>
  <c r="P9" i="257" s="1"/>
  <c r="AI8" i="257"/>
  <c r="AH8" i="257"/>
  <c r="AG8" i="257"/>
  <c r="AJ8" i="257" s="1"/>
  <c r="F8" i="257" s="1"/>
  <c r="AE8" i="257"/>
  <c r="AD8" i="257"/>
  <c r="AC8" i="257"/>
  <c r="AB8" i="257"/>
  <c r="AA8" i="257"/>
  <c r="AF8" i="257" s="1"/>
  <c r="Y8" i="257"/>
  <c r="X8" i="257"/>
  <c r="W8" i="257"/>
  <c r="V8" i="257"/>
  <c r="Z8" i="257" s="1"/>
  <c r="T8" i="257"/>
  <c r="S8" i="257"/>
  <c r="R8" i="257"/>
  <c r="Q8" i="257"/>
  <c r="U8" i="257" s="1"/>
  <c r="P8" i="257"/>
  <c r="O8" i="257"/>
  <c r="N8" i="257"/>
  <c r="M8" i="257"/>
  <c r="L8" i="257"/>
  <c r="K8" i="257"/>
  <c r="AI7" i="257"/>
  <c r="AH7" i="257"/>
  <c r="AG7" i="257"/>
  <c r="AE7" i="257"/>
  <c r="AD7" i="257"/>
  <c r="AC7" i="257"/>
  <c r="AB7" i="257"/>
  <c r="AA7" i="257"/>
  <c r="Y7" i="257"/>
  <c r="X7" i="257"/>
  <c r="W7" i="257"/>
  <c r="V7" i="257"/>
  <c r="T7" i="257"/>
  <c r="S7" i="257"/>
  <c r="R7" i="257"/>
  <c r="Q7" i="257"/>
  <c r="O7" i="257"/>
  <c r="N7" i="257"/>
  <c r="M7" i="257"/>
  <c r="L7" i="257"/>
  <c r="K7" i="257"/>
  <c r="AI6" i="257"/>
  <c r="AH6" i="257"/>
  <c r="AG6" i="257"/>
  <c r="AE6" i="257"/>
  <c r="AD6" i="257"/>
  <c r="AC6" i="257"/>
  <c r="AB6" i="257"/>
  <c r="AA6" i="257"/>
  <c r="Y6" i="257"/>
  <c r="X6" i="257"/>
  <c r="W6" i="257"/>
  <c r="V6" i="257"/>
  <c r="T6" i="257"/>
  <c r="S6" i="257"/>
  <c r="R6" i="257"/>
  <c r="Q6" i="257"/>
  <c r="O6" i="257"/>
  <c r="N6" i="257"/>
  <c r="M6" i="257"/>
  <c r="L6" i="257"/>
  <c r="K6" i="257"/>
  <c r="AI5" i="257"/>
  <c r="AH5" i="257"/>
  <c r="AG5" i="257"/>
  <c r="AE5" i="257"/>
  <c r="AD5" i="257"/>
  <c r="AC5" i="257"/>
  <c r="AB5" i="257"/>
  <c r="AA5" i="257"/>
  <c r="Y5" i="257"/>
  <c r="X5" i="257"/>
  <c r="W5" i="257"/>
  <c r="V5" i="257"/>
  <c r="T5" i="257"/>
  <c r="S5" i="257"/>
  <c r="R5" i="257"/>
  <c r="Q5" i="257"/>
  <c r="O5" i="257"/>
  <c r="N5" i="257"/>
  <c r="M5" i="257"/>
  <c r="L5" i="257"/>
  <c r="K5" i="257"/>
  <c r="AI4" i="257"/>
  <c r="AH4" i="257"/>
  <c r="AJ4" i="257" s="1"/>
  <c r="F4" i="257" s="1"/>
  <c r="AG4" i="257"/>
  <c r="AE4" i="257"/>
  <c r="AD4" i="257"/>
  <c r="AC4" i="257"/>
  <c r="AB4" i="257"/>
  <c r="AA4" i="257"/>
  <c r="Y4" i="257"/>
  <c r="X4" i="257"/>
  <c r="W4" i="257"/>
  <c r="V4" i="257"/>
  <c r="T4" i="257"/>
  <c r="S4" i="257"/>
  <c r="R4" i="257"/>
  <c r="Q4" i="257"/>
  <c r="O4" i="257"/>
  <c r="N4" i="257"/>
  <c r="M4" i="257"/>
  <c r="L4" i="257"/>
  <c r="K4" i="257"/>
  <c r="D57" i="256"/>
  <c r="E54" i="256"/>
  <c r="E55" i="256" s="1"/>
  <c r="D54" i="256"/>
  <c r="D55" i="256" s="1"/>
  <c r="C54" i="256"/>
  <c r="D50" i="256"/>
  <c r="E47" i="256"/>
  <c r="E49" i="256" s="1"/>
  <c r="D47" i="256"/>
  <c r="D49" i="256" s="1"/>
  <c r="AJ43" i="256"/>
  <c r="AI43" i="256"/>
  <c r="AH43" i="256"/>
  <c r="AG43" i="256"/>
  <c r="AF43" i="256"/>
  <c r="AE43" i="256"/>
  <c r="AD43" i="256"/>
  <c r="AC43" i="256"/>
  <c r="AB43" i="256"/>
  <c r="AA43" i="256"/>
  <c r="Z43" i="256"/>
  <c r="Y43" i="256"/>
  <c r="X43" i="256"/>
  <c r="W43" i="256"/>
  <c r="V43" i="256"/>
  <c r="U43" i="256"/>
  <c r="T43" i="256"/>
  <c r="S43" i="256"/>
  <c r="R43" i="256"/>
  <c r="Q43" i="256"/>
  <c r="P43" i="256"/>
  <c r="O43" i="256"/>
  <c r="N43" i="256"/>
  <c r="M43" i="256"/>
  <c r="L43" i="256"/>
  <c r="K43" i="256"/>
  <c r="F43" i="256"/>
  <c r="AJ42" i="256"/>
  <c r="AI42" i="256"/>
  <c r="AH42" i="256"/>
  <c r="AG42" i="256"/>
  <c r="AF42" i="256"/>
  <c r="AE42" i="256"/>
  <c r="AD42" i="256"/>
  <c r="AC42" i="256"/>
  <c r="AB42" i="256"/>
  <c r="AA42" i="256"/>
  <c r="Z42" i="256"/>
  <c r="Y42" i="256"/>
  <c r="X42" i="256"/>
  <c r="W42" i="256"/>
  <c r="V42" i="256"/>
  <c r="U42" i="256"/>
  <c r="T42" i="256"/>
  <c r="S42" i="256"/>
  <c r="R42" i="256"/>
  <c r="Q42" i="256"/>
  <c r="P42" i="256"/>
  <c r="O42" i="256"/>
  <c r="N42" i="256"/>
  <c r="M42" i="256"/>
  <c r="L42" i="256"/>
  <c r="K42" i="256"/>
  <c r="F42" i="256"/>
  <c r="AJ41" i="256"/>
  <c r="AI41" i="256"/>
  <c r="AH41" i="256"/>
  <c r="AG41" i="256"/>
  <c r="AF41" i="256"/>
  <c r="AE41" i="256"/>
  <c r="AD41" i="256"/>
  <c r="AC41" i="256"/>
  <c r="AB41" i="256"/>
  <c r="AA41" i="256"/>
  <c r="Z41" i="256"/>
  <c r="Y41" i="256"/>
  <c r="X41" i="256"/>
  <c r="W41" i="256"/>
  <c r="V41" i="256"/>
  <c r="U41" i="256"/>
  <c r="T41" i="256"/>
  <c r="S41" i="256"/>
  <c r="R41" i="256"/>
  <c r="Q41" i="256"/>
  <c r="P41" i="256"/>
  <c r="O41" i="256"/>
  <c r="N41" i="256"/>
  <c r="M41" i="256"/>
  <c r="L41" i="256"/>
  <c r="K41" i="256"/>
  <c r="F41" i="256"/>
  <c r="AJ40" i="256"/>
  <c r="AI40" i="256"/>
  <c r="AH40" i="256"/>
  <c r="AG40" i="256"/>
  <c r="AF40" i="256"/>
  <c r="AE40" i="256"/>
  <c r="AD40" i="256"/>
  <c r="AC40" i="256"/>
  <c r="AB40" i="256"/>
  <c r="AA40" i="256"/>
  <c r="Z40" i="256"/>
  <c r="Y40" i="256"/>
  <c r="X40" i="256"/>
  <c r="W40" i="256"/>
  <c r="V40" i="256"/>
  <c r="U40" i="256"/>
  <c r="T40" i="256"/>
  <c r="S40" i="256"/>
  <c r="R40" i="256"/>
  <c r="Q40" i="256"/>
  <c r="P40" i="256"/>
  <c r="O40" i="256"/>
  <c r="N40" i="256"/>
  <c r="M40" i="256"/>
  <c r="L40" i="256"/>
  <c r="K40" i="256"/>
  <c r="F40" i="256"/>
  <c r="AJ39" i="256"/>
  <c r="AI39" i="256"/>
  <c r="AH39" i="256"/>
  <c r="AG39" i="256"/>
  <c r="AF39" i="256"/>
  <c r="AE39" i="256"/>
  <c r="AD39" i="256"/>
  <c r="AC39" i="256"/>
  <c r="AB39" i="256"/>
  <c r="AA39" i="256"/>
  <c r="Z39" i="256"/>
  <c r="Y39" i="256"/>
  <c r="X39" i="256"/>
  <c r="W39" i="256"/>
  <c r="V39" i="256"/>
  <c r="U39" i="256"/>
  <c r="T39" i="256"/>
  <c r="S39" i="256"/>
  <c r="R39" i="256"/>
  <c r="Q39" i="256"/>
  <c r="P39" i="256"/>
  <c r="O39" i="256"/>
  <c r="N39" i="256"/>
  <c r="M39" i="256"/>
  <c r="L39" i="256"/>
  <c r="K39" i="256"/>
  <c r="F39" i="256"/>
  <c r="AJ38" i="256"/>
  <c r="AI38" i="256"/>
  <c r="AH38" i="256"/>
  <c r="AG38" i="256"/>
  <c r="AF38" i="256"/>
  <c r="AE38" i="256"/>
  <c r="AD38" i="256"/>
  <c r="AC38" i="256"/>
  <c r="AB38" i="256"/>
  <c r="AA38" i="256"/>
  <c r="Z38" i="256"/>
  <c r="Y38" i="256"/>
  <c r="X38" i="256"/>
  <c r="W38" i="256"/>
  <c r="V38" i="256"/>
  <c r="U38" i="256"/>
  <c r="T38" i="256"/>
  <c r="S38" i="256"/>
  <c r="R38" i="256"/>
  <c r="Q38" i="256"/>
  <c r="P38" i="256"/>
  <c r="O38" i="256"/>
  <c r="N38" i="256"/>
  <c r="M38" i="256"/>
  <c r="L38" i="256"/>
  <c r="K38" i="256"/>
  <c r="F38" i="256"/>
  <c r="AJ37" i="256"/>
  <c r="AI37" i="256"/>
  <c r="AH37" i="256"/>
  <c r="AG37" i="256"/>
  <c r="AF37" i="256"/>
  <c r="AE37" i="256"/>
  <c r="AD37" i="256"/>
  <c r="AC37" i="256"/>
  <c r="AB37" i="256"/>
  <c r="AA37" i="256"/>
  <c r="Z37" i="256"/>
  <c r="Y37" i="256"/>
  <c r="X37" i="256"/>
  <c r="W37" i="256"/>
  <c r="V37" i="256"/>
  <c r="U37" i="256"/>
  <c r="T37" i="256"/>
  <c r="S37" i="256"/>
  <c r="R37" i="256"/>
  <c r="Q37" i="256"/>
  <c r="P37" i="256"/>
  <c r="O37" i="256"/>
  <c r="N37" i="256"/>
  <c r="M37" i="256"/>
  <c r="L37" i="256"/>
  <c r="K37" i="256"/>
  <c r="F37" i="256"/>
  <c r="AJ36" i="256"/>
  <c r="AI36" i="256"/>
  <c r="AH36" i="256"/>
  <c r="AG36" i="256"/>
  <c r="AF36" i="256"/>
  <c r="AE36" i="256"/>
  <c r="AD36" i="256"/>
  <c r="AC36" i="256"/>
  <c r="AB36" i="256"/>
  <c r="AA36" i="256"/>
  <c r="Z36" i="256"/>
  <c r="Y36" i="256"/>
  <c r="X36" i="256"/>
  <c r="W36" i="256"/>
  <c r="V36" i="256"/>
  <c r="U36" i="256"/>
  <c r="T36" i="256"/>
  <c r="S36" i="256"/>
  <c r="R36" i="256"/>
  <c r="Q36" i="256"/>
  <c r="P36" i="256"/>
  <c r="O36" i="256"/>
  <c r="N36" i="256"/>
  <c r="M36" i="256"/>
  <c r="L36" i="256"/>
  <c r="K36" i="256"/>
  <c r="F36" i="256"/>
  <c r="AJ35" i="256"/>
  <c r="AI35" i="256"/>
  <c r="AH35" i="256"/>
  <c r="AG35" i="256"/>
  <c r="AF35" i="256"/>
  <c r="AE35" i="256"/>
  <c r="AD35" i="256"/>
  <c r="AC35" i="256"/>
  <c r="AB35" i="256"/>
  <c r="AA35" i="256"/>
  <c r="Z35" i="256"/>
  <c r="Y35" i="256"/>
  <c r="X35" i="256"/>
  <c r="W35" i="256"/>
  <c r="V35" i="256"/>
  <c r="U35" i="256"/>
  <c r="T35" i="256"/>
  <c r="S35" i="256"/>
  <c r="R35" i="256"/>
  <c r="Q35" i="256"/>
  <c r="P35" i="256"/>
  <c r="O35" i="256"/>
  <c r="N35" i="256"/>
  <c r="M35" i="256"/>
  <c r="L35" i="256"/>
  <c r="K35" i="256"/>
  <c r="F35" i="256"/>
  <c r="AJ34" i="256"/>
  <c r="AI34" i="256"/>
  <c r="AH34" i="256"/>
  <c r="AG34" i="256"/>
  <c r="AF34" i="256"/>
  <c r="AE34" i="256"/>
  <c r="AD34" i="256"/>
  <c r="AC34" i="256"/>
  <c r="AB34" i="256"/>
  <c r="AA34" i="256"/>
  <c r="Z34" i="256"/>
  <c r="Y34" i="256"/>
  <c r="X34" i="256"/>
  <c r="W34" i="256"/>
  <c r="V34" i="256"/>
  <c r="U34" i="256"/>
  <c r="T34" i="256"/>
  <c r="S34" i="256"/>
  <c r="R34" i="256"/>
  <c r="Q34" i="256"/>
  <c r="P34" i="256"/>
  <c r="O34" i="256"/>
  <c r="N34" i="256"/>
  <c r="M34" i="256"/>
  <c r="L34" i="256"/>
  <c r="K34" i="256"/>
  <c r="F34" i="256"/>
  <c r="AJ33" i="256"/>
  <c r="AI33" i="256"/>
  <c r="AH33" i="256"/>
  <c r="AG33" i="256"/>
  <c r="AF33" i="256"/>
  <c r="AE33" i="256"/>
  <c r="AD33" i="256"/>
  <c r="AC33" i="256"/>
  <c r="AB33" i="256"/>
  <c r="AA33" i="256"/>
  <c r="Z33" i="256"/>
  <c r="Y33" i="256"/>
  <c r="X33" i="256"/>
  <c r="W33" i="256"/>
  <c r="V33" i="256"/>
  <c r="U33" i="256"/>
  <c r="T33" i="256"/>
  <c r="S33" i="256"/>
  <c r="R33" i="256"/>
  <c r="Q33" i="256"/>
  <c r="P33" i="256"/>
  <c r="O33" i="256"/>
  <c r="N33" i="256"/>
  <c r="M33" i="256"/>
  <c r="L33" i="256"/>
  <c r="K33" i="256"/>
  <c r="F33" i="256"/>
  <c r="AJ32" i="256"/>
  <c r="AI32" i="256"/>
  <c r="AH32" i="256"/>
  <c r="AG32" i="256"/>
  <c r="AF32" i="256"/>
  <c r="AE32" i="256"/>
  <c r="AD32" i="256"/>
  <c r="AC32" i="256"/>
  <c r="AB32" i="256"/>
  <c r="AA32" i="256"/>
  <c r="Z32" i="256"/>
  <c r="Y32" i="256"/>
  <c r="X32" i="256"/>
  <c r="W32" i="256"/>
  <c r="V32" i="256"/>
  <c r="U32" i="256"/>
  <c r="T32" i="256"/>
  <c r="S32" i="256"/>
  <c r="R32" i="256"/>
  <c r="Q32" i="256"/>
  <c r="P32" i="256"/>
  <c r="O32" i="256"/>
  <c r="N32" i="256"/>
  <c r="M32" i="256"/>
  <c r="L32" i="256"/>
  <c r="K32" i="256"/>
  <c r="F32" i="256"/>
  <c r="AI31" i="256"/>
  <c r="AH31" i="256"/>
  <c r="AJ31" i="256" s="1"/>
  <c r="F31" i="256" s="1"/>
  <c r="AG31" i="256"/>
  <c r="AE31" i="256"/>
  <c r="AD31" i="256"/>
  <c r="AC31" i="256"/>
  <c r="AB31" i="256"/>
  <c r="AF31" i="256" s="1"/>
  <c r="AA31" i="256"/>
  <c r="Y31" i="256"/>
  <c r="X31" i="256"/>
  <c r="W31" i="256"/>
  <c r="Z31" i="256" s="1"/>
  <c r="V31" i="256"/>
  <c r="U31" i="256"/>
  <c r="T31" i="256"/>
  <c r="S31" i="256"/>
  <c r="R31" i="256"/>
  <c r="Q31" i="256"/>
  <c r="O31" i="256"/>
  <c r="N31" i="256"/>
  <c r="M31" i="256"/>
  <c r="L31" i="256"/>
  <c r="P31" i="256" s="1"/>
  <c r="K31" i="256"/>
  <c r="AI30" i="256"/>
  <c r="AH30" i="256"/>
  <c r="AJ30" i="256" s="1"/>
  <c r="F30" i="256" s="1"/>
  <c r="AG30" i="256"/>
  <c r="AE30" i="256"/>
  <c r="AD30" i="256"/>
  <c r="AC30" i="256"/>
  <c r="AB30" i="256"/>
  <c r="AF30" i="256" s="1"/>
  <c r="AA30" i="256"/>
  <c r="Y30" i="256"/>
  <c r="X30" i="256"/>
  <c r="W30" i="256"/>
  <c r="Z30" i="256" s="1"/>
  <c r="V30" i="256"/>
  <c r="T30" i="256"/>
  <c r="S30" i="256"/>
  <c r="R30" i="256"/>
  <c r="U30" i="256" s="1"/>
  <c r="Q30" i="256"/>
  <c r="O30" i="256"/>
  <c r="N30" i="256"/>
  <c r="M30" i="256"/>
  <c r="L30" i="256"/>
  <c r="P30" i="256" s="1"/>
  <c r="K30" i="256"/>
  <c r="AJ29" i="256"/>
  <c r="F29" i="256" s="1"/>
  <c r="AI29" i="256"/>
  <c r="AH29" i="256"/>
  <c r="AG29" i="256"/>
  <c r="AE29" i="256"/>
  <c r="AD29" i="256"/>
  <c r="AC29" i="256"/>
  <c r="AB29" i="256"/>
  <c r="AF29" i="256" s="1"/>
  <c r="AA29" i="256"/>
  <c r="Y29" i="256"/>
  <c r="X29" i="256"/>
  <c r="W29" i="256"/>
  <c r="Z29" i="256" s="1"/>
  <c r="V29" i="256"/>
  <c r="U29" i="256"/>
  <c r="T29" i="256"/>
  <c r="S29" i="256"/>
  <c r="R29" i="256"/>
  <c r="Q29" i="256"/>
  <c r="O29" i="256"/>
  <c r="N29" i="256"/>
  <c r="M29" i="256"/>
  <c r="L29" i="256"/>
  <c r="P29" i="256" s="1"/>
  <c r="K29" i="256"/>
  <c r="AJ28" i="256"/>
  <c r="F28" i="256" s="1"/>
  <c r="AI28" i="256"/>
  <c r="AH28" i="256"/>
  <c r="AG28" i="256"/>
  <c r="AF28" i="256"/>
  <c r="AE28" i="256"/>
  <c r="AD28" i="256"/>
  <c r="AC28" i="256"/>
  <c r="AB28" i="256"/>
  <c r="AA28" i="256"/>
  <c r="Y28" i="256"/>
  <c r="X28" i="256"/>
  <c r="Z28" i="256" s="1"/>
  <c r="W28" i="256"/>
  <c r="V28" i="256"/>
  <c r="T28" i="256"/>
  <c r="S28" i="256"/>
  <c r="U28" i="256" s="1"/>
  <c r="R28" i="256"/>
  <c r="Q28" i="256"/>
  <c r="O28" i="256"/>
  <c r="N28" i="256"/>
  <c r="M28" i="256"/>
  <c r="P28" i="256" s="1"/>
  <c r="L28" i="256"/>
  <c r="K28" i="256"/>
  <c r="AI27" i="256"/>
  <c r="AH27" i="256"/>
  <c r="AG27" i="256"/>
  <c r="AJ27" i="256" s="1"/>
  <c r="F27" i="256" s="1"/>
  <c r="AE27" i="256"/>
  <c r="AD27" i="256"/>
  <c r="AC27" i="256"/>
  <c r="AB27" i="256"/>
  <c r="AA27" i="256"/>
  <c r="AF27" i="256" s="1"/>
  <c r="Y27" i="256"/>
  <c r="X27" i="256"/>
  <c r="W27" i="256"/>
  <c r="V27" i="256"/>
  <c r="Z27" i="256" s="1"/>
  <c r="T27" i="256"/>
  <c r="S27" i="256"/>
  <c r="R27" i="256"/>
  <c r="Q27" i="256"/>
  <c r="U27" i="256" s="1"/>
  <c r="O27" i="256"/>
  <c r="N27" i="256"/>
  <c r="M27" i="256"/>
  <c r="L27" i="256"/>
  <c r="K27" i="256"/>
  <c r="P27" i="256" s="1"/>
  <c r="AI26" i="256"/>
  <c r="AH26" i="256"/>
  <c r="AG26" i="256"/>
  <c r="AJ26" i="256" s="1"/>
  <c r="F26" i="256" s="1"/>
  <c r="AE26" i="256"/>
  <c r="AD26" i="256"/>
  <c r="AC26" i="256"/>
  <c r="AB26" i="256"/>
  <c r="AA26" i="256"/>
  <c r="AF26" i="256" s="1"/>
  <c r="Y26" i="256"/>
  <c r="X26" i="256"/>
  <c r="W26" i="256"/>
  <c r="V26" i="256"/>
  <c r="Z26" i="256" s="1"/>
  <c r="T26" i="256"/>
  <c r="S26" i="256"/>
  <c r="R26" i="256"/>
  <c r="Q26" i="256"/>
  <c r="U26" i="256" s="1"/>
  <c r="O26" i="256"/>
  <c r="N26" i="256"/>
  <c r="M26" i="256"/>
  <c r="L26" i="256"/>
  <c r="K26" i="256"/>
  <c r="P26" i="256" s="1"/>
  <c r="AI25" i="256"/>
  <c r="AH25" i="256"/>
  <c r="AJ25" i="256" s="1"/>
  <c r="F25" i="256" s="1"/>
  <c r="AG25" i="256"/>
  <c r="AE25" i="256"/>
  <c r="AD25" i="256"/>
  <c r="AC25" i="256"/>
  <c r="AB25" i="256"/>
  <c r="AF25" i="256" s="1"/>
  <c r="AA25" i="256"/>
  <c r="Y25" i="256"/>
  <c r="X25" i="256"/>
  <c r="W25" i="256"/>
  <c r="Z25" i="256" s="1"/>
  <c r="V25" i="256"/>
  <c r="T25" i="256"/>
  <c r="S25" i="256"/>
  <c r="R25" i="256"/>
  <c r="U25" i="256" s="1"/>
  <c r="Q25" i="256"/>
  <c r="O25" i="256"/>
  <c r="N25" i="256"/>
  <c r="M25" i="256"/>
  <c r="L25" i="256"/>
  <c r="P25" i="256" s="1"/>
  <c r="K25" i="256"/>
  <c r="AI24" i="256"/>
  <c r="AH24" i="256"/>
  <c r="AJ24" i="256" s="1"/>
  <c r="F24" i="256" s="1"/>
  <c r="AG24" i="256"/>
  <c r="AE24" i="256"/>
  <c r="AD24" i="256"/>
  <c r="AC24" i="256"/>
  <c r="AB24" i="256"/>
  <c r="AF24" i="256" s="1"/>
  <c r="AA24" i="256"/>
  <c r="Y24" i="256"/>
  <c r="X24" i="256"/>
  <c r="W24" i="256"/>
  <c r="Z24" i="256" s="1"/>
  <c r="V24" i="256"/>
  <c r="T24" i="256"/>
  <c r="S24" i="256"/>
  <c r="R24" i="256"/>
  <c r="U24" i="256" s="1"/>
  <c r="Q24" i="256"/>
  <c r="O24" i="256"/>
  <c r="N24" i="256"/>
  <c r="M24" i="256"/>
  <c r="L24" i="256"/>
  <c r="P24" i="256" s="1"/>
  <c r="K24" i="256"/>
  <c r="AI23" i="256"/>
  <c r="AH23" i="256"/>
  <c r="AJ23" i="256" s="1"/>
  <c r="F23" i="256" s="1"/>
  <c r="AG23" i="256"/>
  <c r="AE23" i="256"/>
  <c r="AD23" i="256"/>
  <c r="AC23" i="256"/>
  <c r="AF23" i="256" s="1"/>
  <c r="AB23" i="256"/>
  <c r="AA23" i="256"/>
  <c r="Y23" i="256"/>
  <c r="X23" i="256"/>
  <c r="Z23" i="256" s="1"/>
  <c r="W23" i="256"/>
  <c r="V23" i="256"/>
  <c r="U23" i="256"/>
  <c r="T23" i="256"/>
  <c r="S23" i="256"/>
  <c r="R23" i="256"/>
  <c r="Q23" i="256"/>
  <c r="O23" i="256"/>
  <c r="N23" i="256"/>
  <c r="M23" i="256"/>
  <c r="P23" i="256" s="1"/>
  <c r="L23" i="256"/>
  <c r="K23" i="256"/>
  <c r="AI22" i="256"/>
  <c r="AH22" i="256"/>
  <c r="AJ22" i="256" s="1"/>
  <c r="F22" i="256" s="1"/>
  <c r="AG22" i="256"/>
  <c r="AE22" i="256"/>
  <c r="AD22" i="256"/>
  <c r="AC22" i="256"/>
  <c r="AF22" i="256" s="1"/>
  <c r="AB22" i="256"/>
  <c r="AA22" i="256"/>
  <c r="Y22" i="256"/>
  <c r="X22" i="256"/>
  <c r="W22" i="256"/>
  <c r="V22" i="256"/>
  <c r="T22" i="256"/>
  <c r="S22" i="256"/>
  <c r="U22" i="256" s="1"/>
  <c r="R22" i="256"/>
  <c r="Q22" i="256"/>
  <c r="O22" i="256"/>
  <c r="N22" i="256"/>
  <c r="M22" i="256"/>
  <c r="P22" i="256" s="1"/>
  <c r="L22" i="256"/>
  <c r="K22" i="256"/>
  <c r="AI21" i="256"/>
  <c r="AH21" i="256"/>
  <c r="AG21" i="256"/>
  <c r="AF21" i="256"/>
  <c r="AE21" i="256"/>
  <c r="AD21" i="256"/>
  <c r="AC21" i="256"/>
  <c r="AB21" i="256"/>
  <c r="AA21" i="256"/>
  <c r="Y21" i="256"/>
  <c r="X21" i="256"/>
  <c r="W21" i="256"/>
  <c r="Z21" i="256" s="1"/>
  <c r="V21" i="256"/>
  <c r="T21" i="256"/>
  <c r="S21" i="256"/>
  <c r="R21" i="256"/>
  <c r="Q21" i="256"/>
  <c r="U21" i="256" s="1"/>
  <c r="P21" i="256"/>
  <c r="O21" i="256"/>
  <c r="N21" i="256"/>
  <c r="M21" i="256"/>
  <c r="L21" i="256"/>
  <c r="K21" i="256"/>
  <c r="AI20" i="256"/>
  <c r="AH20" i="256"/>
  <c r="AJ20" i="256" s="1"/>
  <c r="F20" i="256" s="1"/>
  <c r="AG20" i="256"/>
  <c r="AE20" i="256"/>
  <c r="AD20" i="256"/>
  <c r="AC20" i="256"/>
  <c r="AB20" i="256"/>
  <c r="AA20" i="256"/>
  <c r="Y20" i="256"/>
  <c r="X20" i="256"/>
  <c r="W20" i="256"/>
  <c r="V20" i="256"/>
  <c r="T20" i="256"/>
  <c r="S20" i="256"/>
  <c r="R20" i="256"/>
  <c r="U20" i="256" s="1"/>
  <c r="Q20" i="256"/>
  <c r="O20" i="256"/>
  <c r="N20" i="256"/>
  <c r="M20" i="256"/>
  <c r="L20" i="256"/>
  <c r="K20" i="256"/>
  <c r="AI19" i="256"/>
  <c r="AH19" i="256"/>
  <c r="AJ19" i="256" s="1"/>
  <c r="F19" i="256" s="1"/>
  <c r="AG19" i="256"/>
  <c r="AE19" i="256"/>
  <c r="AD19" i="256"/>
  <c r="AC19" i="256"/>
  <c r="AB19" i="256"/>
  <c r="AF19" i="256" s="1"/>
  <c r="AA19" i="256"/>
  <c r="Y19" i="256"/>
  <c r="X19" i="256"/>
  <c r="W19" i="256"/>
  <c r="Z19" i="256" s="1"/>
  <c r="V19" i="256"/>
  <c r="T19" i="256"/>
  <c r="S19" i="256"/>
  <c r="R19" i="256"/>
  <c r="U19" i="256" s="1"/>
  <c r="Q19" i="256"/>
  <c r="O19" i="256"/>
  <c r="N19" i="256"/>
  <c r="M19" i="256"/>
  <c r="L19" i="256"/>
  <c r="P19" i="256" s="1"/>
  <c r="K19" i="256"/>
  <c r="AI18" i="256"/>
  <c r="AH18" i="256"/>
  <c r="AG18" i="256"/>
  <c r="AE18" i="256"/>
  <c r="AD18" i="256"/>
  <c r="AC18" i="256"/>
  <c r="AB18" i="256"/>
  <c r="AA18" i="256"/>
  <c r="Y18" i="256"/>
  <c r="X18" i="256"/>
  <c r="W18" i="256"/>
  <c r="V18" i="256"/>
  <c r="T18" i="256"/>
  <c r="S18" i="256"/>
  <c r="R18" i="256"/>
  <c r="Q18" i="256"/>
  <c r="O18" i="256"/>
  <c r="N18" i="256"/>
  <c r="M18" i="256"/>
  <c r="L18" i="256"/>
  <c r="K18" i="256"/>
  <c r="AI17" i="256"/>
  <c r="AH17" i="256"/>
  <c r="AJ17" i="256" s="1"/>
  <c r="F17" i="256" s="1"/>
  <c r="AG17" i="256"/>
  <c r="AE17" i="256"/>
  <c r="AD17" i="256"/>
  <c r="AC17" i="256"/>
  <c r="AB17" i="256"/>
  <c r="AF17" i="256" s="1"/>
  <c r="AA17" i="256"/>
  <c r="Y17" i="256"/>
  <c r="X17" i="256"/>
  <c r="W17" i="256"/>
  <c r="Z17" i="256" s="1"/>
  <c r="V17" i="256"/>
  <c r="T17" i="256"/>
  <c r="S17" i="256"/>
  <c r="R17" i="256"/>
  <c r="U17" i="256" s="1"/>
  <c r="Q17" i="256"/>
  <c r="O17" i="256"/>
  <c r="N17" i="256"/>
  <c r="M17" i="256"/>
  <c r="L17" i="256"/>
  <c r="P17" i="256" s="1"/>
  <c r="K17" i="256"/>
  <c r="AI16" i="256"/>
  <c r="AH16" i="256"/>
  <c r="AG16" i="256"/>
  <c r="AE16" i="256"/>
  <c r="AD16" i="256"/>
  <c r="AC16" i="256"/>
  <c r="AB16" i="256"/>
  <c r="AA16" i="256"/>
  <c r="Y16" i="256"/>
  <c r="X16" i="256"/>
  <c r="W16" i="256"/>
  <c r="Z16" i="256" s="1"/>
  <c r="V16" i="256"/>
  <c r="T16" i="256"/>
  <c r="S16" i="256"/>
  <c r="R16" i="256"/>
  <c r="Q16" i="256"/>
  <c r="O16" i="256"/>
  <c r="N16" i="256"/>
  <c r="M16" i="256"/>
  <c r="L16" i="256"/>
  <c r="K16" i="256"/>
  <c r="AI15" i="256"/>
  <c r="AH15" i="256"/>
  <c r="AG15" i="256"/>
  <c r="AE15" i="256"/>
  <c r="AD15" i="256"/>
  <c r="AC15" i="256"/>
  <c r="AB15" i="256"/>
  <c r="AA15" i="256"/>
  <c r="Y15" i="256"/>
  <c r="X15" i="256"/>
  <c r="W15" i="256"/>
  <c r="V15" i="256"/>
  <c r="T15" i="256"/>
  <c r="S15" i="256"/>
  <c r="R15" i="256"/>
  <c r="Q15" i="256"/>
  <c r="O15" i="256"/>
  <c r="N15" i="256"/>
  <c r="M15" i="256"/>
  <c r="L15" i="256"/>
  <c r="K15" i="256"/>
  <c r="AI14" i="256"/>
  <c r="AH14" i="256"/>
  <c r="AG14" i="256"/>
  <c r="AE14" i="256"/>
  <c r="AD14" i="256"/>
  <c r="AC14" i="256"/>
  <c r="AB14" i="256"/>
  <c r="AA14" i="256"/>
  <c r="Y14" i="256"/>
  <c r="X14" i="256"/>
  <c r="W14" i="256"/>
  <c r="V14" i="256"/>
  <c r="T14" i="256"/>
  <c r="S14" i="256"/>
  <c r="R14" i="256"/>
  <c r="Q14" i="256"/>
  <c r="O14" i="256"/>
  <c r="N14" i="256"/>
  <c r="M14" i="256"/>
  <c r="L14" i="256"/>
  <c r="P14" i="256" s="1"/>
  <c r="K14" i="256"/>
  <c r="AI13" i="256"/>
  <c r="AH13" i="256"/>
  <c r="AG13" i="256"/>
  <c r="AE13" i="256"/>
  <c r="AD13" i="256"/>
  <c r="AC13" i="256"/>
  <c r="AB13" i="256"/>
  <c r="AF13" i="256" s="1"/>
  <c r="AA13" i="256"/>
  <c r="Y13" i="256"/>
  <c r="X13" i="256"/>
  <c r="W13" i="256"/>
  <c r="Z13" i="256" s="1"/>
  <c r="V13" i="256"/>
  <c r="T13" i="256"/>
  <c r="S13" i="256"/>
  <c r="R13" i="256"/>
  <c r="Q13" i="256"/>
  <c r="O13" i="256"/>
  <c r="N13" i="256"/>
  <c r="M13" i="256"/>
  <c r="L13" i="256"/>
  <c r="P13" i="256" s="1"/>
  <c r="K13" i="256"/>
  <c r="AI12" i="256"/>
  <c r="AH12" i="256"/>
  <c r="AJ12" i="256" s="1"/>
  <c r="F12" i="256" s="1"/>
  <c r="AG12" i="256"/>
  <c r="AE12" i="256"/>
  <c r="AD12" i="256"/>
  <c r="AC12" i="256"/>
  <c r="AB12" i="256"/>
  <c r="AA12" i="256"/>
  <c r="Y12" i="256"/>
  <c r="X12" i="256"/>
  <c r="W12" i="256"/>
  <c r="V12" i="256"/>
  <c r="T12" i="256"/>
  <c r="S12" i="256"/>
  <c r="R12" i="256"/>
  <c r="Q12" i="256"/>
  <c r="O12" i="256"/>
  <c r="N12" i="256"/>
  <c r="M12" i="256"/>
  <c r="L12" i="256"/>
  <c r="P12" i="256" s="1"/>
  <c r="K12" i="256"/>
  <c r="AI11" i="256"/>
  <c r="AH11" i="256"/>
  <c r="AG11" i="256"/>
  <c r="AE11" i="256"/>
  <c r="AD11" i="256"/>
  <c r="AC11" i="256"/>
  <c r="AB11" i="256"/>
  <c r="AF11" i="256" s="1"/>
  <c r="AA11" i="256"/>
  <c r="Y11" i="256"/>
  <c r="X11" i="256"/>
  <c r="W11" i="256"/>
  <c r="V11" i="256"/>
  <c r="T11" i="256"/>
  <c r="S11" i="256"/>
  <c r="R11" i="256"/>
  <c r="Q11" i="256"/>
  <c r="O11" i="256"/>
  <c r="N11" i="256"/>
  <c r="M11" i="256"/>
  <c r="L11" i="256"/>
  <c r="P11" i="256" s="1"/>
  <c r="K11" i="256"/>
  <c r="AI10" i="256"/>
  <c r="AH10" i="256"/>
  <c r="AG10" i="256"/>
  <c r="AJ10" i="256" s="1"/>
  <c r="F10" i="256" s="1"/>
  <c r="AE10" i="256"/>
  <c r="AD10" i="256"/>
  <c r="AC10" i="256"/>
  <c r="AB10" i="256"/>
  <c r="AA10" i="256"/>
  <c r="AF10" i="256" s="1"/>
  <c r="Y10" i="256"/>
  <c r="X10" i="256"/>
  <c r="W10" i="256"/>
  <c r="V10" i="256"/>
  <c r="Z10" i="256" s="1"/>
  <c r="T10" i="256"/>
  <c r="S10" i="256"/>
  <c r="R10" i="256"/>
  <c r="Q10" i="256"/>
  <c r="U10" i="256" s="1"/>
  <c r="O10" i="256"/>
  <c r="N10" i="256"/>
  <c r="M10" i="256"/>
  <c r="L10" i="256"/>
  <c r="K10" i="256"/>
  <c r="P10" i="256" s="1"/>
  <c r="AI9" i="256"/>
  <c r="AH9" i="256"/>
  <c r="AG9" i="256"/>
  <c r="AE9" i="256"/>
  <c r="AD9" i="256"/>
  <c r="AC9" i="256"/>
  <c r="AB9" i="256"/>
  <c r="AA9" i="256"/>
  <c r="Y9" i="256"/>
  <c r="X9" i="256"/>
  <c r="W9" i="256"/>
  <c r="V9" i="256"/>
  <c r="T9" i="256"/>
  <c r="S9" i="256"/>
  <c r="R9" i="256"/>
  <c r="Q9" i="256"/>
  <c r="O9" i="256"/>
  <c r="N9" i="256"/>
  <c r="M9" i="256"/>
  <c r="L9" i="256"/>
  <c r="K9" i="256"/>
  <c r="AI8" i="256"/>
  <c r="AH8" i="256"/>
  <c r="AG8" i="256"/>
  <c r="AE8" i="256"/>
  <c r="AD8" i="256"/>
  <c r="AC8" i="256"/>
  <c r="AB8" i="256"/>
  <c r="AA8" i="256"/>
  <c r="Y8" i="256"/>
  <c r="X8" i="256"/>
  <c r="W8" i="256"/>
  <c r="V8" i="256"/>
  <c r="T8" i="256"/>
  <c r="S8" i="256"/>
  <c r="R8" i="256"/>
  <c r="Q8" i="256"/>
  <c r="O8" i="256"/>
  <c r="N8" i="256"/>
  <c r="M8" i="256"/>
  <c r="L8" i="256"/>
  <c r="K8" i="256"/>
  <c r="P8" i="256" s="1"/>
  <c r="AI7" i="256"/>
  <c r="AH7" i="256"/>
  <c r="AJ7" i="256" s="1"/>
  <c r="F7" i="256" s="1"/>
  <c r="AG7" i="256"/>
  <c r="AE7" i="256"/>
  <c r="AD7" i="256"/>
  <c r="AC7" i="256"/>
  <c r="AB7" i="256"/>
  <c r="AA7" i="256"/>
  <c r="Y7" i="256"/>
  <c r="X7" i="256"/>
  <c r="W7" i="256"/>
  <c r="Z7" i="256" s="1"/>
  <c r="V7" i="256"/>
  <c r="T7" i="256"/>
  <c r="S7" i="256"/>
  <c r="R7" i="256"/>
  <c r="U7" i="256" s="1"/>
  <c r="Q7" i="256"/>
  <c r="O7" i="256"/>
  <c r="N7" i="256"/>
  <c r="M7" i="256"/>
  <c r="L7" i="256"/>
  <c r="K7" i="256"/>
  <c r="AI6" i="256"/>
  <c r="AH6" i="256"/>
  <c r="AG6" i="256"/>
  <c r="AE6" i="256"/>
  <c r="AD6" i="256"/>
  <c r="AC6" i="256"/>
  <c r="AB6" i="256"/>
  <c r="AA6" i="256"/>
  <c r="Y6" i="256"/>
  <c r="X6" i="256"/>
  <c r="W6" i="256"/>
  <c r="V6" i="256"/>
  <c r="T6" i="256"/>
  <c r="S6" i="256"/>
  <c r="R6" i="256"/>
  <c r="Q6" i="256"/>
  <c r="O6" i="256"/>
  <c r="N6" i="256"/>
  <c r="M6" i="256"/>
  <c r="L6" i="256"/>
  <c r="K6" i="256"/>
  <c r="AI5" i="256"/>
  <c r="AH5" i="256"/>
  <c r="AG5" i="256"/>
  <c r="AE5" i="256"/>
  <c r="AD5" i="256"/>
  <c r="AC5" i="256"/>
  <c r="AB5" i="256"/>
  <c r="AA5" i="256"/>
  <c r="Y5" i="256"/>
  <c r="X5" i="256"/>
  <c r="W5" i="256"/>
  <c r="V5" i="256"/>
  <c r="T5" i="256"/>
  <c r="S5" i="256"/>
  <c r="R5" i="256"/>
  <c r="Q5" i="256"/>
  <c r="O5" i="256"/>
  <c r="N5" i="256"/>
  <c r="M5" i="256"/>
  <c r="L5" i="256"/>
  <c r="K5" i="256"/>
  <c r="AI4" i="256"/>
  <c r="AH4" i="256"/>
  <c r="AJ4" i="256" s="1"/>
  <c r="F4" i="256" s="1"/>
  <c r="AG4" i="256"/>
  <c r="AE4" i="256"/>
  <c r="AD4" i="256"/>
  <c r="AC4" i="256"/>
  <c r="AB4" i="256"/>
  <c r="AF4" i="256" s="1"/>
  <c r="AA4" i="256"/>
  <c r="Y4" i="256"/>
  <c r="X4" i="256"/>
  <c r="W4" i="256"/>
  <c r="Z4" i="256" s="1"/>
  <c r="V4" i="256"/>
  <c r="T4" i="256"/>
  <c r="S4" i="256"/>
  <c r="R4" i="256"/>
  <c r="U4" i="256" s="1"/>
  <c r="Q4" i="256"/>
  <c r="O4" i="256"/>
  <c r="N4" i="256"/>
  <c r="M4" i="256"/>
  <c r="L4" i="256"/>
  <c r="P4" i="256" s="1"/>
  <c r="K4" i="256"/>
  <c r="D57" i="255"/>
  <c r="E54" i="255"/>
  <c r="E55" i="255" s="1"/>
  <c r="D54" i="255"/>
  <c r="D55" i="255" s="1"/>
  <c r="C54" i="255"/>
  <c r="D50" i="255"/>
  <c r="E47" i="255"/>
  <c r="E49" i="255" s="1"/>
  <c r="D47" i="255"/>
  <c r="D49" i="255" s="1"/>
  <c r="AJ43" i="255"/>
  <c r="AI43" i="255"/>
  <c r="AH43" i="255"/>
  <c r="AG43" i="255"/>
  <c r="AF43" i="255"/>
  <c r="AE43" i="255"/>
  <c r="AD43" i="255"/>
  <c r="AC43" i="255"/>
  <c r="AB43" i="255"/>
  <c r="AA43" i="255"/>
  <c r="Z43" i="255"/>
  <c r="Y43" i="255"/>
  <c r="X43" i="255"/>
  <c r="W43" i="255"/>
  <c r="V43" i="255"/>
  <c r="U43" i="255"/>
  <c r="T43" i="255"/>
  <c r="S43" i="255"/>
  <c r="R43" i="255"/>
  <c r="Q43" i="255"/>
  <c r="P43" i="255"/>
  <c r="O43" i="255"/>
  <c r="N43" i="255"/>
  <c r="M43" i="255"/>
  <c r="L43" i="255"/>
  <c r="K43" i="255"/>
  <c r="F43" i="255"/>
  <c r="AJ42" i="255"/>
  <c r="AI42" i="255"/>
  <c r="AH42" i="255"/>
  <c r="AG42" i="255"/>
  <c r="AF42" i="255"/>
  <c r="AE42" i="255"/>
  <c r="AD42" i="255"/>
  <c r="AC42" i="255"/>
  <c r="AB42" i="255"/>
  <c r="AA42" i="255"/>
  <c r="Z42" i="255"/>
  <c r="Y42" i="255"/>
  <c r="X42" i="255"/>
  <c r="W42" i="255"/>
  <c r="V42" i="255"/>
  <c r="U42" i="255"/>
  <c r="T42" i="255"/>
  <c r="S42" i="255"/>
  <c r="R42" i="255"/>
  <c r="Q42" i="255"/>
  <c r="P42" i="255"/>
  <c r="O42" i="255"/>
  <c r="N42" i="255"/>
  <c r="M42" i="255"/>
  <c r="L42" i="255"/>
  <c r="K42" i="255"/>
  <c r="F42" i="255"/>
  <c r="AJ41" i="255"/>
  <c r="AI41" i="255"/>
  <c r="AH41" i="255"/>
  <c r="AG41" i="255"/>
  <c r="AF41" i="255"/>
  <c r="AE41" i="255"/>
  <c r="AD41" i="255"/>
  <c r="AC41" i="255"/>
  <c r="AB41" i="255"/>
  <c r="AA41" i="255"/>
  <c r="Z41" i="255"/>
  <c r="Y41" i="255"/>
  <c r="X41" i="255"/>
  <c r="W41" i="255"/>
  <c r="V41" i="255"/>
  <c r="U41" i="255"/>
  <c r="T41" i="255"/>
  <c r="S41" i="255"/>
  <c r="R41" i="255"/>
  <c r="Q41" i="255"/>
  <c r="P41" i="255"/>
  <c r="O41" i="255"/>
  <c r="N41" i="255"/>
  <c r="M41" i="255"/>
  <c r="L41" i="255"/>
  <c r="K41" i="255"/>
  <c r="F41" i="255"/>
  <c r="AJ40" i="255"/>
  <c r="AI40" i="255"/>
  <c r="AH40" i="255"/>
  <c r="AG40" i="255"/>
  <c r="AF40" i="255"/>
  <c r="AE40" i="255"/>
  <c r="AD40" i="255"/>
  <c r="AC40" i="255"/>
  <c r="AB40" i="255"/>
  <c r="AA40" i="255"/>
  <c r="Z40" i="255"/>
  <c r="Y40" i="255"/>
  <c r="X40" i="255"/>
  <c r="W40" i="255"/>
  <c r="V40" i="255"/>
  <c r="U40" i="255"/>
  <c r="T40" i="255"/>
  <c r="S40" i="255"/>
  <c r="R40" i="255"/>
  <c r="Q40" i="255"/>
  <c r="P40" i="255"/>
  <c r="O40" i="255"/>
  <c r="N40" i="255"/>
  <c r="M40" i="255"/>
  <c r="L40" i="255"/>
  <c r="K40" i="255"/>
  <c r="F40" i="255"/>
  <c r="AJ39" i="255"/>
  <c r="AI39" i="255"/>
  <c r="AH39" i="255"/>
  <c r="AG39" i="255"/>
  <c r="AF39" i="255"/>
  <c r="AE39" i="255"/>
  <c r="AD39" i="255"/>
  <c r="AC39" i="255"/>
  <c r="AB39" i="255"/>
  <c r="AA39" i="255"/>
  <c r="Z39" i="255"/>
  <c r="Y39" i="255"/>
  <c r="X39" i="255"/>
  <c r="W39" i="255"/>
  <c r="V39" i="255"/>
  <c r="U39" i="255"/>
  <c r="T39" i="255"/>
  <c r="S39" i="255"/>
  <c r="R39" i="255"/>
  <c r="Q39" i="255"/>
  <c r="P39" i="255"/>
  <c r="O39" i="255"/>
  <c r="N39" i="255"/>
  <c r="M39" i="255"/>
  <c r="L39" i="255"/>
  <c r="K39" i="255"/>
  <c r="F39" i="255"/>
  <c r="AJ38" i="255"/>
  <c r="AI38" i="255"/>
  <c r="AH38" i="255"/>
  <c r="AG38" i="255"/>
  <c r="AF38" i="255"/>
  <c r="AE38" i="255"/>
  <c r="AD38" i="255"/>
  <c r="AC38" i="255"/>
  <c r="AB38" i="255"/>
  <c r="AA38" i="255"/>
  <c r="Z38" i="255"/>
  <c r="Y38" i="255"/>
  <c r="X38" i="255"/>
  <c r="W38" i="255"/>
  <c r="V38" i="255"/>
  <c r="U38" i="255"/>
  <c r="T38" i="255"/>
  <c r="S38" i="255"/>
  <c r="R38" i="255"/>
  <c r="Q38" i="255"/>
  <c r="P38" i="255"/>
  <c r="O38" i="255"/>
  <c r="N38" i="255"/>
  <c r="M38" i="255"/>
  <c r="L38" i="255"/>
  <c r="K38" i="255"/>
  <c r="F38" i="255"/>
  <c r="AJ37" i="255"/>
  <c r="AI37" i="255"/>
  <c r="AH37" i="255"/>
  <c r="AG37" i="255"/>
  <c r="AF37" i="255"/>
  <c r="AE37" i="255"/>
  <c r="AD37" i="255"/>
  <c r="AC37" i="255"/>
  <c r="AB37" i="255"/>
  <c r="AA37" i="255"/>
  <c r="Z37" i="255"/>
  <c r="Y37" i="255"/>
  <c r="X37" i="255"/>
  <c r="W37" i="255"/>
  <c r="V37" i="255"/>
  <c r="U37" i="255"/>
  <c r="T37" i="255"/>
  <c r="S37" i="255"/>
  <c r="R37" i="255"/>
  <c r="Q37" i="255"/>
  <c r="P37" i="255"/>
  <c r="O37" i="255"/>
  <c r="N37" i="255"/>
  <c r="M37" i="255"/>
  <c r="L37" i="255"/>
  <c r="K37" i="255"/>
  <c r="F37" i="255"/>
  <c r="AJ36" i="255"/>
  <c r="AI36" i="255"/>
  <c r="AH36" i="255"/>
  <c r="AG36" i="255"/>
  <c r="AF36" i="255"/>
  <c r="AE36" i="255"/>
  <c r="AD36" i="255"/>
  <c r="AC36" i="255"/>
  <c r="AB36" i="255"/>
  <c r="AA36" i="255"/>
  <c r="Z36" i="255"/>
  <c r="Y36" i="255"/>
  <c r="X36" i="255"/>
  <c r="W36" i="255"/>
  <c r="V36" i="255"/>
  <c r="U36" i="255"/>
  <c r="T36" i="255"/>
  <c r="S36" i="255"/>
  <c r="R36" i="255"/>
  <c r="Q36" i="255"/>
  <c r="P36" i="255"/>
  <c r="O36" i="255"/>
  <c r="N36" i="255"/>
  <c r="M36" i="255"/>
  <c r="L36" i="255"/>
  <c r="K36" i="255"/>
  <c r="F36" i="255"/>
  <c r="AJ35" i="255"/>
  <c r="AI35" i="255"/>
  <c r="AH35" i="255"/>
  <c r="AG35" i="255"/>
  <c r="AF35" i="255"/>
  <c r="AE35" i="255"/>
  <c r="AD35" i="255"/>
  <c r="AC35" i="255"/>
  <c r="AB35" i="255"/>
  <c r="AA35" i="255"/>
  <c r="Z35" i="255"/>
  <c r="Y35" i="255"/>
  <c r="X35" i="255"/>
  <c r="W35" i="255"/>
  <c r="V35" i="255"/>
  <c r="U35" i="255"/>
  <c r="T35" i="255"/>
  <c r="S35" i="255"/>
  <c r="R35" i="255"/>
  <c r="Q35" i="255"/>
  <c r="P35" i="255"/>
  <c r="O35" i="255"/>
  <c r="N35" i="255"/>
  <c r="M35" i="255"/>
  <c r="L35" i="255"/>
  <c r="K35" i="255"/>
  <c r="F35" i="255"/>
  <c r="AJ34" i="255"/>
  <c r="AI34" i="255"/>
  <c r="AH34" i="255"/>
  <c r="AG34" i="255"/>
  <c r="AF34" i="255"/>
  <c r="AE34" i="255"/>
  <c r="AD34" i="255"/>
  <c r="AC34" i="255"/>
  <c r="AB34" i="255"/>
  <c r="AA34" i="255"/>
  <c r="Z34" i="255"/>
  <c r="Y34" i="255"/>
  <c r="X34" i="255"/>
  <c r="W34" i="255"/>
  <c r="V34" i="255"/>
  <c r="U34" i="255"/>
  <c r="T34" i="255"/>
  <c r="S34" i="255"/>
  <c r="R34" i="255"/>
  <c r="Q34" i="255"/>
  <c r="P34" i="255"/>
  <c r="O34" i="255"/>
  <c r="N34" i="255"/>
  <c r="M34" i="255"/>
  <c r="L34" i="255"/>
  <c r="K34" i="255"/>
  <c r="F34" i="255"/>
  <c r="AJ33" i="255"/>
  <c r="AI33" i="255"/>
  <c r="AH33" i="255"/>
  <c r="AG33" i="255"/>
  <c r="AF33" i="255"/>
  <c r="AE33" i="255"/>
  <c r="AD33" i="255"/>
  <c r="AC33" i="255"/>
  <c r="AB33" i="255"/>
  <c r="AA33" i="255"/>
  <c r="Z33" i="255"/>
  <c r="Y33" i="255"/>
  <c r="X33" i="255"/>
  <c r="W33" i="255"/>
  <c r="V33" i="255"/>
  <c r="U33" i="255"/>
  <c r="T33" i="255"/>
  <c r="S33" i="255"/>
  <c r="R33" i="255"/>
  <c r="Q33" i="255"/>
  <c r="P33" i="255"/>
  <c r="O33" i="255"/>
  <c r="N33" i="255"/>
  <c r="M33" i="255"/>
  <c r="L33" i="255"/>
  <c r="K33" i="255"/>
  <c r="F33" i="255"/>
  <c r="AJ32" i="255"/>
  <c r="AI32" i="255"/>
  <c r="AH32" i="255"/>
  <c r="AG32" i="255"/>
  <c r="AF32" i="255"/>
  <c r="AE32" i="255"/>
  <c r="AD32" i="255"/>
  <c r="AC32" i="255"/>
  <c r="AB32" i="255"/>
  <c r="AA32" i="255"/>
  <c r="Z32" i="255"/>
  <c r="Y32" i="255"/>
  <c r="X32" i="255"/>
  <c r="W32" i="255"/>
  <c r="V32" i="255"/>
  <c r="U32" i="255"/>
  <c r="T32" i="255"/>
  <c r="S32" i="255"/>
  <c r="R32" i="255"/>
  <c r="Q32" i="255"/>
  <c r="P32" i="255"/>
  <c r="O32" i="255"/>
  <c r="N32" i="255"/>
  <c r="M32" i="255"/>
  <c r="L32" i="255"/>
  <c r="K32" i="255"/>
  <c r="F32" i="255"/>
  <c r="AJ31" i="255"/>
  <c r="AI31" i="255"/>
  <c r="AH31" i="255"/>
  <c r="AG31" i="255"/>
  <c r="AF31" i="255"/>
  <c r="AE31" i="255"/>
  <c r="AD31" i="255"/>
  <c r="AC31" i="255"/>
  <c r="AB31" i="255"/>
  <c r="AA31" i="255"/>
  <c r="Z31" i="255"/>
  <c r="Y31" i="255"/>
  <c r="X31" i="255"/>
  <c r="W31" i="255"/>
  <c r="V31" i="255"/>
  <c r="U31" i="255"/>
  <c r="T31" i="255"/>
  <c r="S31" i="255"/>
  <c r="R31" i="255"/>
  <c r="Q31" i="255"/>
  <c r="P31" i="255"/>
  <c r="O31" i="255"/>
  <c r="N31" i="255"/>
  <c r="M31" i="255"/>
  <c r="L31" i="255"/>
  <c r="K31" i="255"/>
  <c r="F31" i="255"/>
  <c r="AJ30" i="255"/>
  <c r="AI30" i="255"/>
  <c r="AH30" i="255"/>
  <c r="AG30" i="255"/>
  <c r="AF30" i="255"/>
  <c r="AE30" i="255"/>
  <c r="AD30" i="255"/>
  <c r="AC30" i="255"/>
  <c r="AB30" i="255"/>
  <c r="AA30" i="255"/>
  <c r="Z30" i="255"/>
  <c r="Y30" i="255"/>
  <c r="X30" i="255"/>
  <c r="W30" i="255"/>
  <c r="V30" i="255"/>
  <c r="U30" i="255"/>
  <c r="T30" i="255"/>
  <c r="S30" i="255"/>
  <c r="R30" i="255"/>
  <c r="Q30" i="255"/>
  <c r="P30" i="255"/>
  <c r="O30" i="255"/>
  <c r="N30" i="255"/>
  <c r="M30" i="255"/>
  <c r="L30" i="255"/>
  <c r="K30" i="255"/>
  <c r="F30" i="255"/>
  <c r="AJ29" i="255"/>
  <c r="AI29" i="255"/>
  <c r="AH29" i="255"/>
  <c r="AG29" i="255"/>
  <c r="AF29" i="255"/>
  <c r="AE29" i="255"/>
  <c r="AD29" i="255"/>
  <c r="AC29" i="255"/>
  <c r="AB29" i="255"/>
  <c r="AA29" i="255"/>
  <c r="Z29" i="255"/>
  <c r="Y29" i="255"/>
  <c r="X29" i="255"/>
  <c r="W29" i="255"/>
  <c r="V29" i="255"/>
  <c r="U29" i="255"/>
  <c r="T29" i="255"/>
  <c r="S29" i="255"/>
  <c r="R29" i="255"/>
  <c r="Q29" i="255"/>
  <c r="P29" i="255"/>
  <c r="O29" i="255"/>
  <c r="N29" i="255"/>
  <c r="M29" i="255"/>
  <c r="L29" i="255"/>
  <c r="K29" i="255"/>
  <c r="F29" i="255"/>
  <c r="AJ28" i="255"/>
  <c r="AI28" i="255"/>
  <c r="AH28" i="255"/>
  <c r="AG28" i="255"/>
  <c r="AF28" i="255"/>
  <c r="AE28" i="255"/>
  <c r="AD28" i="255"/>
  <c r="AC28" i="255"/>
  <c r="AB28" i="255"/>
  <c r="AA28" i="255"/>
  <c r="Z28" i="255"/>
  <c r="Y28" i="255"/>
  <c r="X28" i="255"/>
  <c r="W28" i="255"/>
  <c r="V28" i="255"/>
  <c r="U28" i="255"/>
  <c r="T28" i="255"/>
  <c r="S28" i="255"/>
  <c r="R28" i="255"/>
  <c r="Q28" i="255"/>
  <c r="P28" i="255"/>
  <c r="O28" i="255"/>
  <c r="N28" i="255"/>
  <c r="M28" i="255"/>
  <c r="L28" i="255"/>
  <c r="K28" i="255"/>
  <c r="F28" i="255"/>
  <c r="AJ27" i="255"/>
  <c r="AI27" i="255"/>
  <c r="AH27" i="255"/>
  <c r="AG27" i="255"/>
  <c r="AF27" i="255"/>
  <c r="AE27" i="255"/>
  <c r="AD27" i="255"/>
  <c r="AC27" i="255"/>
  <c r="AB27" i="255"/>
  <c r="AA27" i="255"/>
  <c r="Z27" i="255"/>
  <c r="Y27" i="255"/>
  <c r="X27" i="255"/>
  <c r="W27" i="255"/>
  <c r="V27" i="255"/>
  <c r="U27" i="255"/>
  <c r="T27" i="255"/>
  <c r="S27" i="255"/>
  <c r="R27" i="255"/>
  <c r="Q27" i="255"/>
  <c r="P27" i="255"/>
  <c r="O27" i="255"/>
  <c r="N27" i="255"/>
  <c r="M27" i="255"/>
  <c r="L27" i="255"/>
  <c r="K27" i="255"/>
  <c r="F27" i="255"/>
  <c r="AI26" i="255"/>
  <c r="AH26" i="255"/>
  <c r="AJ26" i="255" s="1"/>
  <c r="F26" i="255" s="1"/>
  <c r="AG26" i="255"/>
  <c r="AF26" i="255"/>
  <c r="AE26" i="255"/>
  <c r="AD26" i="255"/>
  <c r="AC26" i="255"/>
  <c r="AB26" i="255"/>
  <c r="AA26" i="255"/>
  <c r="Z26" i="255"/>
  <c r="Y26" i="255"/>
  <c r="X26" i="255"/>
  <c r="W26" i="255"/>
  <c r="V26" i="255"/>
  <c r="T26" i="255"/>
  <c r="S26" i="255"/>
  <c r="R26" i="255"/>
  <c r="U26" i="255" s="1"/>
  <c r="Q26" i="255"/>
  <c r="P26" i="255"/>
  <c r="O26" i="255"/>
  <c r="N26" i="255"/>
  <c r="M26" i="255"/>
  <c r="L26" i="255"/>
  <c r="K26" i="255"/>
  <c r="AJ25" i="255"/>
  <c r="F25" i="255" s="1"/>
  <c r="AI25" i="255"/>
  <c r="AH25" i="255"/>
  <c r="AG25" i="255"/>
  <c r="AE25" i="255"/>
  <c r="AD25" i="255"/>
  <c r="AC25" i="255"/>
  <c r="AB25" i="255"/>
  <c r="AF25" i="255" s="1"/>
  <c r="AA25" i="255"/>
  <c r="Y25" i="255"/>
  <c r="X25" i="255"/>
  <c r="W25" i="255"/>
  <c r="Z25" i="255" s="1"/>
  <c r="V25" i="255"/>
  <c r="U25" i="255"/>
  <c r="T25" i="255"/>
  <c r="S25" i="255"/>
  <c r="R25" i="255"/>
  <c r="Q25" i="255"/>
  <c r="O25" i="255"/>
  <c r="N25" i="255"/>
  <c r="M25" i="255"/>
  <c r="L25" i="255"/>
  <c r="P25" i="255" s="1"/>
  <c r="K25" i="255"/>
  <c r="AJ24" i="255"/>
  <c r="F24" i="255" s="1"/>
  <c r="AI24" i="255"/>
  <c r="AH24" i="255"/>
  <c r="AG24" i="255"/>
  <c r="AF24" i="255"/>
  <c r="AE24" i="255"/>
  <c r="AD24" i="255"/>
  <c r="AC24" i="255"/>
  <c r="AB24" i="255"/>
  <c r="AA24" i="255"/>
  <c r="Y24" i="255"/>
  <c r="X24" i="255"/>
  <c r="W24" i="255"/>
  <c r="Z24" i="255" s="1"/>
  <c r="V24" i="255"/>
  <c r="T24" i="255"/>
  <c r="S24" i="255"/>
  <c r="R24" i="255"/>
  <c r="U24" i="255" s="1"/>
  <c r="Q24" i="255"/>
  <c r="P24" i="255"/>
  <c r="O24" i="255"/>
  <c r="N24" i="255"/>
  <c r="M24" i="255"/>
  <c r="L24" i="255"/>
  <c r="K24" i="255"/>
  <c r="AJ23" i="255"/>
  <c r="F23" i="255" s="1"/>
  <c r="AI23" i="255"/>
  <c r="AH23" i="255"/>
  <c r="AG23" i="255"/>
  <c r="AE23" i="255"/>
  <c r="AD23" i="255"/>
  <c r="AC23" i="255"/>
  <c r="AB23" i="255"/>
  <c r="AF23" i="255" s="1"/>
  <c r="AA23" i="255"/>
  <c r="Z23" i="255"/>
  <c r="Y23" i="255"/>
  <c r="X23" i="255"/>
  <c r="W23" i="255"/>
  <c r="V23" i="255"/>
  <c r="T23" i="255"/>
  <c r="S23" i="255"/>
  <c r="R23" i="255"/>
  <c r="U23" i="255" s="1"/>
  <c r="Q23" i="255"/>
  <c r="O23" i="255"/>
  <c r="N23" i="255"/>
  <c r="M23" i="255"/>
  <c r="L23" i="255"/>
  <c r="P23" i="255" s="1"/>
  <c r="K23" i="255"/>
  <c r="AI22" i="255"/>
  <c r="AH22" i="255"/>
  <c r="AJ22" i="255" s="1"/>
  <c r="F22" i="255" s="1"/>
  <c r="AG22" i="255"/>
  <c r="AE22" i="255"/>
  <c r="AD22" i="255"/>
  <c r="AC22" i="255"/>
  <c r="AB22" i="255"/>
  <c r="AF22" i="255" s="1"/>
  <c r="AA22" i="255"/>
  <c r="Y22" i="255"/>
  <c r="X22" i="255"/>
  <c r="W22" i="255"/>
  <c r="Z22" i="255" s="1"/>
  <c r="V22" i="255"/>
  <c r="T22" i="255"/>
  <c r="S22" i="255"/>
  <c r="R22" i="255"/>
  <c r="U22" i="255" s="1"/>
  <c r="Q22" i="255"/>
  <c r="O22" i="255"/>
  <c r="N22" i="255"/>
  <c r="M22" i="255"/>
  <c r="L22" i="255"/>
  <c r="P22" i="255" s="1"/>
  <c r="K22" i="255"/>
  <c r="AI21" i="255"/>
  <c r="AH21" i="255"/>
  <c r="AG21" i="255"/>
  <c r="AE21" i="255"/>
  <c r="AD21" i="255"/>
  <c r="AC21" i="255"/>
  <c r="AB21" i="255"/>
  <c r="AA21" i="255"/>
  <c r="AF21" i="255" s="1"/>
  <c r="Y21" i="255"/>
  <c r="X21" i="255"/>
  <c r="W21" i="255"/>
  <c r="V21" i="255"/>
  <c r="Z21" i="255" s="1"/>
  <c r="T21" i="255"/>
  <c r="S21" i="255"/>
  <c r="R21" i="255"/>
  <c r="Q21" i="255"/>
  <c r="O21" i="255"/>
  <c r="N21" i="255"/>
  <c r="M21" i="255"/>
  <c r="L21" i="255"/>
  <c r="K21" i="255"/>
  <c r="P21" i="255" s="1"/>
  <c r="AI20" i="255"/>
  <c r="AH20" i="255"/>
  <c r="AJ20" i="255" s="1"/>
  <c r="F20" i="255" s="1"/>
  <c r="AG20" i="255"/>
  <c r="AE20" i="255"/>
  <c r="AD20" i="255"/>
  <c r="AC20" i="255"/>
  <c r="AB20" i="255"/>
  <c r="AF20" i="255" s="1"/>
  <c r="AA20" i="255"/>
  <c r="Y20" i="255"/>
  <c r="X20" i="255"/>
  <c r="W20" i="255"/>
  <c r="Z20" i="255" s="1"/>
  <c r="V20" i="255"/>
  <c r="T20" i="255"/>
  <c r="S20" i="255"/>
  <c r="R20" i="255"/>
  <c r="U20" i="255" s="1"/>
  <c r="Q20" i="255"/>
  <c r="O20" i="255"/>
  <c r="N20" i="255"/>
  <c r="M20" i="255"/>
  <c r="L20" i="255"/>
  <c r="P20" i="255" s="1"/>
  <c r="K20" i="255"/>
  <c r="AI19" i="255"/>
  <c r="AH19" i="255"/>
  <c r="AG19" i="255"/>
  <c r="AE19" i="255"/>
  <c r="AD19" i="255"/>
  <c r="AC19" i="255"/>
  <c r="AB19" i="255"/>
  <c r="AF19" i="255" s="1"/>
  <c r="AA19" i="255"/>
  <c r="Y19" i="255"/>
  <c r="X19" i="255"/>
  <c r="W19" i="255"/>
  <c r="V19" i="255"/>
  <c r="T19" i="255"/>
  <c r="S19" i="255"/>
  <c r="R19" i="255"/>
  <c r="U19" i="255" s="1"/>
  <c r="Q19" i="255"/>
  <c r="O19" i="255"/>
  <c r="N19" i="255"/>
  <c r="M19" i="255"/>
  <c r="L19" i="255"/>
  <c r="P19" i="255" s="1"/>
  <c r="K19" i="255"/>
  <c r="AI18" i="255"/>
  <c r="AH18" i="255"/>
  <c r="AG18" i="255"/>
  <c r="AE18" i="255"/>
  <c r="AD18" i="255"/>
  <c r="AC18" i="255"/>
  <c r="AB18" i="255"/>
  <c r="AA18" i="255"/>
  <c r="Y18" i="255"/>
  <c r="X18" i="255"/>
  <c r="W18" i="255"/>
  <c r="V18" i="255"/>
  <c r="T18" i="255"/>
  <c r="S18" i="255"/>
  <c r="R18" i="255"/>
  <c r="Q18" i="255"/>
  <c r="O18" i="255"/>
  <c r="N18" i="255"/>
  <c r="M18" i="255"/>
  <c r="L18" i="255"/>
  <c r="K18" i="255"/>
  <c r="AI17" i="255"/>
  <c r="AH17" i="255"/>
  <c r="AJ17" i="255" s="1"/>
  <c r="F17" i="255" s="1"/>
  <c r="AG17" i="255"/>
  <c r="AE17" i="255"/>
  <c r="AD17" i="255"/>
  <c r="AC17" i="255"/>
  <c r="AB17" i="255"/>
  <c r="AA17" i="255"/>
  <c r="Y17" i="255"/>
  <c r="X17" i="255"/>
  <c r="W17" i="255"/>
  <c r="V17" i="255"/>
  <c r="T17" i="255"/>
  <c r="S17" i="255"/>
  <c r="R17" i="255"/>
  <c r="Q17" i="255"/>
  <c r="O17" i="255"/>
  <c r="N17" i="255"/>
  <c r="M17" i="255"/>
  <c r="L17" i="255"/>
  <c r="K17" i="255"/>
  <c r="AI16" i="255"/>
  <c r="AH16" i="255"/>
  <c r="AG16" i="255"/>
  <c r="AE16" i="255"/>
  <c r="AD16" i="255"/>
  <c r="AC16" i="255"/>
  <c r="AB16" i="255"/>
  <c r="AA16" i="255"/>
  <c r="Y16" i="255"/>
  <c r="X16" i="255"/>
  <c r="W16" i="255"/>
  <c r="V16" i="255"/>
  <c r="T16" i="255"/>
  <c r="S16" i="255"/>
  <c r="R16" i="255"/>
  <c r="Q16" i="255"/>
  <c r="O16" i="255"/>
  <c r="N16" i="255"/>
  <c r="M16" i="255"/>
  <c r="L16" i="255"/>
  <c r="P16" i="255" s="1"/>
  <c r="K16" i="255"/>
  <c r="AI15" i="255"/>
  <c r="AH15" i="255"/>
  <c r="AG15" i="255"/>
  <c r="AE15" i="255"/>
  <c r="AD15" i="255"/>
  <c r="AC15" i="255"/>
  <c r="AB15" i="255"/>
  <c r="AA15" i="255"/>
  <c r="Y15" i="255"/>
  <c r="X15" i="255"/>
  <c r="W15" i="255"/>
  <c r="Z15" i="255" s="1"/>
  <c r="V15" i="255"/>
  <c r="T15" i="255"/>
  <c r="S15" i="255"/>
  <c r="R15" i="255"/>
  <c r="Q15" i="255"/>
  <c r="O15" i="255"/>
  <c r="N15" i="255"/>
  <c r="M15" i="255"/>
  <c r="L15" i="255"/>
  <c r="K15" i="255"/>
  <c r="AI14" i="255"/>
  <c r="AH14" i="255"/>
  <c r="AJ14" i="255" s="1"/>
  <c r="F14" i="255" s="1"/>
  <c r="AG14" i="255"/>
  <c r="AE14" i="255"/>
  <c r="AD14" i="255"/>
  <c r="AC14" i="255"/>
  <c r="AB14" i="255"/>
  <c r="AA14" i="255"/>
  <c r="Y14" i="255"/>
  <c r="X14" i="255"/>
  <c r="W14" i="255"/>
  <c r="Z14" i="255" s="1"/>
  <c r="V14" i="255"/>
  <c r="T14" i="255"/>
  <c r="S14" i="255"/>
  <c r="R14" i="255"/>
  <c r="U14" i="255" s="1"/>
  <c r="Q14" i="255"/>
  <c r="O14" i="255"/>
  <c r="N14" i="255"/>
  <c r="M14" i="255"/>
  <c r="L14" i="255"/>
  <c r="K14" i="255"/>
  <c r="AI13" i="255"/>
  <c r="AH13" i="255"/>
  <c r="AJ13" i="255" s="1"/>
  <c r="F13" i="255" s="1"/>
  <c r="AG13" i="255"/>
  <c r="AE13" i="255"/>
  <c r="AD13" i="255"/>
  <c r="AC13" i="255"/>
  <c r="AB13" i="255"/>
  <c r="AA13" i="255"/>
  <c r="Y13" i="255"/>
  <c r="X13" i="255"/>
  <c r="W13" i="255"/>
  <c r="V13" i="255"/>
  <c r="T13" i="255"/>
  <c r="S13" i="255"/>
  <c r="R13" i="255"/>
  <c r="Q13" i="255"/>
  <c r="O13" i="255"/>
  <c r="N13" i="255"/>
  <c r="M13" i="255"/>
  <c r="L13" i="255"/>
  <c r="P13" i="255" s="1"/>
  <c r="K13" i="255"/>
  <c r="AI12" i="255"/>
  <c r="AH12" i="255"/>
  <c r="AG12" i="255"/>
  <c r="AE12" i="255"/>
  <c r="AD12" i="255"/>
  <c r="AC12" i="255"/>
  <c r="AB12" i="255"/>
  <c r="AA12" i="255"/>
  <c r="Y12" i="255"/>
  <c r="X12" i="255"/>
  <c r="W12" i="255"/>
  <c r="V12" i="255"/>
  <c r="T12" i="255"/>
  <c r="S12" i="255"/>
  <c r="R12" i="255"/>
  <c r="Q12" i="255"/>
  <c r="U12" i="255" s="1"/>
  <c r="O12" i="255"/>
  <c r="N12" i="255"/>
  <c r="M12" i="255"/>
  <c r="L12" i="255"/>
  <c r="K12" i="255"/>
  <c r="AI11" i="255"/>
  <c r="AH11" i="255"/>
  <c r="AG11" i="255"/>
  <c r="AE11" i="255"/>
  <c r="AD11" i="255"/>
  <c r="AC11" i="255"/>
  <c r="AB11" i="255"/>
  <c r="AF11" i="255" s="1"/>
  <c r="AA11" i="255"/>
  <c r="Y11" i="255"/>
  <c r="X11" i="255"/>
  <c r="W11" i="255"/>
  <c r="V11" i="255"/>
  <c r="T11" i="255"/>
  <c r="S11" i="255"/>
  <c r="R11" i="255"/>
  <c r="U11" i="255" s="1"/>
  <c r="Q11" i="255"/>
  <c r="O11" i="255"/>
  <c r="N11" i="255"/>
  <c r="M11" i="255"/>
  <c r="L11" i="255"/>
  <c r="P11" i="255" s="1"/>
  <c r="K11" i="255"/>
  <c r="AI10" i="255"/>
  <c r="AH10" i="255"/>
  <c r="AJ10" i="255" s="1"/>
  <c r="F10" i="255" s="1"/>
  <c r="AG10" i="255"/>
  <c r="AE10" i="255"/>
  <c r="AD10" i="255"/>
  <c r="AC10" i="255"/>
  <c r="AF10" i="255" s="1"/>
  <c r="AB10" i="255"/>
  <c r="AA10" i="255"/>
  <c r="Z10" i="255"/>
  <c r="Y10" i="255"/>
  <c r="X10" i="255"/>
  <c r="W10" i="255"/>
  <c r="V10" i="255"/>
  <c r="T10" i="255"/>
  <c r="S10" i="255"/>
  <c r="R10" i="255"/>
  <c r="Q10" i="255"/>
  <c r="O10" i="255"/>
  <c r="N10" i="255"/>
  <c r="M10" i="255"/>
  <c r="P10" i="255" s="1"/>
  <c r="L10" i="255"/>
  <c r="K10" i="255"/>
  <c r="AI9" i="255"/>
  <c r="AH9" i="255"/>
  <c r="AJ9" i="255" s="1"/>
  <c r="F9" i="255" s="1"/>
  <c r="AG9" i="255"/>
  <c r="AE9" i="255"/>
  <c r="AD9" i="255"/>
  <c r="AC9" i="255"/>
  <c r="AB9" i="255"/>
  <c r="AA9" i="255"/>
  <c r="Y9" i="255"/>
  <c r="X9" i="255"/>
  <c r="W9" i="255"/>
  <c r="V9" i="255"/>
  <c r="T9" i="255"/>
  <c r="S9" i="255"/>
  <c r="U9" i="255" s="1"/>
  <c r="R9" i="255"/>
  <c r="Q9" i="255"/>
  <c r="O9" i="255"/>
  <c r="N9" i="255"/>
  <c r="M9" i="255"/>
  <c r="L9" i="255"/>
  <c r="K9" i="255"/>
  <c r="AI8" i="255"/>
  <c r="AH8" i="255"/>
  <c r="AJ8" i="255" s="1"/>
  <c r="F8" i="255" s="1"/>
  <c r="AG8" i="255"/>
  <c r="AE8" i="255"/>
  <c r="AD8" i="255"/>
  <c r="AC8" i="255"/>
  <c r="AF8" i="255" s="1"/>
  <c r="AB8" i="255"/>
  <c r="AA8" i="255"/>
  <c r="Y8" i="255"/>
  <c r="X8" i="255"/>
  <c r="Z8" i="255" s="1"/>
  <c r="W8" i="255"/>
  <c r="V8" i="255"/>
  <c r="T8" i="255"/>
  <c r="S8" i="255"/>
  <c r="U8" i="255" s="1"/>
  <c r="R8" i="255"/>
  <c r="Q8" i="255"/>
  <c r="O8" i="255"/>
  <c r="N8" i="255"/>
  <c r="M8" i="255"/>
  <c r="L8" i="255"/>
  <c r="K8" i="255"/>
  <c r="AI7" i="255"/>
  <c r="AH7" i="255"/>
  <c r="AJ7" i="255" s="1"/>
  <c r="F7" i="255" s="1"/>
  <c r="AG7" i="255"/>
  <c r="AE7" i="255"/>
  <c r="AD7" i="255"/>
  <c r="AC7" i="255"/>
  <c r="AB7" i="255"/>
  <c r="AF7" i="255" s="1"/>
  <c r="AA7" i="255"/>
  <c r="Y7" i="255"/>
  <c r="X7" i="255"/>
  <c r="W7" i="255"/>
  <c r="Z7" i="255" s="1"/>
  <c r="V7" i="255"/>
  <c r="T7" i="255"/>
  <c r="S7" i="255"/>
  <c r="R7" i="255"/>
  <c r="U7" i="255" s="1"/>
  <c r="Q7" i="255"/>
  <c r="O7" i="255"/>
  <c r="N7" i="255"/>
  <c r="M7" i="255"/>
  <c r="L7" i="255"/>
  <c r="P7" i="255" s="1"/>
  <c r="K7" i="255"/>
  <c r="AI6" i="255"/>
  <c r="AH6" i="255"/>
  <c r="AJ6" i="255" s="1"/>
  <c r="F6" i="255" s="1"/>
  <c r="AG6" i="255"/>
  <c r="AE6" i="255"/>
  <c r="AD6" i="255"/>
  <c r="AC6" i="255"/>
  <c r="AB6" i="255"/>
  <c r="AF6" i="255" s="1"/>
  <c r="AA6" i="255"/>
  <c r="Y6" i="255"/>
  <c r="X6" i="255"/>
  <c r="W6" i="255"/>
  <c r="V6" i="255"/>
  <c r="Z6" i="255" s="1"/>
  <c r="T6" i="255"/>
  <c r="S6" i="255"/>
  <c r="R6" i="255"/>
  <c r="U6" i="255" s="1"/>
  <c r="Q6" i="255"/>
  <c r="O6" i="255"/>
  <c r="N6" i="255"/>
  <c r="M6" i="255"/>
  <c r="L6" i="255"/>
  <c r="K6" i="255"/>
  <c r="AI5" i="255"/>
  <c r="AH5" i="255"/>
  <c r="AG5" i="255"/>
  <c r="AE5" i="255"/>
  <c r="AD5" i="255"/>
  <c r="AC5" i="255"/>
  <c r="AB5" i="255"/>
  <c r="AA5" i="255"/>
  <c r="Y5" i="255"/>
  <c r="X5" i="255"/>
  <c r="W5" i="255"/>
  <c r="V5" i="255"/>
  <c r="T5" i="255"/>
  <c r="S5" i="255"/>
  <c r="R5" i="255"/>
  <c r="Q5" i="255"/>
  <c r="O5" i="255"/>
  <c r="N5" i="255"/>
  <c r="M5" i="255"/>
  <c r="L5" i="255"/>
  <c r="K5" i="255"/>
  <c r="AI4" i="255"/>
  <c r="AH4" i="255"/>
  <c r="AJ4" i="255" s="1"/>
  <c r="F4" i="255" s="1"/>
  <c r="AG4" i="255"/>
  <c r="AE4" i="255"/>
  <c r="AD4" i="255"/>
  <c r="AC4" i="255"/>
  <c r="AB4" i="255"/>
  <c r="AA4" i="255"/>
  <c r="Y4" i="255"/>
  <c r="X4" i="255"/>
  <c r="Z4" i="255" s="1"/>
  <c r="W4" i="255"/>
  <c r="V4" i="255"/>
  <c r="T4" i="255"/>
  <c r="S4" i="255"/>
  <c r="R4" i="255"/>
  <c r="Q4" i="255"/>
  <c r="O4" i="255"/>
  <c r="N4" i="255"/>
  <c r="M4" i="255"/>
  <c r="L4" i="255"/>
  <c r="K4" i="255"/>
  <c r="D57" i="248"/>
  <c r="E54" i="248"/>
  <c r="E55" i="248" s="1"/>
  <c r="D54" i="248"/>
  <c r="D56" i="248" s="1"/>
  <c r="C54" i="248"/>
  <c r="C55" i="248" s="1"/>
  <c r="G55" i="248" s="1"/>
  <c r="D50" i="248"/>
  <c r="E47" i="248"/>
  <c r="E49" i="248" s="1"/>
  <c r="D47" i="248"/>
  <c r="D62" i="248" s="1"/>
  <c r="AJ43" i="248"/>
  <c r="AI43" i="248"/>
  <c r="AH43" i="248"/>
  <c r="AG43" i="248"/>
  <c r="AF43" i="248"/>
  <c r="AE43" i="248"/>
  <c r="AD43" i="248"/>
  <c r="AC43" i="248"/>
  <c r="AB43" i="248"/>
  <c r="AA43" i="248"/>
  <c r="Z43" i="248"/>
  <c r="Y43" i="248"/>
  <c r="X43" i="248"/>
  <c r="W43" i="248"/>
  <c r="V43" i="248"/>
  <c r="U43" i="248"/>
  <c r="T43" i="248"/>
  <c r="S43" i="248"/>
  <c r="R43" i="248"/>
  <c r="Q43" i="248"/>
  <c r="P43" i="248"/>
  <c r="O43" i="248"/>
  <c r="N43" i="248"/>
  <c r="M43" i="248"/>
  <c r="L43" i="248"/>
  <c r="K43" i="248"/>
  <c r="F43" i="248"/>
  <c r="AJ42" i="248"/>
  <c r="AI42" i="248"/>
  <c r="AH42" i="248"/>
  <c r="AG42" i="248"/>
  <c r="AF42" i="248"/>
  <c r="AE42" i="248"/>
  <c r="AD42" i="248"/>
  <c r="AC42" i="248"/>
  <c r="AB42" i="248"/>
  <c r="AA42" i="248"/>
  <c r="Z42" i="248"/>
  <c r="Y42" i="248"/>
  <c r="X42" i="248"/>
  <c r="W42" i="248"/>
  <c r="V42" i="248"/>
  <c r="U42" i="248"/>
  <c r="T42" i="248"/>
  <c r="S42" i="248"/>
  <c r="R42" i="248"/>
  <c r="Q42" i="248"/>
  <c r="P42" i="248"/>
  <c r="O42" i="248"/>
  <c r="N42" i="248"/>
  <c r="M42" i="248"/>
  <c r="L42" i="248"/>
  <c r="K42" i="248"/>
  <c r="F42" i="248"/>
  <c r="AJ41" i="248"/>
  <c r="AI41" i="248"/>
  <c r="AH41" i="248"/>
  <c r="AG41" i="248"/>
  <c r="AF41" i="248"/>
  <c r="AE41" i="248"/>
  <c r="AD41" i="248"/>
  <c r="AC41" i="248"/>
  <c r="AB41" i="248"/>
  <c r="AA41" i="248"/>
  <c r="Z41" i="248"/>
  <c r="Y41" i="248"/>
  <c r="X41" i="248"/>
  <c r="W41" i="248"/>
  <c r="V41" i="248"/>
  <c r="U41" i="248"/>
  <c r="T41" i="248"/>
  <c r="S41" i="248"/>
  <c r="R41" i="248"/>
  <c r="Q41" i="248"/>
  <c r="P41" i="248"/>
  <c r="O41" i="248"/>
  <c r="N41" i="248"/>
  <c r="M41" i="248"/>
  <c r="L41" i="248"/>
  <c r="K41" i="248"/>
  <c r="F41" i="248"/>
  <c r="AJ40" i="248"/>
  <c r="AI40" i="248"/>
  <c r="AH40" i="248"/>
  <c r="AG40" i="248"/>
  <c r="AF40" i="248"/>
  <c r="AE40" i="248"/>
  <c r="AD40" i="248"/>
  <c r="AC40" i="248"/>
  <c r="AB40" i="248"/>
  <c r="AA40" i="248"/>
  <c r="Z40" i="248"/>
  <c r="Y40" i="248"/>
  <c r="X40" i="248"/>
  <c r="W40" i="248"/>
  <c r="V40" i="248"/>
  <c r="U40" i="248"/>
  <c r="T40" i="248"/>
  <c r="S40" i="248"/>
  <c r="R40" i="248"/>
  <c r="Q40" i="248"/>
  <c r="P40" i="248"/>
  <c r="O40" i="248"/>
  <c r="N40" i="248"/>
  <c r="M40" i="248"/>
  <c r="L40" i="248"/>
  <c r="K40" i="248"/>
  <c r="F40" i="248"/>
  <c r="AJ39" i="248"/>
  <c r="AI39" i="248"/>
  <c r="AH39" i="248"/>
  <c r="AG39" i="248"/>
  <c r="AF39" i="248"/>
  <c r="AE39" i="248"/>
  <c r="AD39" i="248"/>
  <c r="AC39" i="248"/>
  <c r="AB39" i="248"/>
  <c r="AA39" i="248"/>
  <c r="Z39" i="248"/>
  <c r="Y39" i="248"/>
  <c r="X39" i="248"/>
  <c r="W39" i="248"/>
  <c r="V39" i="248"/>
  <c r="U39" i="248"/>
  <c r="T39" i="248"/>
  <c r="S39" i="248"/>
  <c r="R39" i="248"/>
  <c r="Q39" i="248"/>
  <c r="P39" i="248"/>
  <c r="O39" i="248"/>
  <c r="N39" i="248"/>
  <c r="M39" i="248"/>
  <c r="L39" i="248"/>
  <c r="K39" i="248"/>
  <c r="F39" i="248"/>
  <c r="AJ38" i="248"/>
  <c r="AI38" i="248"/>
  <c r="AH38" i="248"/>
  <c r="AG38" i="248"/>
  <c r="AF38" i="248"/>
  <c r="AE38" i="248"/>
  <c r="AD38" i="248"/>
  <c r="AC38" i="248"/>
  <c r="AB38" i="248"/>
  <c r="AA38" i="248"/>
  <c r="Z38" i="248"/>
  <c r="Y38" i="248"/>
  <c r="X38" i="248"/>
  <c r="W38" i="248"/>
  <c r="V38" i="248"/>
  <c r="U38" i="248"/>
  <c r="T38" i="248"/>
  <c r="S38" i="248"/>
  <c r="R38" i="248"/>
  <c r="Q38" i="248"/>
  <c r="P38" i="248"/>
  <c r="O38" i="248"/>
  <c r="N38" i="248"/>
  <c r="M38" i="248"/>
  <c r="L38" i="248"/>
  <c r="K38" i="248"/>
  <c r="F38" i="248"/>
  <c r="AJ37" i="248"/>
  <c r="AI37" i="248"/>
  <c r="AH37" i="248"/>
  <c r="AG37" i="248"/>
  <c r="AF37" i="248"/>
  <c r="AE37" i="248"/>
  <c r="AD37" i="248"/>
  <c r="AC37" i="248"/>
  <c r="AB37" i="248"/>
  <c r="AA37" i="248"/>
  <c r="Z37" i="248"/>
  <c r="Y37" i="248"/>
  <c r="X37" i="248"/>
  <c r="W37" i="248"/>
  <c r="V37" i="248"/>
  <c r="U37" i="248"/>
  <c r="T37" i="248"/>
  <c r="S37" i="248"/>
  <c r="R37" i="248"/>
  <c r="Q37" i="248"/>
  <c r="P37" i="248"/>
  <c r="O37" i="248"/>
  <c r="N37" i="248"/>
  <c r="M37" i="248"/>
  <c r="L37" i="248"/>
  <c r="K37" i="248"/>
  <c r="F37" i="248"/>
  <c r="AJ36" i="248"/>
  <c r="AI36" i="248"/>
  <c r="AH36" i="248"/>
  <c r="AG36" i="248"/>
  <c r="AF36" i="248"/>
  <c r="AE36" i="248"/>
  <c r="AD36" i="248"/>
  <c r="AC36" i="248"/>
  <c r="AB36" i="248"/>
  <c r="AA36" i="248"/>
  <c r="Z36" i="248"/>
  <c r="Y36" i="248"/>
  <c r="X36" i="248"/>
  <c r="W36" i="248"/>
  <c r="V36" i="248"/>
  <c r="U36" i="248"/>
  <c r="T36" i="248"/>
  <c r="S36" i="248"/>
  <c r="R36" i="248"/>
  <c r="Q36" i="248"/>
  <c r="P36" i="248"/>
  <c r="O36" i="248"/>
  <c r="N36" i="248"/>
  <c r="M36" i="248"/>
  <c r="L36" i="248"/>
  <c r="K36" i="248"/>
  <c r="F36" i="248"/>
  <c r="AJ35" i="248"/>
  <c r="AI35" i="248"/>
  <c r="AH35" i="248"/>
  <c r="AG35" i="248"/>
  <c r="AF35" i="248"/>
  <c r="AE35" i="248"/>
  <c r="AD35" i="248"/>
  <c r="AC35" i="248"/>
  <c r="AB35" i="248"/>
  <c r="AA35" i="248"/>
  <c r="Z35" i="248"/>
  <c r="Y35" i="248"/>
  <c r="X35" i="248"/>
  <c r="W35" i="248"/>
  <c r="V35" i="248"/>
  <c r="U35" i="248"/>
  <c r="T35" i="248"/>
  <c r="S35" i="248"/>
  <c r="R35" i="248"/>
  <c r="Q35" i="248"/>
  <c r="P35" i="248"/>
  <c r="O35" i="248"/>
  <c r="N35" i="248"/>
  <c r="M35" i="248"/>
  <c r="L35" i="248"/>
  <c r="K35" i="248"/>
  <c r="F35" i="248"/>
  <c r="AJ34" i="248"/>
  <c r="AI34" i="248"/>
  <c r="AH34" i="248"/>
  <c r="AG34" i="248"/>
  <c r="AF34" i="248"/>
  <c r="AE34" i="248"/>
  <c r="AD34" i="248"/>
  <c r="AC34" i="248"/>
  <c r="AB34" i="248"/>
  <c r="AA34" i="248"/>
  <c r="Z34" i="248"/>
  <c r="Y34" i="248"/>
  <c r="X34" i="248"/>
  <c r="W34" i="248"/>
  <c r="V34" i="248"/>
  <c r="U34" i="248"/>
  <c r="T34" i="248"/>
  <c r="S34" i="248"/>
  <c r="R34" i="248"/>
  <c r="Q34" i="248"/>
  <c r="P34" i="248"/>
  <c r="O34" i="248"/>
  <c r="N34" i="248"/>
  <c r="M34" i="248"/>
  <c r="L34" i="248"/>
  <c r="K34" i="248"/>
  <c r="F34" i="248"/>
  <c r="AJ33" i="248"/>
  <c r="AI33" i="248"/>
  <c r="AH33" i="248"/>
  <c r="AG33" i="248"/>
  <c r="AF33" i="248"/>
  <c r="AE33" i="248"/>
  <c r="AD33" i="248"/>
  <c r="AC33" i="248"/>
  <c r="AB33" i="248"/>
  <c r="AA33" i="248"/>
  <c r="Z33" i="248"/>
  <c r="Y33" i="248"/>
  <c r="X33" i="248"/>
  <c r="W33" i="248"/>
  <c r="V33" i="248"/>
  <c r="U33" i="248"/>
  <c r="T33" i="248"/>
  <c r="S33" i="248"/>
  <c r="R33" i="248"/>
  <c r="Q33" i="248"/>
  <c r="P33" i="248"/>
  <c r="O33" i="248"/>
  <c r="N33" i="248"/>
  <c r="M33" i="248"/>
  <c r="L33" i="248"/>
  <c r="K33" i="248"/>
  <c r="F33" i="248"/>
  <c r="AJ32" i="248"/>
  <c r="AI32" i="248"/>
  <c r="AH32" i="248"/>
  <c r="AG32" i="248"/>
  <c r="AF32" i="248"/>
  <c r="AE32" i="248"/>
  <c r="AD32" i="248"/>
  <c r="AC32" i="248"/>
  <c r="AB32" i="248"/>
  <c r="AA32" i="248"/>
  <c r="Z32" i="248"/>
  <c r="Y32" i="248"/>
  <c r="X32" i="248"/>
  <c r="W32" i="248"/>
  <c r="V32" i="248"/>
  <c r="U32" i="248"/>
  <c r="T32" i="248"/>
  <c r="S32" i="248"/>
  <c r="R32" i="248"/>
  <c r="Q32" i="248"/>
  <c r="P32" i="248"/>
  <c r="O32" i="248"/>
  <c r="N32" i="248"/>
  <c r="M32" i="248"/>
  <c r="L32" i="248"/>
  <c r="K32" i="248"/>
  <c r="F32" i="248"/>
  <c r="AJ31" i="248"/>
  <c r="AI31" i="248"/>
  <c r="AH31" i="248"/>
  <c r="AG31" i="248"/>
  <c r="AF31" i="248"/>
  <c r="AE31" i="248"/>
  <c r="AD31" i="248"/>
  <c r="AC31" i="248"/>
  <c r="AB31" i="248"/>
  <c r="AA31" i="248"/>
  <c r="Z31" i="248"/>
  <c r="Y31" i="248"/>
  <c r="X31" i="248"/>
  <c r="W31" i="248"/>
  <c r="V31" i="248"/>
  <c r="U31" i="248"/>
  <c r="T31" i="248"/>
  <c r="S31" i="248"/>
  <c r="R31" i="248"/>
  <c r="Q31" i="248"/>
  <c r="P31" i="248"/>
  <c r="O31" i="248"/>
  <c r="N31" i="248"/>
  <c r="M31" i="248"/>
  <c r="L31" i="248"/>
  <c r="K31" i="248"/>
  <c r="F31" i="248"/>
  <c r="AJ30" i="248"/>
  <c r="AI30" i="248"/>
  <c r="AH30" i="248"/>
  <c r="AG30" i="248"/>
  <c r="AF30" i="248"/>
  <c r="AE30" i="248"/>
  <c r="AD30" i="248"/>
  <c r="AC30" i="248"/>
  <c r="AB30" i="248"/>
  <c r="AA30" i="248"/>
  <c r="Z30" i="248"/>
  <c r="Y30" i="248"/>
  <c r="X30" i="248"/>
  <c r="W30" i="248"/>
  <c r="V30" i="248"/>
  <c r="U30" i="248"/>
  <c r="T30" i="248"/>
  <c r="S30" i="248"/>
  <c r="R30" i="248"/>
  <c r="Q30" i="248"/>
  <c r="P30" i="248"/>
  <c r="O30" i="248"/>
  <c r="N30" i="248"/>
  <c r="M30" i="248"/>
  <c r="L30" i="248"/>
  <c r="K30" i="248"/>
  <c r="F30" i="248"/>
  <c r="AJ29" i="248"/>
  <c r="AI29" i="248"/>
  <c r="AH29" i="248"/>
  <c r="AG29" i="248"/>
  <c r="AF29" i="248"/>
  <c r="AE29" i="248"/>
  <c r="AD29" i="248"/>
  <c r="AC29" i="248"/>
  <c r="AB29" i="248"/>
  <c r="AA29" i="248"/>
  <c r="Z29" i="248"/>
  <c r="Y29" i="248"/>
  <c r="X29" i="248"/>
  <c r="W29" i="248"/>
  <c r="V29" i="248"/>
  <c r="U29" i="248"/>
  <c r="T29" i="248"/>
  <c r="S29" i="248"/>
  <c r="R29" i="248"/>
  <c r="Q29" i="248"/>
  <c r="P29" i="248"/>
  <c r="O29" i="248"/>
  <c r="N29" i="248"/>
  <c r="M29" i="248"/>
  <c r="L29" i="248"/>
  <c r="K29" i="248"/>
  <c r="F29" i="248"/>
  <c r="AJ28" i="248"/>
  <c r="AI28" i="248"/>
  <c r="AH28" i="248"/>
  <c r="AG28" i="248"/>
  <c r="AF28" i="248"/>
  <c r="AE28" i="248"/>
  <c r="AD28" i="248"/>
  <c r="AC28" i="248"/>
  <c r="AB28" i="248"/>
  <c r="AA28" i="248"/>
  <c r="Z28" i="248"/>
  <c r="Y28" i="248"/>
  <c r="X28" i="248"/>
  <c r="W28" i="248"/>
  <c r="V28" i="248"/>
  <c r="U28" i="248"/>
  <c r="T28" i="248"/>
  <c r="S28" i="248"/>
  <c r="R28" i="248"/>
  <c r="Q28" i="248"/>
  <c r="P28" i="248"/>
  <c r="O28" i="248"/>
  <c r="N28" i="248"/>
  <c r="M28" i="248"/>
  <c r="L28" i="248"/>
  <c r="K28" i="248"/>
  <c r="F28" i="248"/>
  <c r="AJ27" i="248"/>
  <c r="AI27" i="248"/>
  <c r="AH27" i="248"/>
  <c r="AG27" i="248"/>
  <c r="AF27" i="248"/>
  <c r="AE27" i="248"/>
  <c r="AD27" i="248"/>
  <c r="AC27" i="248"/>
  <c r="AB27" i="248"/>
  <c r="AA27" i="248"/>
  <c r="Z27" i="248"/>
  <c r="Y27" i="248"/>
  <c r="X27" i="248"/>
  <c r="W27" i="248"/>
  <c r="V27" i="248"/>
  <c r="U27" i="248"/>
  <c r="T27" i="248"/>
  <c r="S27" i="248"/>
  <c r="R27" i="248"/>
  <c r="Q27" i="248"/>
  <c r="P27" i="248"/>
  <c r="O27" i="248"/>
  <c r="N27" i="248"/>
  <c r="M27" i="248"/>
  <c r="L27" i="248"/>
  <c r="K27" i="248"/>
  <c r="F27" i="248"/>
  <c r="AI26" i="248"/>
  <c r="AH26" i="248"/>
  <c r="AJ26" i="248" s="1"/>
  <c r="F26" i="248" s="1"/>
  <c r="AG26" i="248"/>
  <c r="AE26" i="248"/>
  <c r="AD26" i="248"/>
  <c r="AC26" i="248"/>
  <c r="AB26" i="248"/>
  <c r="AF26" i="248" s="1"/>
  <c r="AA26" i="248"/>
  <c r="Y26" i="248"/>
  <c r="X26" i="248"/>
  <c r="W26" i="248"/>
  <c r="Z26" i="248" s="1"/>
  <c r="V26" i="248"/>
  <c r="T26" i="248"/>
  <c r="S26" i="248"/>
  <c r="R26" i="248"/>
  <c r="U26" i="248" s="1"/>
  <c r="Q26" i="248"/>
  <c r="O26" i="248"/>
  <c r="N26" i="248"/>
  <c r="M26" i="248"/>
  <c r="L26" i="248"/>
  <c r="P26" i="248" s="1"/>
  <c r="K26" i="248"/>
  <c r="AI25" i="248"/>
  <c r="AH25" i="248"/>
  <c r="AJ25" i="248" s="1"/>
  <c r="F25" i="248" s="1"/>
  <c r="AG25" i="248"/>
  <c r="AE25" i="248"/>
  <c r="AD25" i="248"/>
  <c r="AC25" i="248"/>
  <c r="AB25" i="248"/>
  <c r="AF25" i="248" s="1"/>
  <c r="AA25" i="248"/>
  <c r="Z25" i="248"/>
  <c r="Y25" i="248"/>
  <c r="X25" i="248"/>
  <c r="W25" i="248"/>
  <c r="V25" i="248"/>
  <c r="T25" i="248"/>
  <c r="S25" i="248"/>
  <c r="R25" i="248"/>
  <c r="U25" i="248" s="1"/>
  <c r="Q25" i="248"/>
  <c r="O25" i="248"/>
  <c r="N25" i="248"/>
  <c r="M25" i="248"/>
  <c r="L25" i="248"/>
  <c r="P25" i="248" s="1"/>
  <c r="K25" i="248"/>
  <c r="AI24" i="248"/>
  <c r="AH24" i="248"/>
  <c r="AJ24" i="248" s="1"/>
  <c r="F24" i="248" s="1"/>
  <c r="AG24" i="248"/>
  <c r="AE24" i="248"/>
  <c r="AD24" i="248"/>
  <c r="AC24" i="248"/>
  <c r="AB24" i="248"/>
  <c r="AF24" i="248" s="1"/>
  <c r="AA24" i="248"/>
  <c r="Y24" i="248"/>
  <c r="X24" i="248"/>
  <c r="W24" i="248"/>
  <c r="Z24" i="248" s="1"/>
  <c r="V24" i="248"/>
  <c r="T24" i="248"/>
  <c r="S24" i="248"/>
  <c r="R24" i="248"/>
  <c r="U24" i="248" s="1"/>
  <c r="Q24" i="248"/>
  <c r="O24" i="248"/>
  <c r="N24" i="248"/>
  <c r="M24" i="248"/>
  <c r="L24" i="248"/>
  <c r="P24" i="248" s="1"/>
  <c r="K24" i="248"/>
  <c r="AI23" i="248"/>
  <c r="AH23" i="248"/>
  <c r="AJ23" i="248" s="1"/>
  <c r="F23" i="248" s="1"/>
  <c r="AG23" i="248"/>
  <c r="AF23" i="248"/>
  <c r="AE23" i="248"/>
  <c r="AD23" i="248"/>
  <c r="AC23" i="248"/>
  <c r="AB23" i="248"/>
  <c r="AA23" i="248"/>
  <c r="Y23" i="248"/>
  <c r="X23" i="248"/>
  <c r="W23" i="248"/>
  <c r="Z23" i="248" s="1"/>
  <c r="V23" i="248"/>
  <c r="U23" i="248"/>
  <c r="T23" i="248"/>
  <c r="S23" i="248"/>
  <c r="R23" i="248"/>
  <c r="Q23" i="248"/>
  <c r="O23" i="248"/>
  <c r="N23" i="248"/>
  <c r="M23" i="248"/>
  <c r="L23" i="248"/>
  <c r="P23" i="248" s="1"/>
  <c r="K23" i="248"/>
  <c r="AI22" i="248"/>
  <c r="AH22" i="248"/>
  <c r="AJ22" i="248" s="1"/>
  <c r="F22" i="248" s="1"/>
  <c r="AG22" i="248"/>
  <c r="AE22" i="248"/>
  <c r="AD22" i="248"/>
  <c r="AC22" i="248"/>
  <c r="AB22" i="248"/>
  <c r="AF22" i="248" s="1"/>
  <c r="AA22" i="248"/>
  <c r="Y22" i="248"/>
  <c r="X22" i="248"/>
  <c r="W22" i="248"/>
  <c r="Z22" i="248" s="1"/>
  <c r="V22" i="248"/>
  <c r="T22" i="248"/>
  <c r="S22" i="248"/>
  <c r="R22" i="248"/>
  <c r="U22" i="248" s="1"/>
  <c r="Q22" i="248"/>
  <c r="O22" i="248"/>
  <c r="N22" i="248"/>
  <c r="M22" i="248"/>
  <c r="L22" i="248"/>
  <c r="P22" i="248" s="1"/>
  <c r="K22" i="248"/>
  <c r="AI21" i="248"/>
  <c r="AH21" i="248"/>
  <c r="AG21" i="248"/>
  <c r="AE21" i="248"/>
  <c r="AD21" i="248"/>
  <c r="AC21" i="248"/>
  <c r="AB21" i="248"/>
  <c r="AF21" i="248" s="1"/>
  <c r="AA21" i="248"/>
  <c r="Y21" i="248"/>
  <c r="X21" i="248"/>
  <c r="W21" i="248"/>
  <c r="V21" i="248"/>
  <c r="T21" i="248"/>
  <c r="S21" i="248"/>
  <c r="R21" i="248"/>
  <c r="U21" i="248" s="1"/>
  <c r="Q21" i="248"/>
  <c r="P21" i="248"/>
  <c r="O21" i="248"/>
  <c r="N21" i="248"/>
  <c r="M21" i="248"/>
  <c r="L21" i="248"/>
  <c r="K21" i="248"/>
  <c r="AI20" i="248"/>
  <c r="AH20" i="248"/>
  <c r="AG20" i="248"/>
  <c r="AE20" i="248"/>
  <c r="AD20" i="248"/>
  <c r="AC20" i="248"/>
  <c r="AB20" i="248"/>
  <c r="AA20" i="248"/>
  <c r="Y20" i="248"/>
  <c r="X20" i="248"/>
  <c r="W20" i="248"/>
  <c r="Z20" i="248" s="1"/>
  <c r="V20" i="248"/>
  <c r="T20" i="248"/>
  <c r="S20" i="248"/>
  <c r="R20" i="248"/>
  <c r="Q20" i="248"/>
  <c r="O20" i="248"/>
  <c r="N20" i="248"/>
  <c r="M20" i="248"/>
  <c r="L20" i="248"/>
  <c r="K20" i="248"/>
  <c r="AI19" i="248"/>
  <c r="AH19" i="248"/>
  <c r="AG19" i="248"/>
  <c r="AJ19" i="248" s="1"/>
  <c r="F19" i="248" s="1"/>
  <c r="AE19" i="248"/>
  <c r="AD19" i="248"/>
  <c r="AC19" i="248"/>
  <c r="AB19" i="248"/>
  <c r="AA19" i="248"/>
  <c r="Y19" i="248"/>
  <c r="X19" i="248"/>
  <c r="W19" i="248"/>
  <c r="V19" i="248"/>
  <c r="T19" i="248"/>
  <c r="S19" i="248"/>
  <c r="R19" i="248"/>
  <c r="Q19" i="248"/>
  <c r="U19" i="248" s="1"/>
  <c r="O19" i="248"/>
  <c r="N19" i="248"/>
  <c r="M19" i="248"/>
  <c r="L19" i="248"/>
  <c r="K19" i="248"/>
  <c r="AI18" i="248"/>
  <c r="AH18" i="248"/>
  <c r="AG18" i="248"/>
  <c r="AE18" i="248"/>
  <c r="AD18" i="248"/>
  <c r="AC18" i="248"/>
  <c r="AB18" i="248"/>
  <c r="AA18" i="248"/>
  <c r="Y18" i="248"/>
  <c r="X18" i="248"/>
  <c r="W18" i="248"/>
  <c r="V18" i="248"/>
  <c r="T18" i="248"/>
  <c r="S18" i="248"/>
  <c r="R18" i="248"/>
  <c r="Q18" i="248"/>
  <c r="O18" i="248"/>
  <c r="N18" i="248"/>
  <c r="M18" i="248"/>
  <c r="L18" i="248"/>
  <c r="K18" i="248"/>
  <c r="AI17" i="248"/>
  <c r="AH17" i="248"/>
  <c r="AG17" i="248"/>
  <c r="AE17" i="248"/>
  <c r="AD17" i="248"/>
  <c r="AC17" i="248"/>
  <c r="AB17" i="248"/>
  <c r="AA17" i="248"/>
  <c r="Y17" i="248"/>
  <c r="X17" i="248"/>
  <c r="W17" i="248"/>
  <c r="V17" i="248"/>
  <c r="Z17" i="248" s="1"/>
  <c r="T17" i="248"/>
  <c r="S17" i="248"/>
  <c r="R17" i="248"/>
  <c r="Q17" i="248"/>
  <c r="O17" i="248"/>
  <c r="N17" i="248"/>
  <c r="M17" i="248"/>
  <c r="L17" i="248"/>
  <c r="K17" i="248"/>
  <c r="AI16" i="248"/>
  <c r="AH16" i="248"/>
  <c r="AG16" i="248"/>
  <c r="AJ16" i="248" s="1"/>
  <c r="F16" i="248" s="1"/>
  <c r="AE16" i="248"/>
  <c r="AD16" i="248"/>
  <c r="AC16" i="248"/>
  <c r="AB16" i="248"/>
  <c r="AA16" i="248"/>
  <c r="Y16" i="248"/>
  <c r="X16" i="248"/>
  <c r="W16" i="248"/>
  <c r="V16" i="248"/>
  <c r="T16" i="248"/>
  <c r="S16" i="248"/>
  <c r="R16" i="248"/>
  <c r="Q16" i="248"/>
  <c r="U16" i="248" s="1"/>
  <c r="O16" i="248"/>
  <c r="N16" i="248"/>
  <c r="M16" i="248"/>
  <c r="L16" i="248"/>
  <c r="K16" i="248"/>
  <c r="AI15" i="248"/>
  <c r="AH15" i="248"/>
  <c r="AJ15" i="248" s="1"/>
  <c r="F15" i="248" s="1"/>
  <c r="AG15" i="248"/>
  <c r="AE15" i="248"/>
  <c r="AD15" i="248"/>
  <c r="AC15" i="248"/>
  <c r="AB15" i="248"/>
  <c r="AF15" i="248" s="1"/>
  <c r="AA15" i="248"/>
  <c r="Y15" i="248"/>
  <c r="X15" i="248"/>
  <c r="W15" i="248"/>
  <c r="Z15" i="248" s="1"/>
  <c r="V15" i="248"/>
  <c r="T15" i="248"/>
  <c r="S15" i="248"/>
  <c r="R15" i="248"/>
  <c r="U15" i="248" s="1"/>
  <c r="Q15" i="248"/>
  <c r="O15" i="248"/>
  <c r="N15" i="248"/>
  <c r="M15" i="248"/>
  <c r="L15" i="248"/>
  <c r="P15" i="248" s="1"/>
  <c r="K15" i="248"/>
  <c r="AI14" i="248"/>
  <c r="AH14" i="248"/>
  <c r="AJ14" i="248" s="1"/>
  <c r="F14" i="248" s="1"/>
  <c r="AG14" i="248"/>
  <c r="AE14" i="248"/>
  <c r="AD14" i="248"/>
  <c r="AC14" i="248"/>
  <c r="AB14" i="248"/>
  <c r="AA14" i="248"/>
  <c r="Y14" i="248"/>
  <c r="X14" i="248"/>
  <c r="W14" i="248"/>
  <c r="V14" i="248"/>
  <c r="T14" i="248"/>
  <c r="S14" i="248"/>
  <c r="R14" i="248"/>
  <c r="Q14" i="248"/>
  <c r="O14" i="248"/>
  <c r="N14" i="248"/>
  <c r="M14" i="248"/>
  <c r="L14" i="248"/>
  <c r="K14" i="248"/>
  <c r="AI13" i="248"/>
  <c r="AH13" i="248"/>
  <c r="AJ13" i="248" s="1"/>
  <c r="F13" i="248" s="1"/>
  <c r="AG13" i="248"/>
  <c r="AE13" i="248"/>
  <c r="AD13" i="248"/>
  <c r="AC13" i="248"/>
  <c r="AB13" i="248"/>
  <c r="AA13" i="248"/>
  <c r="Y13" i="248"/>
  <c r="X13" i="248"/>
  <c r="W13" i="248"/>
  <c r="V13" i="248"/>
  <c r="T13" i="248"/>
  <c r="S13" i="248"/>
  <c r="R13" i="248"/>
  <c r="Q13" i="248"/>
  <c r="O13" i="248"/>
  <c r="N13" i="248"/>
  <c r="M13" i="248"/>
  <c r="L13" i="248"/>
  <c r="K13" i="248"/>
  <c r="AI12" i="248"/>
  <c r="AH12" i="248"/>
  <c r="AG12" i="248"/>
  <c r="AE12" i="248"/>
  <c r="AD12" i="248"/>
  <c r="AC12" i="248"/>
  <c r="AB12" i="248"/>
  <c r="AA12" i="248"/>
  <c r="AF12" i="248" s="1"/>
  <c r="Y12" i="248"/>
  <c r="X12" i="248"/>
  <c r="W12" i="248"/>
  <c r="V12" i="248"/>
  <c r="Z12" i="248" s="1"/>
  <c r="T12" i="248"/>
  <c r="S12" i="248"/>
  <c r="R12" i="248"/>
  <c r="Q12" i="248"/>
  <c r="O12" i="248"/>
  <c r="N12" i="248"/>
  <c r="M12" i="248"/>
  <c r="L12" i="248"/>
  <c r="K12" i="248"/>
  <c r="P12" i="248" s="1"/>
  <c r="AI11" i="248"/>
  <c r="AH11" i="248"/>
  <c r="AG11" i="248"/>
  <c r="AJ11" i="248" s="1"/>
  <c r="F11" i="248" s="1"/>
  <c r="AE11" i="248"/>
  <c r="AD11" i="248"/>
  <c r="AC11" i="248"/>
  <c r="AB11" i="248"/>
  <c r="AA11" i="248"/>
  <c r="AF11" i="248" s="1"/>
  <c r="Y11" i="248"/>
  <c r="X11" i="248"/>
  <c r="W11" i="248"/>
  <c r="V11" i="248"/>
  <c r="T11" i="248"/>
  <c r="S11" i="248"/>
  <c r="R11" i="248"/>
  <c r="Q11" i="248"/>
  <c r="U11" i="248" s="1"/>
  <c r="O11" i="248"/>
  <c r="N11" i="248"/>
  <c r="M11" i="248"/>
  <c r="L11" i="248"/>
  <c r="K11" i="248"/>
  <c r="AI10" i="248"/>
  <c r="AH10" i="248"/>
  <c r="AG10" i="248"/>
  <c r="AE10" i="248"/>
  <c r="AD10" i="248"/>
  <c r="AC10" i="248"/>
  <c r="AB10" i="248"/>
  <c r="AF10" i="248" s="1"/>
  <c r="AA10" i="248"/>
  <c r="Y10" i="248"/>
  <c r="X10" i="248"/>
  <c r="W10" i="248"/>
  <c r="V10" i="248"/>
  <c r="T10" i="248"/>
  <c r="S10" i="248"/>
  <c r="R10" i="248"/>
  <c r="Q10" i="248"/>
  <c r="O10" i="248"/>
  <c r="N10" i="248"/>
  <c r="M10" i="248"/>
  <c r="L10" i="248"/>
  <c r="P10" i="248" s="1"/>
  <c r="K10" i="248"/>
  <c r="AI9" i="248"/>
  <c r="AH9" i="248"/>
  <c r="AG9" i="248"/>
  <c r="AE9" i="248"/>
  <c r="AD9" i="248"/>
  <c r="AC9" i="248"/>
  <c r="AB9" i="248"/>
  <c r="AA9" i="248"/>
  <c r="Y9" i="248"/>
  <c r="X9" i="248"/>
  <c r="W9" i="248"/>
  <c r="V9" i="248"/>
  <c r="Z9" i="248" s="1"/>
  <c r="T9" i="248"/>
  <c r="S9" i="248"/>
  <c r="R9" i="248"/>
  <c r="Q9" i="248"/>
  <c r="O9" i="248"/>
  <c r="N9" i="248"/>
  <c r="M9" i="248"/>
  <c r="L9" i="248"/>
  <c r="K9" i="248"/>
  <c r="AJ8" i="248"/>
  <c r="F8" i="248" s="1"/>
  <c r="AI8" i="248"/>
  <c r="AH8" i="248"/>
  <c r="AG8" i="248"/>
  <c r="AE8" i="248"/>
  <c r="AD8" i="248"/>
  <c r="AC8" i="248"/>
  <c r="AB8" i="248"/>
  <c r="AA8" i="248"/>
  <c r="Y8" i="248"/>
  <c r="X8" i="248"/>
  <c r="W8" i="248"/>
  <c r="Z8" i="248" s="1"/>
  <c r="V8" i="248"/>
  <c r="T8" i="248"/>
  <c r="S8" i="248"/>
  <c r="U8" i="248" s="1"/>
  <c r="R8" i="248"/>
  <c r="Q8" i="248"/>
  <c r="O8" i="248"/>
  <c r="N8" i="248"/>
  <c r="M8" i="248"/>
  <c r="L8" i="248"/>
  <c r="K8" i="248"/>
  <c r="AI7" i="248"/>
  <c r="AH7" i="248"/>
  <c r="AG7" i="248"/>
  <c r="AE7" i="248"/>
  <c r="AD7" i="248"/>
  <c r="AC7" i="248"/>
  <c r="AB7" i="248"/>
  <c r="AA7" i="248"/>
  <c r="Y7" i="248"/>
  <c r="X7" i="248"/>
  <c r="W7" i="248"/>
  <c r="Z7" i="248" s="1"/>
  <c r="V7" i="248"/>
  <c r="T7" i="248"/>
  <c r="S7" i="248"/>
  <c r="R7" i="248"/>
  <c r="Q7" i="248"/>
  <c r="O7" i="248"/>
  <c r="N7" i="248"/>
  <c r="M7" i="248"/>
  <c r="L7" i="248"/>
  <c r="K7" i="248"/>
  <c r="AJ6" i="248"/>
  <c r="F6" i="248" s="1"/>
  <c r="AI6" i="248"/>
  <c r="AH6" i="248"/>
  <c r="AG6" i="248"/>
  <c r="AE6" i="248"/>
  <c r="AD6" i="248"/>
  <c r="AC6" i="248"/>
  <c r="AB6" i="248"/>
  <c r="AA6" i="248"/>
  <c r="AF6" i="248" s="1"/>
  <c r="Y6" i="248"/>
  <c r="X6" i="248"/>
  <c r="W6" i="248"/>
  <c r="V6" i="248"/>
  <c r="T6" i="248"/>
  <c r="S6" i="248"/>
  <c r="R6" i="248"/>
  <c r="U6" i="248" s="1"/>
  <c r="Q6" i="248"/>
  <c r="O6" i="248"/>
  <c r="N6" i="248"/>
  <c r="M6" i="248"/>
  <c r="L6" i="248"/>
  <c r="K6" i="248"/>
  <c r="AI5" i="248"/>
  <c r="AH5" i="248"/>
  <c r="AJ5" i="248" s="1"/>
  <c r="F5" i="248" s="1"/>
  <c r="AG5" i="248"/>
  <c r="AE5" i="248"/>
  <c r="AD5" i="248"/>
  <c r="AC5" i="248"/>
  <c r="AB5" i="248"/>
  <c r="AF5" i="248" s="1"/>
  <c r="AA5" i="248"/>
  <c r="Y5" i="248"/>
  <c r="X5" i="248"/>
  <c r="W5" i="248"/>
  <c r="V5" i="248"/>
  <c r="T5" i="248"/>
  <c r="S5" i="248"/>
  <c r="R5" i="248"/>
  <c r="U5" i="248" s="1"/>
  <c r="Q5" i="248"/>
  <c r="O5" i="248"/>
  <c r="N5" i="248"/>
  <c r="M5" i="248"/>
  <c r="L5" i="248"/>
  <c r="K5" i="248"/>
  <c r="AI4" i="248"/>
  <c r="AH4" i="248"/>
  <c r="AJ4" i="248" s="1"/>
  <c r="F4" i="248" s="1"/>
  <c r="AG4" i="248"/>
  <c r="AE4" i="248"/>
  <c r="AD4" i="248"/>
  <c r="AC4" i="248"/>
  <c r="AB4" i="248"/>
  <c r="AA4" i="248"/>
  <c r="Y4" i="248"/>
  <c r="X4" i="248"/>
  <c r="Z4" i="248" s="1"/>
  <c r="W4" i="248"/>
  <c r="V4" i="248"/>
  <c r="T4" i="248"/>
  <c r="S4" i="248"/>
  <c r="R4" i="248"/>
  <c r="U4" i="248" s="1"/>
  <c r="Q4" i="248"/>
  <c r="P4" i="248"/>
  <c r="O4" i="248"/>
  <c r="N4" i="248"/>
  <c r="M4" i="248"/>
  <c r="L4" i="248"/>
  <c r="K4" i="248"/>
  <c r="G19" i="329"/>
  <c r="H28" i="297"/>
  <c r="F68" i="288"/>
  <c r="E49" i="288"/>
  <c r="H11" i="329"/>
  <c r="F35" i="297"/>
  <c r="H27" i="297"/>
  <c r="D26" i="310"/>
  <c r="D68" i="321"/>
  <c r="D68" i="310"/>
  <c r="D11" i="310"/>
  <c r="H10" i="329"/>
  <c r="H10" i="297"/>
  <c r="G41" i="329"/>
  <c r="I12" i="329"/>
  <c r="E12" i="297"/>
  <c r="F27" i="329"/>
  <c r="E10" i="321"/>
  <c r="I49" i="329"/>
  <c r="D35" i="310"/>
  <c r="E19" i="316"/>
  <c r="H35" i="329"/>
  <c r="F41" i="321"/>
  <c r="E35" i="310"/>
  <c r="F36" i="288"/>
  <c r="D34" i="288"/>
  <c r="D27" i="321"/>
  <c r="E34" i="310"/>
  <c r="E35" i="316"/>
  <c r="H34" i="297"/>
  <c r="F19" i="329"/>
  <c r="E36" i="316"/>
  <c r="D10" i="310"/>
  <c r="I26" i="329"/>
  <c r="F35" i="288"/>
  <c r="D19" i="321"/>
  <c r="G12" i="329"/>
  <c r="E10" i="284"/>
  <c r="G34" i="297"/>
  <c r="D41" i="310"/>
  <c r="G35" i="297"/>
  <c r="F34" i="297"/>
  <c r="E68" i="310"/>
  <c r="D20" i="329"/>
  <c r="D36" i="316"/>
  <c r="E27" i="321"/>
  <c r="F27" i="288"/>
  <c r="D19" i="329"/>
  <c r="E10" i="288"/>
  <c r="H68" i="329"/>
  <c r="E49" i="284"/>
  <c r="G50" i="329"/>
  <c r="D35" i="316"/>
  <c r="E10" i="297"/>
  <c r="E42" i="284"/>
  <c r="E48" i="297"/>
  <c r="E19" i="288"/>
  <c r="H49" i="297"/>
  <c r="E27" i="310"/>
  <c r="D36" i="310"/>
  <c r="E26" i="310"/>
  <c r="E26" i="316"/>
  <c r="D35" i="288"/>
  <c r="I35" i="329"/>
  <c r="F42" i="288"/>
  <c r="H26" i="329"/>
  <c r="D49" i="288"/>
  <c r="F68" i="329"/>
  <c r="E11" i="316"/>
  <c r="G10" i="297"/>
  <c r="E12" i="310"/>
  <c r="E60" i="316"/>
  <c r="F42" i="284"/>
  <c r="E50" i="316"/>
  <c r="E42" i="329"/>
  <c r="E27" i="316"/>
  <c r="D60" i="310"/>
  <c r="D68" i="284"/>
  <c r="D27" i="310"/>
  <c r="E26" i="284"/>
  <c r="D20" i="297"/>
  <c r="D49" i="316"/>
  <c r="D19" i="316"/>
  <c r="G11" i="329"/>
  <c r="D19" i="288"/>
  <c r="H49" i="329"/>
  <c r="E27" i="329"/>
  <c r="H68" i="297"/>
  <c r="F35" i="284"/>
  <c r="D27" i="288"/>
  <c r="D26" i="316"/>
  <c r="E10" i="310"/>
  <c r="F49" i="329"/>
  <c r="E19" i="321"/>
  <c r="D28" i="288"/>
  <c r="G28" i="329"/>
  <c r="E35" i="288"/>
  <c r="E41" i="297"/>
  <c r="D42" i="329"/>
  <c r="H19" i="329"/>
  <c r="E49" i="321"/>
  <c r="E68" i="284"/>
  <c r="D49" i="310"/>
  <c r="F11" i="321"/>
  <c r="E34" i="284"/>
  <c r="D34" i="310"/>
  <c r="D35" i="284"/>
  <c r="D49" i="329"/>
  <c r="F26" i="321"/>
  <c r="F12" i="329"/>
  <c r="E36" i="329"/>
  <c r="D10" i="321"/>
  <c r="E26" i="288"/>
  <c r="E68" i="288"/>
  <c r="G19" i="297"/>
  <c r="E19" i="284"/>
  <c r="D10" i="288"/>
  <c r="G26" i="297"/>
  <c r="E19" i="310"/>
  <c r="E35" i="284"/>
  <c r="F26" i="297"/>
  <c r="F10" i="321"/>
  <c r="E35" i="321"/>
  <c r="F27" i="321"/>
  <c r="G60" i="329"/>
  <c r="F35" i="321"/>
  <c r="D48" i="297"/>
  <c r="D10" i="284"/>
  <c r="E60" i="297"/>
  <c r="F19" i="288"/>
  <c r="E19" i="297"/>
  <c r="E68" i="316"/>
  <c r="E49" i="310"/>
  <c r="D68" i="288"/>
  <c r="F10" i="297"/>
  <c r="E12" i="316"/>
  <c r="D19" i="284"/>
  <c r="F34" i="284"/>
  <c r="I10" i="329"/>
  <c r="E10" i="329"/>
  <c r="D35" i="321"/>
  <c r="G68" i="297"/>
  <c r="I68" i="329"/>
  <c r="I11" i="329"/>
  <c r="D68" i="329"/>
  <c r="F68" i="297"/>
  <c r="G49" i="329"/>
  <c r="G27" i="329"/>
  <c r="D10" i="316"/>
  <c r="G10" i="329"/>
  <c r="H36" i="297"/>
  <c r="G49" i="297"/>
  <c r="E11" i="310"/>
  <c r="G68" i="329"/>
  <c r="I19" i="329"/>
  <c r="H35" i="297"/>
  <c r="F60" i="329"/>
  <c r="E36" i="288"/>
  <c r="F49" i="321"/>
  <c r="D36" i="288"/>
  <c r="D49" i="284"/>
  <c r="D42" i="288"/>
  <c r="D28" i="321"/>
  <c r="D49" i="297"/>
  <c r="E42" i="321"/>
  <c r="G42" i="297"/>
  <c r="I27" i="329"/>
  <c r="E68" i="321"/>
  <c r="E27" i="288"/>
  <c r="F11" i="329"/>
  <c r="H60" i="329"/>
  <c r="F34" i="288"/>
  <c r="E20" i="297"/>
  <c r="D36" i="284"/>
  <c r="G26" i="329"/>
  <c r="E35" i="297"/>
  <c r="E19" i="329"/>
  <c r="D36" i="321"/>
  <c r="I34" i="329"/>
  <c r="D34" i="284"/>
  <c r="D42" i="321"/>
  <c r="H26" i="297"/>
  <c r="E34" i="288"/>
  <c r="I41" i="329"/>
  <c r="G36" i="329"/>
  <c r="F19" i="297"/>
  <c r="F36" i="297"/>
  <c r="D26" i="288"/>
  <c r="D19" i="297"/>
  <c r="E68" i="297"/>
  <c r="F42" i="297"/>
  <c r="G35" i="329"/>
  <c r="D26" i="284"/>
  <c r="F41" i="329"/>
  <c r="H27" i="329"/>
  <c r="F49" i="297"/>
  <c r="E41" i="316"/>
  <c r="F35" i="329"/>
  <c r="F49" i="288"/>
  <c r="E49" i="316"/>
  <c r="D28" i="284"/>
  <c r="E49" i="329"/>
  <c r="F10" i="284"/>
  <c r="F10" i="288"/>
  <c r="D12" i="297"/>
  <c r="F68" i="284"/>
  <c r="F28" i="297"/>
  <c r="D27" i="329"/>
  <c r="F60" i="321"/>
  <c r="F68" i="321"/>
  <c r="H41" i="329"/>
  <c r="F26" i="284"/>
  <c r="E20" i="329"/>
  <c r="F26" i="288"/>
  <c r="D35" i="297"/>
  <c r="E42" i="310"/>
  <c r="D19" i="310"/>
  <c r="D42" i="284"/>
  <c r="E35" i="329"/>
  <c r="H19" i="297"/>
  <c r="D49" i="321"/>
  <c r="E10" i="316"/>
  <c r="F10" i="329"/>
  <c r="F49" i="284"/>
  <c r="D68" i="316"/>
  <c r="D41" i="316"/>
  <c r="D10" i="329"/>
  <c r="E28" i="310"/>
  <c r="F34" i="321"/>
  <c r="E49" i="297"/>
  <c r="E60" i="310"/>
  <c r="F19" i="321"/>
  <c r="D12" i="310"/>
  <c r="F19" i="284"/>
  <c r="E68" i="329"/>
  <c r="D35" i="329"/>
  <c r="E42" i="288"/>
  <c r="D68" i="297"/>
  <c r="D10" i="297"/>
  <c r="C66" i="328" l="1"/>
  <c r="C34" i="329"/>
  <c r="K34" i="329" s="1"/>
  <c r="G55" i="328"/>
  <c r="E50" i="328"/>
  <c r="C50" i="328" s="1"/>
  <c r="C57" i="328"/>
  <c r="G57" i="328" s="1"/>
  <c r="G56" i="328"/>
  <c r="G49" i="328"/>
  <c r="G48" i="328"/>
  <c r="C49" i="327"/>
  <c r="G49" i="327" s="1"/>
  <c r="C57" i="327"/>
  <c r="G57" i="327" s="1"/>
  <c r="E50" i="327"/>
  <c r="C50" i="327" s="1"/>
  <c r="G56" i="327"/>
  <c r="G48" i="327"/>
  <c r="G56" i="326"/>
  <c r="C26" i="329"/>
  <c r="G57" i="326"/>
  <c r="E62" i="326"/>
  <c r="G49" i="326"/>
  <c r="G48" i="326"/>
  <c r="C50" i="326"/>
  <c r="C57" i="325"/>
  <c r="G57" i="325" s="1"/>
  <c r="E50" i="325"/>
  <c r="C50" i="325" s="1"/>
  <c r="G56" i="325"/>
  <c r="G48" i="325"/>
  <c r="G49" i="325"/>
  <c r="E50" i="324"/>
  <c r="C50" i="324" s="1"/>
  <c r="G50" i="324" s="1"/>
  <c r="G56" i="324"/>
  <c r="E57" i="324"/>
  <c r="E50" i="323"/>
  <c r="C50" i="323" s="1"/>
  <c r="C57" i="323"/>
  <c r="E57" i="323" s="1"/>
  <c r="E62" i="323" s="1"/>
  <c r="C35" i="329"/>
  <c r="K35" i="329" s="1"/>
  <c r="C49" i="329"/>
  <c r="G56" i="323"/>
  <c r="C10" i="329"/>
  <c r="C54" i="329" s="1"/>
  <c r="C27" i="329"/>
  <c r="C49" i="320"/>
  <c r="C57" i="320"/>
  <c r="G57" i="320" s="1"/>
  <c r="E50" i="320"/>
  <c r="C50" i="320" s="1"/>
  <c r="C34" i="321"/>
  <c r="K34" i="321" s="1"/>
  <c r="G55" i="320"/>
  <c r="G56" i="320"/>
  <c r="C26" i="321"/>
  <c r="G48" i="320"/>
  <c r="G49" i="320"/>
  <c r="C57" i="319"/>
  <c r="G57" i="319" s="1"/>
  <c r="E50" i="319"/>
  <c r="C50" i="319" s="1"/>
  <c r="G56" i="319"/>
  <c r="C61" i="319"/>
  <c r="C49" i="321"/>
  <c r="C35" i="321"/>
  <c r="K35" i="321" s="1"/>
  <c r="G56" i="318"/>
  <c r="C50" i="318"/>
  <c r="C62" i="318" s="1"/>
  <c r="C27" i="321"/>
  <c r="C10" i="321"/>
  <c r="C60" i="321" s="1"/>
  <c r="K60" i="321" s="1"/>
  <c r="C61" i="318"/>
  <c r="G57" i="317"/>
  <c r="C62" i="317"/>
  <c r="E62" i="317"/>
  <c r="E50" i="315"/>
  <c r="C50" i="315" s="1"/>
  <c r="C69" i="315" s="1"/>
  <c r="G57" i="315"/>
  <c r="G56" i="315"/>
  <c r="C27" i="316"/>
  <c r="G48" i="315"/>
  <c r="G49" i="315"/>
  <c r="E50" i="314"/>
  <c r="C50" i="314" s="1"/>
  <c r="G50" i="314" s="1"/>
  <c r="C49" i="316"/>
  <c r="C35" i="316"/>
  <c r="K35" i="316" s="1"/>
  <c r="G56" i="314"/>
  <c r="C10" i="316"/>
  <c r="C60" i="316" s="1"/>
  <c r="K60" i="316" s="1"/>
  <c r="C26" i="316"/>
  <c r="C36" i="316"/>
  <c r="K36" i="316" s="1"/>
  <c r="E50" i="313"/>
  <c r="C50" i="313" s="1"/>
  <c r="G50" i="313" s="1"/>
  <c r="G57" i="313"/>
  <c r="C67" i="312"/>
  <c r="G67" i="312" s="1"/>
  <c r="G66" i="312"/>
  <c r="E50" i="312"/>
  <c r="C50" i="312" s="1"/>
  <c r="C62" i="312" s="1"/>
  <c r="E66" i="312"/>
  <c r="C61" i="312"/>
  <c r="E57" i="312"/>
  <c r="E62" i="312" s="1"/>
  <c r="C57" i="309"/>
  <c r="G57" i="309" s="1"/>
  <c r="G56" i="309"/>
  <c r="G55" i="309"/>
  <c r="C50" i="309"/>
  <c r="G49" i="309"/>
  <c r="G48" i="309"/>
  <c r="C10" i="310"/>
  <c r="C54" i="310" s="1"/>
  <c r="C34" i="310"/>
  <c r="K34" i="310" s="1"/>
  <c r="G55" i="308"/>
  <c r="E50" i="308"/>
  <c r="C50" i="308" s="1"/>
  <c r="G50" i="308" s="1"/>
  <c r="C35" i="310"/>
  <c r="K35" i="310" s="1"/>
  <c r="C49" i="310"/>
  <c r="G56" i="308"/>
  <c r="C27" i="310"/>
  <c r="C26" i="310"/>
  <c r="C11" i="310"/>
  <c r="K11" i="310" s="1"/>
  <c r="C12" i="310"/>
  <c r="K12" i="310" s="1"/>
  <c r="G48" i="308"/>
  <c r="G49" i="308"/>
  <c r="D68" i="307"/>
  <c r="G47" i="307"/>
  <c r="G51" i="307" s="1"/>
  <c r="C61" i="307"/>
  <c r="E50" i="307"/>
  <c r="C50" i="307" s="1"/>
  <c r="C62" i="307" s="1"/>
  <c r="E57" i="307"/>
  <c r="G70" i="307"/>
  <c r="C57" i="306"/>
  <c r="E57" i="306" s="1"/>
  <c r="E50" i="306"/>
  <c r="C50" i="306" s="1"/>
  <c r="D62" i="306"/>
  <c r="G51" i="306"/>
  <c r="G70" i="306"/>
  <c r="E50" i="305"/>
  <c r="C50" i="305" s="1"/>
  <c r="C62" i="305" s="1"/>
  <c r="C68" i="304"/>
  <c r="G68" i="304" s="1"/>
  <c r="G66" i="304"/>
  <c r="E50" i="304"/>
  <c r="C50" i="304" s="1"/>
  <c r="G50" i="304" s="1"/>
  <c r="G57" i="304"/>
  <c r="C48" i="304"/>
  <c r="G48" i="304" s="1"/>
  <c r="C49" i="304"/>
  <c r="G49" i="304" s="1"/>
  <c r="E66" i="304"/>
  <c r="E67" i="304" s="1"/>
  <c r="C62" i="299"/>
  <c r="G57" i="299"/>
  <c r="E57" i="299"/>
  <c r="E62" i="299" s="1"/>
  <c r="C69" i="299"/>
  <c r="G69" i="299" s="1"/>
  <c r="C66" i="299"/>
  <c r="C49" i="299"/>
  <c r="G49" i="299" s="1"/>
  <c r="G51" i="299" s="1"/>
  <c r="C61" i="299"/>
  <c r="E50" i="298"/>
  <c r="C50" i="298" s="1"/>
  <c r="G50" i="298" s="1"/>
  <c r="E57" i="298"/>
  <c r="C75" i="329"/>
  <c r="C48" i="323"/>
  <c r="G47" i="323"/>
  <c r="C49" i="323"/>
  <c r="C66" i="323"/>
  <c r="D54" i="329"/>
  <c r="C43" i="329"/>
  <c r="C42" i="329"/>
  <c r="C41" i="329"/>
  <c r="C21" i="329"/>
  <c r="C20" i="329"/>
  <c r="C19" i="329"/>
  <c r="D55" i="329"/>
  <c r="C68" i="329"/>
  <c r="D68" i="328"/>
  <c r="D69" i="328"/>
  <c r="D67" i="328"/>
  <c r="E66" i="328"/>
  <c r="C68" i="328"/>
  <c r="C67" i="328"/>
  <c r="G66" i="328"/>
  <c r="K33" i="329"/>
  <c r="D68" i="327"/>
  <c r="D69" i="327"/>
  <c r="D67" i="327"/>
  <c r="E66" i="326"/>
  <c r="C68" i="326"/>
  <c r="C67" i="326"/>
  <c r="G66" i="326"/>
  <c r="D68" i="326"/>
  <c r="D69" i="326"/>
  <c r="D67" i="326"/>
  <c r="D68" i="325"/>
  <c r="D69" i="325"/>
  <c r="D67" i="325"/>
  <c r="E66" i="325"/>
  <c r="C68" i="325"/>
  <c r="C67" i="325"/>
  <c r="G66" i="325"/>
  <c r="E54" i="329"/>
  <c r="D69" i="324"/>
  <c r="D67" i="324"/>
  <c r="D68" i="324"/>
  <c r="C48" i="324"/>
  <c r="G47" i="324"/>
  <c r="C49" i="324"/>
  <c r="C66" i="324"/>
  <c r="E66" i="327"/>
  <c r="C68" i="327"/>
  <c r="C67" i="327"/>
  <c r="G66" i="327"/>
  <c r="D69" i="323"/>
  <c r="D67" i="323"/>
  <c r="D68" i="323"/>
  <c r="E54" i="321"/>
  <c r="D54" i="321"/>
  <c r="C43" i="321"/>
  <c r="C42" i="321"/>
  <c r="C41" i="321"/>
  <c r="C68" i="321"/>
  <c r="C21" i="321"/>
  <c r="C20" i="321"/>
  <c r="C19" i="321"/>
  <c r="D55" i="321"/>
  <c r="G57" i="318"/>
  <c r="E57" i="318"/>
  <c r="K33" i="321"/>
  <c r="D68" i="320"/>
  <c r="D69" i="320"/>
  <c r="D67" i="320"/>
  <c r="D69" i="319"/>
  <c r="D67" i="319"/>
  <c r="D68" i="319"/>
  <c r="C48" i="319"/>
  <c r="C66" i="319"/>
  <c r="G47" i="319"/>
  <c r="C49" i="319"/>
  <c r="D69" i="318"/>
  <c r="D67" i="318"/>
  <c r="D68" i="318"/>
  <c r="E66" i="320"/>
  <c r="C68" i="320"/>
  <c r="G66" i="320"/>
  <c r="C67" i="320"/>
  <c r="C48" i="318"/>
  <c r="G47" i="318"/>
  <c r="C66" i="318"/>
  <c r="C49" i="318"/>
  <c r="C75" i="321"/>
  <c r="D69" i="317"/>
  <c r="D67" i="317"/>
  <c r="D68" i="317"/>
  <c r="C66" i="317"/>
  <c r="C48" i="317"/>
  <c r="G48" i="317" s="1"/>
  <c r="G47" i="317"/>
  <c r="C49" i="317"/>
  <c r="G49" i="317" s="1"/>
  <c r="C61" i="317"/>
  <c r="G50" i="317"/>
  <c r="C69" i="317"/>
  <c r="E54" i="316"/>
  <c r="C49" i="314"/>
  <c r="C66" i="314"/>
  <c r="C48" i="314"/>
  <c r="G47" i="314"/>
  <c r="E66" i="315"/>
  <c r="C68" i="315"/>
  <c r="G66" i="315"/>
  <c r="C67" i="315"/>
  <c r="D54" i="316"/>
  <c r="C43" i="316"/>
  <c r="C42" i="316"/>
  <c r="C41" i="316"/>
  <c r="C68" i="316"/>
  <c r="C21" i="316"/>
  <c r="C20" i="316"/>
  <c r="C19" i="316"/>
  <c r="K33" i="316"/>
  <c r="G57" i="314"/>
  <c r="E57" i="314"/>
  <c r="D68" i="315"/>
  <c r="D69" i="315"/>
  <c r="D67" i="315"/>
  <c r="D68" i="314"/>
  <c r="D69" i="314"/>
  <c r="D67" i="314"/>
  <c r="C75" i="316"/>
  <c r="D69" i="313"/>
  <c r="D67" i="313"/>
  <c r="D68" i="313"/>
  <c r="C66" i="313"/>
  <c r="C48" i="313"/>
  <c r="G48" i="313" s="1"/>
  <c r="G47" i="313"/>
  <c r="C49" i="313"/>
  <c r="G49" i="313" s="1"/>
  <c r="C62" i="313"/>
  <c r="E67" i="312"/>
  <c r="E68" i="312"/>
  <c r="G70" i="312"/>
  <c r="G51" i="312"/>
  <c r="C69" i="312"/>
  <c r="D69" i="311"/>
  <c r="D67" i="311"/>
  <c r="D68" i="311"/>
  <c r="C66" i="311"/>
  <c r="C48" i="311"/>
  <c r="G48" i="311" s="1"/>
  <c r="G47" i="311"/>
  <c r="C49" i="311"/>
  <c r="G49" i="311" s="1"/>
  <c r="E57" i="311"/>
  <c r="E62" i="311" s="1"/>
  <c r="C62" i="311"/>
  <c r="G57" i="311"/>
  <c r="G50" i="311"/>
  <c r="C69" i="311"/>
  <c r="E54" i="310"/>
  <c r="E66" i="309"/>
  <c r="C68" i="309"/>
  <c r="G66" i="309"/>
  <c r="C67" i="309"/>
  <c r="D54" i="310"/>
  <c r="C68" i="310"/>
  <c r="C43" i="310"/>
  <c r="C42" i="310"/>
  <c r="C41" i="310"/>
  <c r="C21" i="310"/>
  <c r="C20" i="310"/>
  <c r="C19" i="310"/>
  <c r="D55" i="310"/>
  <c r="K33" i="310"/>
  <c r="G57" i="308"/>
  <c r="E57" i="308"/>
  <c r="E66" i="308"/>
  <c r="C68" i="308"/>
  <c r="G66" i="308"/>
  <c r="C67" i="308"/>
  <c r="D68" i="309"/>
  <c r="D69" i="309"/>
  <c r="D67" i="309"/>
  <c r="D68" i="308"/>
  <c r="D69" i="308"/>
  <c r="D67" i="308"/>
  <c r="C75" i="310"/>
  <c r="E67" i="307"/>
  <c r="E68" i="307"/>
  <c r="E67" i="306"/>
  <c r="E68" i="306"/>
  <c r="D69" i="305"/>
  <c r="D67" i="305"/>
  <c r="D68" i="305"/>
  <c r="C66" i="305"/>
  <c r="C48" i="305"/>
  <c r="G48" i="305" s="1"/>
  <c r="G47" i="305"/>
  <c r="C49" i="305"/>
  <c r="G49" i="305" s="1"/>
  <c r="G50" i="305"/>
  <c r="C69" i="305"/>
  <c r="E57" i="305"/>
  <c r="G57" i="305"/>
  <c r="E54" i="303"/>
  <c r="E55" i="303"/>
  <c r="C75" i="303"/>
  <c r="D54" i="303"/>
  <c r="C68" i="303"/>
  <c r="C43" i="303"/>
  <c r="C42" i="303"/>
  <c r="C41" i="303"/>
  <c r="C21" i="303"/>
  <c r="C20" i="303"/>
  <c r="C19" i="303"/>
  <c r="D55" i="303"/>
  <c r="C54" i="303"/>
  <c r="K33" i="303"/>
  <c r="K36" i="303"/>
  <c r="C55" i="303"/>
  <c r="G51" i="301"/>
  <c r="G50" i="302"/>
  <c r="C69" i="302"/>
  <c r="E66" i="301"/>
  <c r="C68" i="301"/>
  <c r="G68" i="301" s="1"/>
  <c r="G66" i="301"/>
  <c r="C67" i="301"/>
  <c r="G67" i="301" s="1"/>
  <c r="D68" i="301"/>
  <c r="D69" i="301"/>
  <c r="D67" i="301"/>
  <c r="D68" i="302"/>
  <c r="D69" i="302"/>
  <c r="D67" i="302"/>
  <c r="G57" i="302"/>
  <c r="E57" i="302"/>
  <c r="E62" i="302" s="1"/>
  <c r="C62" i="302"/>
  <c r="K10" i="303"/>
  <c r="K14" i="303" s="1"/>
  <c r="C60" i="303"/>
  <c r="K60" i="303" s="1"/>
  <c r="K64" i="303" s="1"/>
  <c r="C49" i="302"/>
  <c r="G49" i="302" s="1"/>
  <c r="C66" i="302"/>
  <c r="C48" i="302"/>
  <c r="G48" i="302" s="1"/>
  <c r="G47" i="302"/>
  <c r="G57" i="301"/>
  <c r="E57" i="301"/>
  <c r="E62" i="301" s="1"/>
  <c r="C62" i="301"/>
  <c r="G50" i="301"/>
  <c r="C69" i="301"/>
  <c r="D69" i="300"/>
  <c r="D67" i="300"/>
  <c r="D68" i="300"/>
  <c r="C66" i="300"/>
  <c r="C48" i="300"/>
  <c r="G48" i="300" s="1"/>
  <c r="G47" i="300"/>
  <c r="C49" i="300"/>
  <c r="G49" i="300" s="1"/>
  <c r="E57" i="300"/>
  <c r="E62" i="300" s="1"/>
  <c r="C62" i="300"/>
  <c r="G57" i="300"/>
  <c r="G50" i="300"/>
  <c r="C69" i="300"/>
  <c r="E69" i="299"/>
  <c r="D69" i="298"/>
  <c r="D67" i="298"/>
  <c r="D68" i="298"/>
  <c r="C66" i="298"/>
  <c r="C48" i="298"/>
  <c r="G48" i="298" s="1"/>
  <c r="G47" i="298"/>
  <c r="C49" i="298"/>
  <c r="G49" i="298" s="1"/>
  <c r="C61" i="298"/>
  <c r="C68" i="291"/>
  <c r="G68" i="291" s="1"/>
  <c r="E66" i="291"/>
  <c r="E67" i="291" s="1"/>
  <c r="G66" i="291"/>
  <c r="E50" i="291"/>
  <c r="C50" i="291" s="1"/>
  <c r="C62" i="291" s="1"/>
  <c r="C61" i="291"/>
  <c r="F6" i="290"/>
  <c r="F13" i="290"/>
  <c r="F4" i="290"/>
  <c r="C49" i="290"/>
  <c r="G49" i="290" s="1"/>
  <c r="G55" i="296"/>
  <c r="G56" i="296"/>
  <c r="C27" i="297"/>
  <c r="C50" i="296"/>
  <c r="C62" i="296" s="1"/>
  <c r="C61" i="296"/>
  <c r="E50" i="295"/>
  <c r="C50" i="295" s="1"/>
  <c r="C57" i="295"/>
  <c r="G57" i="295" s="1"/>
  <c r="G56" i="295"/>
  <c r="G55" i="295"/>
  <c r="C34" i="297"/>
  <c r="K34" i="297" s="1"/>
  <c r="G56" i="294"/>
  <c r="G55" i="294"/>
  <c r="C26" i="297"/>
  <c r="C61" i="294"/>
  <c r="C50" i="294"/>
  <c r="C69" i="294" s="1"/>
  <c r="D68" i="293"/>
  <c r="D69" i="293"/>
  <c r="D67" i="293"/>
  <c r="C57" i="293"/>
  <c r="G57" i="293" s="1"/>
  <c r="E50" i="293"/>
  <c r="C50" i="293" s="1"/>
  <c r="G56" i="293"/>
  <c r="G49" i="293"/>
  <c r="G47" i="293"/>
  <c r="C48" i="293"/>
  <c r="C61" i="293"/>
  <c r="D68" i="292"/>
  <c r="D67" i="292"/>
  <c r="D69" i="292"/>
  <c r="C57" i="292"/>
  <c r="G57" i="292" s="1"/>
  <c r="C48" i="297"/>
  <c r="E50" i="292"/>
  <c r="C50" i="292" s="1"/>
  <c r="C49" i="297"/>
  <c r="C35" i="297"/>
  <c r="K35" i="297" s="1"/>
  <c r="G56" i="292"/>
  <c r="C66" i="292"/>
  <c r="E66" i="292" s="1"/>
  <c r="C10" i="297"/>
  <c r="C54" i="297" s="1"/>
  <c r="G49" i="292"/>
  <c r="G47" i="292"/>
  <c r="C48" i="292"/>
  <c r="F5" i="290"/>
  <c r="F11" i="290"/>
  <c r="C67" i="290"/>
  <c r="G67" i="290" s="1"/>
  <c r="C68" i="290"/>
  <c r="G68" i="290" s="1"/>
  <c r="E66" i="290"/>
  <c r="E67" i="290" s="1"/>
  <c r="C61" i="290"/>
  <c r="G66" i="289"/>
  <c r="C61" i="289"/>
  <c r="G47" i="289"/>
  <c r="C68" i="289"/>
  <c r="G68" i="289" s="1"/>
  <c r="G70" i="289" s="1"/>
  <c r="E57" i="289"/>
  <c r="E62" i="289" s="1"/>
  <c r="E66" i="289"/>
  <c r="E68" i="289" s="1"/>
  <c r="C48" i="289"/>
  <c r="G48" i="289" s="1"/>
  <c r="G51" i="289" s="1"/>
  <c r="E50" i="287"/>
  <c r="C50" i="287" s="1"/>
  <c r="C62" i="287" s="1"/>
  <c r="G55" i="287"/>
  <c r="G56" i="287"/>
  <c r="E50" i="286"/>
  <c r="C50" i="286" s="1"/>
  <c r="G50" i="286" s="1"/>
  <c r="G56" i="286"/>
  <c r="G55" i="286"/>
  <c r="C49" i="288"/>
  <c r="C35" i="288"/>
  <c r="K35" i="288" s="1"/>
  <c r="C34" i="288"/>
  <c r="K34" i="288" s="1"/>
  <c r="G56" i="285"/>
  <c r="G55" i="285"/>
  <c r="C10" i="288"/>
  <c r="C54" i="288" s="1"/>
  <c r="C27" i="288"/>
  <c r="C36" i="288"/>
  <c r="C26" i="288"/>
  <c r="C50" i="285"/>
  <c r="C62" i="285" s="1"/>
  <c r="E50" i="283"/>
  <c r="C50" i="283" s="1"/>
  <c r="C57" i="283"/>
  <c r="G57" i="283" s="1"/>
  <c r="G55" i="283"/>
  <c r="G56" i="283"/>
  <c r="C57" i="282"/>
  <c r="E57" i="282" s="1"/>
  <c r="E50" i="282"/>
  <c r="C50" i="282" s="1"/>
  <c r="G50" i="282" s="1"/>
  <c r="G56" i="282"/>
  <c r="G55" i="282"/>
  <c r="C61" i="282"/>
  <c r="C34" i="284"/>
  <c r="K34" i="284" s="1"/>
  <c r="G55" i="281"/>
  <c r="C49" i="284"/>
  <c r="C35" i="284"/>
  <c r="K35" i="284" s="1"/>
  <c r="G56" i="281"/>
  <c r="C26" i="284"/>
  <c r="C10" i="284"/>
  <c r="K10" i="284" s="1"/>
  <c r="C50" i="281"/>
  <c r="G50" i="281" s="1"/>
  <c r="C61" i="281"/>
  <c r="D67" i="280"/>
  <c r="C48" i="280"/>
  <c r="G48" i="280" s="1"/>
  <c r="C68" i="280"/>
  <c r="G68" i="280" s="1"/>
  <c r="D68" i="280"/>
  <c r="G66" i="280"/>
  <c r="C57" i="280"/>
  <c r="E57" i="280" s="1"/>
  <c r="E50" i="280"/>
  <c r="C50" i="280" s="1"/>
  <c r="G50" i="280" s="1"/>
  <c r="G47" i="280"/>
  <c r="C67" i="280"/>
  <c r="G67" i="280" s="1"/>
  <c r="C49" i="280"/>
  <c r="G49" i="280" s="1"/>
  <c r="G51" i="280" s="1"/>
  <c r="C61" i="280"/>
  <c r="C48" i="278"/>
  <c r="G48" i="278" s="1"/>
  <c r="C49" i="278"/>
  <c r="G49" i="278" s="1"/>
  <c r="E50" i="277"/>
  <c r="C50" i="277" s="1"/>
  <c r="C62" i="277" s="1"/>
  <c r="G57" i="277"/>
  <c r="E50" i="276"/>
  <c r="C50" i="276" s="1"/>
  <c r="C62" i="276" s="1"/>
  <c r="E54" i="297"/>
  <c r="D54" i="297"/>
  <c r="C43" i="297"/>
  <c r="C42" i="297"/>
  <c r="C41" i="297"/>
  <c r="C21" i="297"/>
  <c r="C20" i="297"/>
  <c r="C19" i="297"/>
  <c r="D55" i="297"/>
  <c r="C68" i="297"/>
  <c r="D68" i="295"/>
  <c r="D69" i="295"/>
  <c r="D67" i="295"/>
  <c r="C67" i="293"/>
  <c r="G66" i="293"/>
  <c r="E66" i="293"/>
  <c r="C68" i="293"/>
  <c r="K33" i="297"/>
  <c r="D68" i="294"/>
  <c r="D69" i="294"/>
  <c r="D67" i="294"/>
  <c r="G57" i="296"/>
  <c r="E57" i="296"/>
  <c r="C49" i="296"/>
  <c r="C66" i="296"/>
  <c r="C48" i="296"/>
  <c r="G47" i="296"/>
  <c r="C49" i="294"/>
  <c r="C66" i="294"/>
  <c r="C48" i="294"/>
  <c r="G47" i="294"/>
  <c r="G57" i="294"/>
  <c r="E57" i="294"/>
  <c r="D68" i="296"/>
  <c r="D69" i="296"/>
  <c r="D67" i="296"/>
  <c r="C49" i="295"/>
  <c r="C66" i="295"/>
  <c r="C48" i="295"/>
  <c r="G47" i="295"/>
  <c r="C75" i="297"/>
  <c r="G51" i="291"/>
  <c r="C69" i="291"/>
  <c r="E57" i="291"/>
  <c r="E62" i="291" s="1"/>
  <c r="G57" i="291"/>
  <c r="G51" i="290"/>
  <c r="E54" i="288"/>
  <c r="G50" i="289"/>
  <c r="C69" i="289"/>
  <c r="C62" i="289"/>
  <c r="D68" i="287"/>
  <c r="D69" i="287"/>
  <c r="D67" i="287"/>
  <c r="D54" i="288"/>
  <c r="C43" i="288"/>
  <c r="C42" i="288"/>
  <c r="C41" i="288"/>
  <c r="C21" i="288"/>
  <c r="C20" i="288"/>
  <c r="C19" i="288"/>
  <c r="D55" i="288"/>
  <c r="C68" i="288"/>
  <c r="D68" i="286"/>
  <c r="D69" i="286"/>
  <c r="D67" i="286"/>
  <c r="C49" i="286"/>
  <c r="C66" i="286"/>
  <c r="C48" i="286"/>
  <c r="G47" i="286"/>
  <c r="K33" i="288"/>
  <c r="D68" i="285"/>
  <c r="D69" i="285"/>
  <c r="D67" i="285"/>
  <c r="C49" i="285"/>
  <c r="C66" i="285"/>
  <c r="C48" i="285"/>
  <c r="G47" i="285"/>
  <c r="G57" i="286"/>
  <c r="E57" i="286"/>
  <c r="G57" i="285"/>
  <c r="E57" i="285"/>
  <c r="C49" i="287"/>
  <c r="C66" i="287"/>
  <c r="C48" i="287"/>
  <c r="G47" i="287"/>
  <c r="G57" i="287"/>
  <c r="E57" i="287"/>
  <c r="C61" i="285"/>
  <c r="C75" i="288"/>
  <c r="C75" i="284"/>
  <c r="G57" i="281"/>
  <c r="E57" i="281"/>
  <c r="D54" i="284"/>
  <c r="C43" i="284"/>
  <c r="C42" i="284"/>
  <c r="C41" i="284"/>
  <c r="C21" i="284"/>
  <c r="C20" i="284"/>
  <c r="C19" i="284"/>
  <c r="D55" i="284"/>
  <c r="C68" i="284"/>
  <c r="C49" i="283"/>
  <c r="C66" i="283"/>
  <c r="C48" i="283"/>
  <c r="G47" i="283"/>
  <c r="K33" i="284"/>
  <c r="D68" i="283"/>
  <c r="D69" i="283"/>
  <c r="D67" i="283"/>
  <c r="D68" i="282"/>
  <c r="D69" i="282"/>
  <c r="D67" i="282"/>
  <c r="C49" i="281"/>
  <c r="C66" i="281"/>
  <c r="C48" i="281"/>
  <c r="G47" i="281"/>
  <c r="E54" i="284"/>
  <c r="D68" i="281"/>
  <c r="D69" i="281"/>
  <c r="D67" i="281"/>
  <c r="C49" i="282"/>
  <c r="C66" i="282"/>
  <c r="C48" i="282"/>
  <c r="G47" i="282"/>
  <c r="E54" i="279"/>
  <c r="E67" i="280"/>
  <c r="E68" i="280"/>
  <c r="D68" i="278"/>
  <c r="D69" i="278"/>
  <c r="D67" i="278"/>
  <c r="K36" i="279"/>
  <c r="C55" i="279"/>
  <c r="D54" i="279"/>
  <c r="C43" i="279"/>
  <c r="C42" i="279"/>
  <c r="C41" i="279"/>
  <c r="C21" i="279"/>
  <c r="C20" i="279"/>
  <c r="C19" i="279"/>
  <c r="D55" i="279"/>
  <c r="C68" i="279"/>
  <c r="D68" i="277"/>
  <c r="D69" i="277"/>
  <c r="D67" i="277"/>
  <c r="G57" i="278"/>
  <c r="E57" i="278"/>
  <c r="E62" i="278" s="1"/>
  <c r="C62" i="278"/>
  <c r="G50" i="278"/>
  <c r="C69" i="278"/>
  <c r="E55" i="279"/>
  <c r="C54" i="279"/>
  <c r="K33" i="279"/>
  <c r="G51" i="278"/>
  <c r="E66" i="278"/>
  <c r="C68" i="278"/>
  <c r="G68" i="278" s="1"/>
  <c r="C67" i="278"/>
  <c r="G67" i="278" s="1"/>
  <c r="G66" i="278"/>
  <c r="G51" i="277"/>
  <c r="E66" i="277"/>
  <c r="G66" i="277"/>
  <c r="C68" i="277"/>
  <c r="G68" i="277" s="1"/>
  <c r="C67" i="277"/>
  <c r="G67" i="277" s="1"/>
  <c r="K10" i="279"/>
  <c r="K14" i="279" s="1"/>
  <c r="C60" i="279"/>
  <c r="K60" i="279" s="1"/>
  <c r="K64" i="279" s="1"/>
  <c r="C75" i="279"/>
  <c r="D69" i="276"/>
  <c r="D67" i="276"/>
  <c r="D68" i="276"/>
  <c r="C66" i="276"/>
  <c r="C48" i="276"/>
  <c r="G48" i="276" s="1"/>
  <c r="G47" i="276"/>
  <c r="C49" i="276"/>
  <c r="G49" i="276" s="1"/>
  <c r="E57" i="276"/>
  <c r="E62" i="276" s="1"/>
  <c r="G57" i="276"/>
  <c r="Z22" i="257"/>
  <c r="U20" i="257"/>
  <c r="Z16" i="257"/>
  <c r="U14" i="257"/>
  <c r="AF14" i="257"/>
  <c r="AJ13" i="257"/>
  <c r="F13" i="257" s="1"/>
  <c r="AF12" i="257"/>
  <c r="Z10" i="257"/>
  <c r="P7" i="257"/>
  <c r="U4" i="257"/>
  <c r="AF4" i="257"/>
  <c r="Z4" i="257"/>
  <c r="AJ22" i="257"/>
  <c r="F22" i="257" s="1"/>
  <c r="AJ20" i="257"/>
  <c r="F20" i="257" s="1"/>
  <c r="P20" i="257"/>
  <c r="AJ16" i="257"/>
  <c r="F16" i="257" s="1"/>
  <c r="P13" i="257"/>
  <c r="Z12" i="257"/>
  <c r="AJ12" i="257"/>
  <c r="F12" i="257" s="1"/>
  <c r="U10" i="257"/>
  <c r="AF10" i="257"/>
  <c r="AJ10" i="257"/>
  <c r="F10" i="257" s="1"/>
  <c r="AJ7" i="257"/>
  <c r="F7" i="257" s="1"/>
  <c r="AF7" i="257"/>
  <c r="Z7" i="257"/>
  <c r="U7" i="257"/>
  <c r="U6" i="257"/>
  <c r="AF6" i="257"/>
  <c r="P6" i="257"/>
  <c r="P5" i="257"/>
  <c r="Z5" i="257"/>
  <c r="AJ5" i="257"/>
  <c r="F5" i="257" s="1"/>
  <c r="U5" i="257"/>
  <c r="AF5" i="257"/>
  <c r="P4" i="257"/>
  <c r="AJ21" i="256"/>
  <c r="F21" i="256" s="1"/>
  <c r="Z18" i="256"/>
  <c r="AJ16" i="256"/>
  <c r="F16" i="256" s="1"/>
  <c r="Z15" i="256"/>
  <c r="U9" i="256"/>
  <c r="AF9" i="256"/>
  <c r="Z8" i="256"/>
  <c r="AJ8" i="256"/>
  <c r="F8" i="256" s="1"/>
  <c r="P6" i="256"/>
  <c r="Z5" i="256"/>
  <c r="Z22" i="256"/>
  <c r="U16" i="256"/>
  <c r="AF16" i="256"/>
  <c r="P16" i="256"/>
  <c r="AJ15" i="256"/>
  <c r="F15" i="256" s="1"/>
  <c r="U15" i="256"/>
  <c r="AF15" i="256"/>
  <c r="P15" i="256"/>
  <c r="U14" i="256"/>
  <c r="AF14" i="256"/>
  <c r="Z12" i="256"/>
  <c r="U12" i="256"/>
  <c r="AF12" i="256"/>
  <c r="P9" i="256"/>
  <c r="AJ9" i="256"/>
  <c r="F9" i="256" s="1"/>
  <c r="U8" i="256"/>
  <c r="AF8" i="256"/>
  <c r="U6" i="256"/>
  <c r="AF6" i="256"/>
  <c r="AF5" i="256"/>
  <c r="P5" i="256"/>
  <c r="Z18" i="255"/>
  <c r="U17" i="255"/>
  <c r="P15" i="255"/>
  <c r="U13" i="255"/>
  <c r="U4" i="255"/>
  <c r="P4" i="255"/>
  <c r="AF16" i="255"/>
  <c r="AJ15" i="255"/>
  <c r="F15" i="255" s="1"/>
  <c r="U15" i="255"/>
  <c r="AF15" i="255"/>
  <c r="AF13" i="255"/>
  <c r="Z13" i="255"/>
  <c r="Z12" i="255"/>
  <c r="AJ12" i="255"/>
  <c r="F12" i="255" s="1"/>
  <c r="P8" i="255"/>
  <c r="P5" i="255"/>
  <c r="Z5" i="255"/>
  <c r="AF5" i="255"/>
  <c r="AF4" i="255"/>
  <c r="Z19" i="248"/>
  <c r="P18" i="248"/>
  <c r="Z11" i="248"/>
  <c r="U9" i="248"/>
  <c r="AF9" i="248"/>
  <c r="AF7" i="248"/>
  <c r="AF4" i="248"/>
  <c r="AJ21" i="248"/>
  <c r="F21" i="248" s="1"/>
  <c r="U18" i="248"/>
  <c r="AF18" i="248"/>
  <c r="AJ17" i="248"/>
  <c r="F17" i="248" s="1"/>
  <c r="Z14" i="248"/>
  <c r="U14" i="248"/>
  <c r="AF13" i="248"/>
  <c r="U13" i="248"/>
  <c r="P13" i="248"/>
  <c r="P11" i="248"/>
  <c r="AJ9" i="248"/>
  <c r="F9" i="248" s="1"/>
  <c r="P9" i="248"/>
  <c r="P7" i="248"/>
  <c r="P6" i="248"/>
  <c r="Z6" i="248"/>
  <c r="P5" i="248"/>
  <c r="Z6" i="257"/>
  <c r="U18" i="255"/>
  <c r="AJ18" i="248"/>
  <c r="F18" i="248" s="1"/>
  <c r="AF19" i="248"/>
  <c r="P18" i="256"/>
  <c r="AF20" i="256"/>
  <c r="AJ20" i="248"/>
  <c r="F20" i="248" s="1"/>
  <c r="P9" i="255"/>
  <c r="AJ7" i="248"/>
  <c r="F7" i="248" s="1"/>
  <c r="P6" i="255"/>
  <c r="AJ16" i="255"/>
  <c r="F16" i="255" s="1"/>
  <c r="P18" i="255"/>
  <c r="U10" i="255"/>
  <c r="Z14" i="256"/>
  <c r="AJ6" i="257"/>
  <c r="F6" i="257" s="1"/>
  <c r="U7" i="248"/>
  <c r="P12" i="255"/>
  <c r="AF18" i="255"/>
  <c r="P7" i="256"/>
  <c r="AJ11" i="256"/>
  <c r="F11" i="256" s="1"/>
  <c r="P20" i="256"/>
  <c r="Z14" i="257"/>
  <c r="AJ21" i="257"/>
  <c r="F21" i="257" s="1"/>
  <c r="AF20" i="248"/>
  <c r="AJ11" i="255"/>
  <c r="F11" i="255" s="1"/>
  <c r="U16" i="255"/>
  <c r="P17" i="255"/>
  <c r="AJ6" i="256"/>
  <c r="F6" i="256" s="1"/>
  <c r="Z9" i="256"/>
  <c r="U13" i="256"/>
  <c r="D61" i="257"/>
  <c r="AJ18" i="257"/>
  <c r="F18" i="257" s="1"/>
  <c r="Z19" i="257"/>
  <c r="U11" i="257"/>
  <c r="U21" i="257"/>
  <c r="U19" i="257"/>
  <c r="U18" i="257"/>
  <c r="AF18" i="257"/>
  <c r="P18" i="257"/>
  <c r="AJ14" i="257"/>
  <c r="F14" i="257" s="1"/>
  <c r="Z11" i="257"/>
  <c r="D56" i="256"/>
  <c r="D61" i="256"/>
  <c r="U11" i="256"/>
  <c r="AJ5" i="256"/>
  <c r="F5" i="256" s="1"/>
  <c r="Z20" i="256"/>
  <c r="U18" i="256"/>
  <c r="AF18" i="256"/>
  <c r="AJ18" i="256"/>
  <c r="F18" i="256" s="1"/>
  <c r="AJ14" i="256"/>
  <c r="F14" i="256" s="1"/>
  <c r="AJ13" i="256"/>
  <c r="F13" i="256" s="1"/>
  <c r="Z11" i="256"/>
  <c r="AF7" i="256"/>
  <c r="Z6" i="256"/>
  <c r="U5" i="256"/>
  <c r="D61" i="255"/>
  <c r="AJ21" i="255"/>
  <c r="F21" i="255" s="1"/>
  <c r="Z19" i="255"/>
  <c r="Z16" i="255"/>
  <c r="AF14" i="255"/>
  <c r="Z11" i="255"/>
  <c r="AF9" i="255"/>
  <c r="U21" i="255"/>
  <c r="AJ19" i="255"/>
  <c r="F19" i="255" s="1"/>
  <c r="AJ18" i="255"/>
  <c r="F18" i="255" s="1"/>
  <c r="AF17" i="255"/>
  <c r="Z17" i="255"/>
  <c r="P14" i="255"/>
  <c r="AF12" i="255"/>
  <c r="Z9" i="255"/>
  <c r="AJ5" i="255"/>
  <c r="F5" i="255" s="1"/>
  <c r="U5" i="255"/>
  <c r="E61" i="255"/>
  <c r="C47" i="256"/>
  <c r="C61" i="256" s="1"/>
  <c r="E48" i="256"/>
  <c r="C47" i="255"/>
  <c r="C61" i="255" s="1"/>
  <c r="E48" i="255"/>
  <c r="D56" i="255"/>
  <c r="D56" i="257"/>
  <c r="E56" i="255"/>
  <c r="C47" i="257"/>
  <c r="C61" i="257" s="1"/>
  <c r="E48" i="257"/>
  <c r="E49" i="257"/>
  <c r="E61" i="256"/>
  <c r="E61" i="257"/>
  <c r="G54" i="255"/>
  <c r="G54" i="256"/>
  <c r="D48" i="255"/>
  <c r="C55" i="255"/>
  <c r="G55" i="255" s="1"/>
  <c r="D62" i="255"/>
  <c r="D48" i="256"/>
  <c r="C55" i="256"/>
  <c r="G55" i="256" s="1"/>
  <c r="D62" i="256"/>
  <c r="D48" i="257"/>
  <c r="C55" i="257"/>
  <c r="G55" i="257" s="1"/>
  <c r="D62" i="257"/>
  <c r="E56" i="256"/>
  <c r="E56" i="257"/>
  <c r="D66" i="255"/>
  <c r="D66" i="256"/>
  <c r="D66" i="257"/>
  <c r="C56" i="255"/>
  <c r="G56" i="255" s="1"/>
  <c r="C56" i="256"/>
  <c r="G56" i="256" s="1"/>
  <c r="C56" i="257"/>
  <c r="G56" i="257" s="1"/>
  <c r="D55" i="248"/>
  <c r="D66" i="248"/>
  <c r="D69" i="248" s="1"/>
  <c r="P20" i="248"/>
  <c r="P17" i="248"/>
  <c r="P16" i="248"/>
  <c r="P14" i="248"/>
  <c r="U12" i="248"/>
  <c r="U10" i="248"/>
  <c r="P8" i="248"/>
  <c r="Z21" i="248"/>
  <c r="U20" i="248"/>
  <c r="P19" i="248"/>
  <c r="Z18" i="248"/>
  <c r="AF17" i="248"/>
  <c r="U17" i="248"/>
  <c r="AF16" i="248"/>
  <c r="Z16" i="248"/>
  <c r="AF14" i="248"/>
  <c r="Z13" i="248"/>
  <c r="AJ12" i="248"/>
  <c r="F12" i="248" s="1"/>
  <c r="Z10" i="248"/>
  <c r="AJ10" i="248"/>
  <c r="F10" i="248" s="1"/>
  <c r="AF8" i="248"/>
  <c r="Z5" i="248"/>
  <c r="E61" i="248"/>
  <c r="C47" i="248"/>
  <c r="C66" i="248" s="1"/>
  <c r="G66" i="248" s="1"/>
  <c r="E48" i="248"/>
  <c r="D49" i="248"/>
  <c r="C56" i="248"/>
  <c r="G56" i="248" s="1"/>
  <c r="D61" i="248"/>
  <c r="E56" i="248"/>
  <c r="G54" i="248"/>
  <c r="D48" i="248"/>
  <c r="E54" i="243"/>
  <c r="E55" i="243" s="1"/>
  <c r="D54" i="243"/>
  <c r="D56" i="243" s="1"/>
  <c r="C54" i="243"/>
  <c r="C55" i="243" s="1"/>
  <c r="G55" i="243" s="1"/>
  <c r="E47" i="243"/>
  <c r="E49" i="243" s="1"/>
  <c r="D47" i="243"/>
  <c r="AJ43" i="243"/>
  <c r="AI43" i="243"/>
  <c r="AH43" i="243"/>
  <c r="AG43" i="243"/>
  <c r="AF43" i="243"/>
  <c r="AE43" i="243"/>
  <c r="AD43" i="243"/>
  <c r="AC43" i="243"/>
  <c r="AB43" i="243"/>
  <c r="AA43" i="243"/>
  <c r="Z43" i="243"/>
  <c r="Y43" i="243"/>
  <c r="X43" i="243"/>
  <c r="W43" i="243"/>
  <c r="V43" i="243"/>
  <c r="U43" i="243"/>
  <c r="T43" i="243"/>
  <c r="S43" i="243"/>
  <c r="R43" i="243"/>
  <c r="Q43" i="243"/>
  <c r="P43" i="243"/>
  <c r="O43" i="243"/>
  <c r="N43" i="243"/>
  <c r="M43" i="243"/>
  <c r="L43" i="243"/>
  <c r="K43" i="243"/>
  <c r="F43" i="243"/>
  <c r="AJ42" i="243"/>
  <c r="AI42" i="243"/>
  <c r="AH42" i="243"/>
  <c r="AG42" i="243"/>
  <c r="AF42" i="243"/>
  <c r="AE42" i="243"/>
  <c r="AD42" i="243"/>
  <c r="AC42" i="243"/>
  <c r="AB42" i="243"/>
  <c r="AA42" i="243"/>
  <c r="Z42" i="243"/>
  <c r="Y42" i="243"/>
  <c r="X42" i="243"/>
  <c r="W42" i="243"/>
  <c r="V42" i="243"/>
  <c r="U42" i="243"/>
  <c r="T42" i="243"/>
  <c r="S42" i="243"/>
  <c r="R42" i="243"/>
  <c r="Q42" i="243"/>
  <c r="P42" i="243"/>
  <c r="O42" i="243"/>
  <c r="N42" i="243"/>
  <c r="M42" i="243"/>
  <c r="L42" i="243"/>
  <c r="K42" i="243"/>
  <c r="F42" i="243"/>
  <c r="AJ41" i="243"/>
  <c r="AI41" i="243"/>
  <c r="AH41" i="243"/>
  <c r="AG41" i="243"/>
  <c r="AF41" i="243"/>
  <c r="AE41" i="243"/>
  <c r="AD41" i="243"/>
  <c r="AC41" i="243"/>
  <c r="AB41" i="243"/>
  <c r="AA41" i="243"/>
  <c r="Z41" i="243"/>
  <c r="Y41" i="243"/>
  <c r="X41" i="243"/>
  <c r="W41" i="243"/>
  <c r="V41" i="243"/>
  <c r="U41" i="243"/>
  <c r="T41" i="243"/>
  <c r="S41" i="243"/>
  <c r="R41" i="243"/>
  <c r="Q41" i="243"/>
  <c r="P41" i="243"/>
  <c r="O41" i="243"/>
  <c r="N41" i="243"/>
  <c r="M41" i="243"/>
  <c r="L41" i="243"/>
  <c r="K41" i="243"/>
  <c r="F41" i="243"/>
  <c r="AJ40" i="243"/>
  <c r="AI40" i="243"/>
  <c r="AH40" i="243"/>
  <c r="AG40" i="243"/>
  <c r="AF40" i="243"/>
  <c r="AE40" i="243"/>
  <c r="AD40" i="243"/>
  <c r="AC40" i="243"/>
  <c r="AB40" i="243"/>
  <c r="AA40" i="243"/>
  <c r="Z40" i="243"/>
  <c r="Y40" i="243"/>
  <c r="X40" i="243"/>
  <c r="W40" i="243"/>
  <c r="V40" i="243"/>
  <c r="U40" i="243"/>
  <c r="T40" i="243"/>
  <c r="S40" i="243"/>
  <c r="R40" i="243"/>
  <c r="Q40" i="243"/>
  <c r="P40" i="243"/>
  <c r="O40" i="243"/>
  <c r="N40" i="243"/>
  <c r="M40" i="243"/>
  <c r="L40" i="243"/>
  <c r="K40" i="243"/>
  <c r="F40" i="243"/>
  <c r="AJ39" i="243"/>
  <c r="AI39" i="243"/>
  <c r="AH39" i="243"/>
  <c r="AG39" i="243"/>
  <c r="AF39" i="243"/>
  <c r="AE39" i="243"/>
  <c r="AD39" i="243"/>
  <c r="AC39" i="243"/>
  <c r="AB39" i="243"/>
  <c r="AA39" i="243"/>
  <c r="Z39" i="243"/>
  <c r="Y39" i="243"/>
  <c r="X39" i="243"/>
  <c r="W39" i="243"/>
  <c r="V39" i="243"/>
  <c r="U39" i="243"/>
  <c r="T39" i="243"/>
  <c r="S39" i="243"/>
  <c r="R39" i="243"/>
  <c r="Q39" i="243"/>
  <c r="P39" i="243"/>
  <c r="O39" i="243"/>
  <c r="N39" i="243"/>
  <c r="M39" i="243"/>
  <c r="L39" i="243"/>
  <c r="K39" i="243"/>
  <c r="F39" i="243"/>
  <c r="AJ38" i="243"/>
  <c r="AI38" i="243"/>
  <c r="AH38" i="243"/>
  <c r="AG38" i="243"/>
  <c r="AF38" i="243"/>
  <c r="AE38" i="243"/>
  <c r="AD38" i="243"/>
  <c r="AC38" i="243"/>
  <c r="AB38" i="243"/>
  <c r="AA38" i="243"/>
  <c r="Z38" i="243"/>
  <c r="Y38" i="243"/>
  <c r="X38" i="243"/>
  <c r="W38" i="243"/>
  <c r="V38" i="243"/>
  <c r="U38" i="243"/>
  <c r="T38" i="243"/>
  <c r="S38" i="243"/>
  <c r="R38" i="243"/>
  <c r="Q38" i="243"/>
  <c r="P38" i="243"/>
  <c r="O38" i="243"/>
  <c r="N38" i="243"/>
  <c r="M38" i="243"/>
  <c r="L38" i="243"/>
  <c r="K38" i="243"/>
  <c r="F38" i="243"/>
  <c r="AJ37" i="243"/>
  <c r="AI37" i="243"/>
  <c r="AH37" i="243"/>
  <c r="AG37" i="243"/>
  <c r="AF37" i="243"/>
  <c r="AE37" i="243"/>
  <c r="AD37" i="243"/>
  <c r="AC37" i="243"/>
  <c r="AB37" i="243"/>
  <c r="AA37" i="243"/>
  <c r="Z37" i="243"/>
  <c r="Y37" i="243"/>
  <c r="X37" i="243"/>
  <c r="W37" i="243"/>
  <c r="V37" i="243"/>
  <c r="U37" i="243"/>
  <c r="T37" i="243"/>
  <c r="S37" i="243"/>
  <c r="R37" i="243"/>
  <c r="Q37" i="243"/>
  <c r="P37" i="243"/>
  <c r="O37" i="243"/>
  <c r="N37" i="243"/>
  <c r="M37" i="243"/>
  <c r="L37" i="243"/>
  <c r="K37" i="243"/>
  <c r="F37" i="243"/>
  <c r="AJ36" i="243"/>
  <c r="AI36" i="243"/>
  <c r="AH36" i="243"/>
  <c r="AG36" i="243"/>
  <c r="AF36" i="243"/>
  <c r="AE36" i="243"/>
  <c r="AD36" i="243"/>
  <c r="AC36" i="243"/>
  <c r="AB36" i="243"/>
  <c r="AA36" i="243"/>
  <c r="Z36" i="243"/>
  <c r="Y36" i="243"/>
  <c r="X36" i="243"/>
  <c r="W36" i="243"/>
  <c r="V36" i="243"/>
  <c r="U36" i="243"/>
  <c r="T36" i="243"/>
  <c r="S36" i="243"/>
  <c r="R36" i="243"/>
  <c r="Q36" i="243"/>
  <c r="P36" i="243"/>
  <c r="O36" i="243"/>
  <c r="N36" i="243"/>
  <c r="M36" i="243"/>
  <c r="L36" i="243"/>
  <c r="K36" i="243"/>
  <c r="F36" i="243"/>
  <c r="AJ35" i="243"/>
  <c r="AI35" i="243"/>
  <c r="AH35" i="243"/>
  <c r="AG35" i="243"/>
  <c r="AF35" i="243"/>
  <c r="AE35" i="243"/>
  <c r="AD35" i="243"/>
  <c r="AC35" i="243"/>
  <c r="AB35" i="243"/>
  <c r="AA35" i="243"/>
  <c r="Z35" i="243"/>
  <c r="Y35" i="243"/>
  <c r="X35" i="243"/>
  <c r="W35" i="243"/>
  <c r="V35" i="243"/>
  <c r="U35" i="243"/>
  <c r="T35" i="243"/>
  <c r="S35" i="243"/>
  <c r="R35" i="243"/>
  <c r="Q35" i="243"/>
  <c r="P35" i="243"/>
  <c r="O35" i="243"/>
  <c r="N35" i="243"/>
  <c r="M35" i="243"/>
  <c r="L35" i="243"/>
  <c r="K35" i="243"/>
  <c r="F35" i="243"/>
  <c r="AJ34" i="243"/>
  <c r="AI34" i="243"/>
  <c r="AH34" i="243"/>
  <c r="AG34" i="243"/>
  <c r="AF34" i="243"/>
  <c r="AE34" i="243"/>
  <c r="AD34" i="243"/>
  <c r="AC34" i="243"/>
  <c r="AB34" i="243"/>
  <c r="AA34" i="243"/>
  <c r="Z34" i="243"/>
  <c r="Y34" i="243"/>
  <c r="X34" i="243"/>
  <c r="W34" i="243"/>
  <c r="V34" i="243"/>
  <c r="U34" i="243"/>
  <c r="T34" i="243"/>
  <c r="S34" i="243"/>
  <c r="R34" i="243"/>
  <c r="Q34" i="243"/>
  <c r="P34" i="243"/>
  <c r="O34" i="243"/>
  <c r="N34" i="243"/>
  <c r="M34" i="243"/>
  <c r="L34" i="243"/>
  <c r="K34" i="243"/>
  <c r="F34" i="243"/>
  <c r="AJ33" i="243"/>
  <c r="AI33" i="243"/>
  <c r="AH33" i="243"/>
  <c r="AG33" i="243"/>
  <c r="AF33" i="243"/>
  <c r="AE33" i="243"/>
  <c r="AD33" i="243"/>
  <c r="AC33" i="243"/>
  <c r="AB33" i="243"/>
  <c r="AA33" i="243"/>
  <c r="Z33" i="243"/>
  <c r="Y33" i="243"/>
  <c r="X33" i="243"/>
  <c r="W33" i="243"/>
  <c r="V33" i="243"/>
  <c r="U33" i="243"/>
  <c r="T33" i="243"/>
  <c r="S33" i="243"/>
  <c r="R33" i="243"/>
  <c r="Q33" i="243"/>
  <c r="P33" i="243"/>
  <c r="O33" i="243"/>
  <c r="N33" i="243"/>
  <c r="M33" i="243"/>
  <c r="L33" i="243"/>
  <c r="K33" i="243"/>
  <c r="F33" i="243"/>
  <c r="AJ32" i="243"/>
  <c r="AI32" i="243"/>
  <c r="AH32" i="243"/>
  <c r="AG32" i="243"/>
  <c r="AF32" i="243"/>
  <c r="AE32" i="243"/>
  <c r="AD32" i="243"/>
  <c r="AC32" i="243"/>
  <c r="AB32" i="243"/>
  <c r="AA32" i="243"/>
  <c r="Z32" i="243"/>
  <c r="Y32" i="243"/>
  <c r="X32" i="243"/>
  <c r="W32" i="243"/>
  <c r="V32" i="243"/>
  <c r="U32" i="243"/>
  <c r="T32" i="243"/>
  <c r="S32" i="243"/>
  <c r="R32" i="243"/>
  <c r="Q32" i="243"/>
  <c r="P32" i="243"/>
  <c r="O32" i="243"/>
  <c r="N32" i="243"/>
  <c r="M32" i="243"/>
  <c r="L32" i="243"/>
  <c r="K32" i="243"/>
  <c r="F32" i="243"/>
  <c r="AJ31" i="243"/>
  <c r="AI31" i="243"/>
  <c r="AH31" i="243"/>
  <c r="AG31" i="243"/>
  <c r="AF31" i="243"/>
  <c r="AE31" i="243"/>
  <c r="AD31" i="243"/>
  <c r="AC31" i="243"/>
  <c r="AB31" i="243"/>
  <c r="AA31" i="243"/>
  <c r="Z31" i="243"/>
  <c r="Y31" i="243"/>
  <c r="X31" i="243"/>
  <c r="W31" i="243"/>
  <c r="V31" i="243"/>
  <c r="U31" i="243"/>
  <c r="T31" i="243"/>
  <c r="S31" i="243"/>
  <c r="R31" i="243"/>
  <c r="Q31" i="243"/>
  <c r="P31" i="243"/>
  <c r="O31" i="243"/>
  <c r="N31" i="243"/>
  <c r="M31" i="243"/>
  <c r="L31" i="243"/>
  <c r="K31" i="243"/>
  <c r="F31" i="243"/>
  <c r="AJ30" i="243"/>
  <c r="AI30" i="243"/>
  <c r="AH30" i="243"/>
  <c r="AG30" i="243"/>
  <c r="AF30" i="243"/>
  <c r="AE30" i="243"/>
  <c r="AD30" i="243"/>
  <c r="AC30" i="243"/>
  <c r="AB30" i="243"/>
  <c r="AA30" i="243"/>
  <c r="Z30" i="243"/>
  <c r="Y30" i="243"/>
  <c r="X30" i="243"/>
  <c r="W30" i="243"/>
  <c r="V30" i="243"/>
  <c r="U30" i="243"/>
  <c r="T30" i="243"/>
  <c r="S30" i="243"/>
  <c r="R30" i="243"/>
  <c r="Q30" i="243"/>
  <c r="P30" i="243"/>
  <c r="O30" i="243"/>
  <c r="N30" i="243"/>
  <c r="M30" i="243"/>
  <c r="L30" i="243"/>
  <c r="K30" i="243"/>
  <c r="F30" i="243"/>
  <c r="AJ29" i="243"/>
  <c r="AI29" i="243"/>
  <c r="AH29" i="243"/>
  <c r="AG29" i="243"/>
  <c r="AF29" i="243"/>
  <c r="AE29" i="243"/>
  <c r="AD29" i="243"/>
  <c r="AC29" i="243"/>
  <c r="AB29" i="243"/>
  <c r="AA29" i="243"/>
  <c r="Z29" i="243"/>
  <c r="Y29" i="243"/>
  <c r="X29" i="243"/>
  <c r="W29" i="243"/>
  <c r="V29" i="243"/>
  <c r="U29" i="243"/>
  <c r="T29" i="243"/>
  <c r="S29" i="243"/>
  <c r="R29" i="243"/>
  <c r="Q29" i="243"/>
  <c r="P29" i="243"/>
  <c r="O29" i="243"/>
  <c r="N29" i="243"/>
  <c r="M29" i="243"/>
  <c r="L29" i="243"/>
  <c r="K29" i="243"/>
  <c r="F29" i="243"/>
  <c r="AJ28" i="243"/>
  <c r="AI28" i="243"/>
  <c r="AH28" i="243"/>
  <c r="AG28" i="243"/>
  <c r="AF28" i="243"/>
  <c r="AE28" i="243"/>
  <c r="AD28" i="243"/>
  <c r="AC28" i="243"/>
  <c r="AB28" i="243"/>
  <c r="AA28" i="243"/>
  <c r="Z28" i="243"/>
  <c r="Y28" i="243"/>
  <c r="X28" i="243"/>
  <c r="W28" i="243"/>
  <c r="V28" i="243"/>
  <c r="U28" i="243"/>
  <c r="T28" i="243"/>
  <c r="S28" i="243"/>
  <c r="R28" i="243"/>
  <c r="Q28" i="243"/>
  <c r="P28" i="243"/>
  <c r="O28" i="243"/>
  <c r="N28" i="243"/>
  <c r="M28" i="243"/>
  <c r="L28" i="243"/>
  <c r="K28" i="243"/>
  <c r="F28" i="243"/>
  <c r="AJ27" i="243"/>
  <c r="AI27" i="243"/>
  <c r="AH27" i="243"/>
  <c r="AG27" i="243"/>
  <c r="AF27" i="243"/>
  <c r="AE27" i="243"/>
  <c r="AD27" i="243"/>
  <c r="AC27" i="243"/>
  <c r="AB27" i="243"/>
  <c r="AA27" i="243"/>
  <c r="Z27" i="243"/>
  <c r="Y27" i="243"/>
  <c r="X27" i="243"/>
  <c r="W27" i="243"/>
  <c r="V27" i="243"/>
  <c r="U27" i="243"/>
  <c r="T27" i="243"/>
  <c r="S27" i="243"/>
  <c r="R27" i="243"/>
  <c r="Q27" i="243"/>
  <c r="P27" i="243"/>
  <c r="O27" i="243"/>
  <c r="N27" i="243"/>
  <c r="M27" i="243"/>
  <c r="L27" i="243"/>
  <c r="K27" i="243"/>
  <c r="F27" i="243"/>
  <c r="AJ26" i="243"/>
  <c r="AI26" i="243"/>
  <c r="AH26" i="243"/>
  <c r="AG26" i="243"/>
  <c r="AF26" i="243"/>
  <c r="AE26" i="243"/>
  <c r="AD26" i="243"/>
  <c r="AC26" i="243"/>
  <c r="AB26" i="243"/>
  <c r="AA26" i="243"/>
  <c r="Z26" i="243"/>
  <c r="Y26" i="243"/>
  <c r="X26" i="243"/>
  <c r="W26" i="243"/>
  <c r="V26" i="243"/>
  <c r="U26" i="243"/>
  <c r="T26" i="243"/>
  <c r="S26" i="243"/>
  <c r="R26" i="243"/>
  <c r="Q26" i="243"/>
  <c r="P26" i="243"/>
  <c r="O26" i="243"/>
  <c r="N26" i="243"/>
  <c r="M26" i="243"/>
  <c r="L26" i="243"/>
  <c r="K26" i="243"/>
  <c r="F26" i="243"/>
  <c r="AJ25" i="243"/>
  <c r="AI25" i="243"/>
  <c r="AH25" i="243"/>
  <c r="AG25" i="243"/>
  <c r="AF25" i="243"/>
  <c r="AE25" i="243"/>
  <c r="AD25" i="243"/>
  <c r="AC25" i="243"/>
  <c r="AB25" i="243"/>
  <c r="AA25" i="243"/>
  <c r="Z25" i="243"/>
  <c r="Y25" i="243"/>
  <c r="X25" i="243"/>
  <c r="W25" i="243"/>
  <c r="V25" i="243"/>
  <c r="U25" i="243"/>
  <c r="T25" i="243"/>
  <c r="S25" i="243"/>
  <c r="R25" i="243"/>
  <c r="Q25" i="243"/>
  <c r="P25" i="243"/>
  <c r="O25" i="243"/>
  <c r="N25" i="243"/>
  <c r="M25" i="243"/>
  <c r="L25" i="243"/>
  <c r="K25" i="243"/>
  <c r="F25" i="243"/>
  <c r="AJ24" i="243"/>
  <c r="AI24" i="243"/>
  <c r="AH24" i="243"/>
  <c r="AG24" i="243"/>
  <c r="AF24" i="243"/>
  <c r="AE24" i="243"/>
  <c r="AD24" i="243"/>
  <c r="AC24" i="243"/>
  <c r="AB24" i="243"/>
  <c r="AA24" i="243"/>
  <c r="Z24" i="243"/>
  <c r="Y24" i="243"/>
  <c r="X24" i="243"/>
  <c r="W24" i="243"/>
  <c r="V24" i="243"/>
  <c r="U24" i="243"/>
  <c r="T24" i="243"/>
  <c r="S24" i="243"/>
  <c r="R24" i="243"/>
  <c r="Q24" i="243"/>
  <c r="P24" i="243"/>
  <c r="O24" i="243"/>
  <c r="N24" i="243"/>
  <c r="M24" i="243"/>
  <c r="L24" i="243"/>
  <c r="K24" i="243"/>
  <c r="F24" i="243"/>
  <c r="AJ23" i="243"/>
  <c r="AI23" i="243"/>
  <c r="AH23" i="243"/>
  <c r="AG23" i="243"/>
  <c r="AF23" i="243"/>
  <c r="AE23" i="243"/>
  <c r="AD23" i="243"/>
  <c r="AC23" i="243"/>
  <c r="AB23" i="243"/>
  <c r="AA23" i="243"/>
  <c r="Z23" i="243"/>
  <c r="Y23" i="243"/>
  <c r="X23" i="243"/>
  <c r="W23" i="243"/>
  <c r="V23" i="243"/>
  <c r="U23" i="243"/>
  <c r="T23" i="243"/>
  <c r="S23" i="243"/>
  <c r="R23" i="243"/>
  <c r="Q23" i="243"/>
  <c r="P23" i="243"/>
  <c r="O23" i="243"/>
  <c r="N23" i="243"/>
  <c r="M23" i="243"/>
  <c r="L23" i="243"/>
  <c r="K23" i="243"/>
  <c r="F23" i="243"/>
  <c r="AJ22" i="243"/>
  <c r="AI22" i="243"/>
  <c r="AH22" i="243"/>
  <c r="AG22" i="243"/>
  <c r="AF22" i="243"/>
  <c r="AE22" i="243"/>
  <c r="AD22" i="243"/>
  <c r="AC22" i="243"/>
  <c r="AB22" i="243"/>
  <c r="AA22" i="243"/>
  <c r="Z22" i="243"/>
  <c r="Y22" i="243"/>
  <c r="X22" i="243"/>
  <c r="W22" i="243"/>
  <c r="V22" i="243"/>
  <c r="U22" i="243"/>
  <c r="T22" i="243"/>
  <c r="S22" i="243"/>
  <c r="R22" i="243"/>
  <c r="Q22" i="243"/>
  <c r="P22" i="243"/>
  <c r="O22" i="243"/>
  <c r="N22" i="243"/>
  <c r="M22" i="243"/>
  <c r="L22" i="243"/>
  <c r="K22" i="243"/>
  <c r="F22" i="243"/>
  <c r="AJ21" i="243"/>
  <c r="AI21" i="243"/>
  <c r="AH21" i="243"/>
  <c r="AG21" i="243"/>
  <c r="AF21" i="243"/>
  <c r="AE21" i="243"/>
  <c r="AD21" i="243"/>
  <c r="AC21" i="243"/>
  <c r="AB21" i="243"/>
  <c r="AA21" i="243"/>
  <c r="Z21" i="243"/>
  <c r="Y21" i="243"/>
  <c r="X21" i="243"/>
  <c r="W21" i="243"/>
  <c r="V21" i="243"/>
  <c r="U21" i="243"/>
  <c r="T21" i="243"/>
  <c r="S21" i="243"/>
  <c r="R21" i="243"/>
  <c r="Q21" i="243"/>
  <c r="P21" i="243"/>
  <c r="O21" i="243"/>
  <c r="N21" i="243"/>
  <c r="M21" i="243"/>
  <c r="L21" i="243"/>
  <c r="K21" i="243"/>
  <c r="F21" i="243"/>
  <c r="AI20" i="243"/>
  <c r="AH20" i="243"/>
  <c r="AJ20" i="243" s="1"/>
  <c r="F20" i="243" s="1"/>
  <c r="AG20" i="243"/>
  <c r="AF20" i="243"/>
  <c r="AE20" i="243"/>
  <c r="AD20" i="243"/>
  <c r="AC20" i="243"/>
  <c r="AB20" i="243"/>
  <c r="AA20" i="243"/>
  <c r="Z20" i="243"/>
  <c r="Y20" i="243"/>
  <c r="X20" i="243"/>
  <c r="W20" i="243"/>
  <c r="V20" i="243"/>
  <c r="T20" i="243"/>
  <c r="S20" i="243"/>
  <c r="R20" i="243"/>
  <c r="U20" i="243" s="1"/>
  <c r="Q20" i="243"/>
  <c r="P20" i="243"/>
  <c r="O20" i="243"/>
  <c r="N20" i="243"/>
  <c r="M20" i="243"/>
  <c r="L20" i="243"/>
  <c r="K20" i="243"/>
  <c r="AI19" i="243"/>
  <c r="AH19" i="243"/>
  <c r="AG19" i="243"/>
  <c r="AJ19" i="243" s="1"/>
  <c r="F19" i="243" s="1"/>
  <c r="AE19" i="243"/>
  <c r="AD19" i="243"/>
  <c r="AC19" i="243"/>
  <c r="AB19" i="243"/>
  <c r="AA19" i="243"/>
  <c r="AF19" i="243" s="1"/>
  <c r="Y19" i="243"/>
  <c r="X19" i="243"/>
  <c r="W19" i="243"/>
  <c r="V19" i="243"/>
  <c r="Z19" i="243" s="1"/>
  <c r="U19" i="243"/>
  <c r="T19" i="243"/>
  <c r="S19" i="243"/>
  <c r="R19" i="243"/>
  <c r="Q19" i="243"/>
  <c r="O19" i="243"/>
  <c r="N19" i="243"/>
  <c r="M19" i="243"/>
  <c r="L19" i="243"/>
  <c r="K19" i="243"/>
  <c r="P19" i="243" s="1"/>
  <c r="AI18" i="243"/>
  <c r="AH18" i="243"/>
  <c r="AG18" i="243"/>
  <c r="AJ18" i="243" s="1"/>
  <c r="F18" i="243" s="1"/>
  <c r="AF18" i="243"/>
  <c r="AE18" i="243"/>
  <c r="AD18" i="243"/>
  <c r="AC18" i="243"/>
  <c r="AB18" i="243"/>
  <c r="AA18" i="243"/>
  <c r="Y18" i="243"/>
  <c r="X18" i="243"/>
  <c r="W18" i="243"/>
  <c r="V18" i="243"/>
  <c r="Z18" i="243" s="1"/>
  <c r="T18" i="243"/>
  <c r="S18" i="243"/>
  <c r="R18" i="243"/>
  <c r="Q18" i="243"/>
  <c r="U18" i="243" s="1"/>
  <c r="P18" i="243"/>
  <c r="O18" i="243"/>
  <c r="N18" i="243"/>
  <c r="M18" i="243"/>
  <c r="L18" i="243"/>
  <c r="K18" i="243"/>
  <c r="AJ17" i="243"/>
  <c r="F17" i="243" s="1"/>
  <c r="AI17" i="243"/>
  <c r="AH17" i="243"/>
  <c r="AG17" i="243"/>
  <c r="AE17" i="243"/>
  <c r="AD17" i="243"/>
  <c r="AC17" i="243"/>
  <c r="AB17" i="243"/>
  <c r="AF17" i="243" s="1"/>
  <c r="AA17" i="243"/>
  <c r="Y17" i="243"/>
  <c r="X17" i="243"/>
  <c r="W17" i="243"/>
  <c r="Z17" i="243" s="1"/>
  <c r="V17" i="243"/>
  <c r="U17" i="243"/>
  <c r="T17" i="243"/>
  <c r="S17" i="243"/>
  <c r="R17" i="243"/>
  <c r="Q17" i="243"/>
  <c r="O17" i="243"/>
  <c r="N17" i="243"/>
  <c r="M17" i="243"/>
  <c r="L17" i="243"/>
  <c r="P17" i="243" s="1"/>
  <c r="K17" i="243"/>
  <c r="AJ16" i="243"/>
  <c r="F16" i="243" s="1"/>
  <c r="AI16" i="243"/>
  <c r="AH16" i="243"/>
  <c r="AG16" i="243"/>
  <c r="AE16" i="243"/>
  <c r="AD16" i="243"/>
  <c r="AC16" i="243"/>
  <c r="AB16" i="243"/>
  <c r="AF16" i="243" s="1"/>
  <c r="AA16" i="243"/>
  <c r="Y16" i="243"/>
  <c r="X16" i="243"/>
  <c r="W16" i="243"/>
  <c r="Z16" i="243" s="1"/>
  <c r="V16" i="243"/>
  <c r="T16" i="243"/>
  <c r="S16" i="243"/>
  <c r="R16" i="243"/>
  <c r="U16" i="243" s="1"/>
  <c r="Q16" i="243"/>
  <c r="O16" i="243"/>
  <c r="N16" i="243"/>
  <c r="M16" i="243"/>
  <c r="L16" i="243"/>
  <c r="P16" i="243" s="1"/>
  <c r="K16" i="243"/>
  <c r="AI15" i="243"/>
  <c r="AH15" i="243"/>
  <c r="AG15" i="243"/>
  <c r="AJ15" i="243" s="1"/>
  <c r="F15" i="243" s="1"/>
  <c r="AE15" i="243"/>
  <c r="AD15" i="243"/>
  <c r="AC15" i="243"/>
  <c r="AB15" i="243"/>
  <c r="AA15" i="243"/>
  <c r="AF15" i="243" s="1"/>
  <c r="Z15" i="243"/>
  <c r="Y15" i="243"/>
  <c r="X15" i="243"/>
  <c r="W15" i="243"/>
  <c r="V15" i="243"/>
  <c r="T15" i="243"/>
  <c r="S15" i="243"/>
  <c r="R15" i="243"/>
  <c r="Q15" i="243"/>
  <c r="U15" i="243" s="1"/>
  <c r="O15" i="243"/>
  <c r="N15" i="243"/>
  <c r="M15" i="243"/>
  <c r="L15" i="243"/>
  <c r="K15" i="243"/>
  <c r="P15" i="243" s="1"/>
  <c r="AI14" i="243"/>
  <c r="AH14" i="243"/>
  <c r="AJ14" i="243" s="1"/>
  <c r="F14" i="243" s="1"/>
  <c r="AG14" i="243"/>
  <c r="AE14" i="243"/>
  <c r="AD14" i="243"/>
  <c r="AC14" i="243"/>
  <c r="AF14" i="243" s="1"/>
  <c r="AB14" i="243"/>
  <c r="AA14" i="243"/>
  <c r="Y14" i="243"/>
  <c r="X14" i="243"/>
  <c r="Z14" i="243" s="1"/>
  <c r="W14" i="243"/>
  <c r="V14" i="243"/>
  <c r="U14" i="243"/>
  <c r="T14" i="243"/>
  <c r="S14" i="243"/>
  <c r="R14" i="243"/>
  <c r="Q14" i="243"/>
  <c r="O14" i="243"/>
  <c r="N14" i="243"/>
  <c r="M14" i="243"/>
  <c r="P14" i="243" s="1"/>
  <c r="L14" i="243"/>
  <c r="K14" i="243"/>
  <c r="AI13" i="243"/>
  <c r="AH13" i="243"/>
  <c r="AJ13" i="243" s="1"/>
  <c r="F13" i="243" s="1"/>
  <c r="AG13" i="243"/>
  <c r="AE13" i="243"/>
  <c r="AD13" i="243"/>
  <c r="AC13" i="243"/>
  <c r="AB13" i="243"/>
  <c r="AF13" i="243" s="1"/>
  <c r="AA13" i="243"/>
  <c r="Y13" i="243"/>
  <c r="X13" i="243"/>
  <c r="W13" i="243"/>
  <c r="Z13" i="243" s="1"/>
  <c r="V13" i="243"/>
  <c r="T13" i="243"/>
  <c r="S13" i="243"/>
  <c r="R13" i="243"/>
  <c r="U13" i="243" s="1"/>
  <c r="Q13" i="243"/>
  <c r="P13" i="243"/>
  <c r="O13" i="243"/>
  <c r="N13" i="243"/>
  <c r="M13" i="243"/>
  <c r="L13" i="243"/>
  <c r="K13" i="243"/>
  <c r="AI12" i="243"/>
  <c r="AH12" i="243"/>
  <c r="AG12" i="243"/>
  <c r="AE12" i="243"/>
  <c r="AD12" i="243"/>
  <c r="AC12" i="243"/>
  <c r="AB12" i="243"/>
  <c r="AA12" i="243"/>
  <c r="Y12" i="243"/>
  <c r="X12" i="243"/>
  <c r="W12" i="243"/>
  <c r="V12" i="243"/>
  <c r="T12" i="243"/>
  <c r="S12" i="243"/>
  <c r="R12" i="243"/>
  <c r="Q12" i="243"/>
  <c r="O12" i="243"/>
  <c r="N12" i="243"/>
  <c r="M12" i="243"/>
  <c r="L12" i="243"/>
  <c r="K12" i="243"/>
  <c r="P12" i="243" s="1"/>
  <c r="AI11" i="243"/>
  <c r="AH11" i="243"/>
  <c r="AG11" i="243"/>
  <c r="AE11" i="243"/>
  <c r="AD11" i="243"/>
  <c r="AC11" i="243"/>
  <c r="AB11" i="243"/>
  <c r="AA11" i="243"/>
  <c r="AF11" i="243" s="1"/>
  <c r="Y11" i="243"/>
  <c r="X11" i="243"/>
  <c r="W11" i="243"/>
  <c r="V11" i="243"/>
  <c r="T11" i="243"/>
  <c r="S11" i="243"/>
  <c r="R11" i="243"/>
  <c r="Q11" i="243"/>
  <c r="U11" i="243" s="1"/>
  <c r="O11" i="243"/>
  <c r="N11" i="243"/>
  <c r="M11" i="243"/>
  <c r="L11" i="243"/>
  <c r="K11" i="243"/>
  <c r="P11" i="243" s="1"/>
  <c r="AI10" i="243"/>
  <c r="AH10" i="243"/>
  <c r="AJ10" i="243" s="1"/>
  <c r="AG10" i="243"/>
  <c r="AE10" i="243"/>
  <c r="AD10" i="243"/>
  <c r="AC10" i="243"/>
  <c r="AB10" i="243"/>
  <c r="AA10" i="243"/>
  <c r="Y10" i="243"/>
  <c r="X10" i="243"/>
  <c r="W10" i="243"/>
  <c r="V10" i="243"/>
  <c r="T10" i="243"/>
  <c r="S10" i="243"/>
  <c r="R10" i="243"/>
  <c r="Q10" i="243"/>
  <c r="O10" i="243"/>
  <c r="N10" i="243"/>
  <c r="M10" i="243"/>
  <c r="L10" i="243"/>
  <c r="P10" i="243" s="1"/>
  <c r="K10" i="243"/>
  <c r="AI9" i="243"/>
  <c r="AH9" i="243"/>
  <c r="AG9" i="243"/>
  <c r="AJ9" i="243" s="1"/>
  <c r="AE9" i="243"/>
  <c r="AD9" i="243"/>
  <c r="AC9" i="243"/>
  <c r="AB9" i="243"/>
  <c r="AA9" i="243"/>
  <c r="Y9" i="243"/>
  <c r="X9" i="243"/>
  <c r="W9" i="243"/>
  <c r="V9" i="243"/>
  <c r="T9" i="243"/>
  <c r="S9" i="243"/>
  <c r="R9" i="243"/>
  <c r="Q9" i="243"/>
  <c r="U9" i="243" s="1"/>
  <c r="O9" i="243"/>
  <c r="N9" i="243"/>
  <c r="M9" i="243"/>
  <c r="L9" i="243"/>
  <c r="K9" i="243"/>
  <c r="AI8" i="243"/>
  <c r="AH8" i="243"/>
  <c r="AJ8" i="243" s="1"/>
  <c r="AG8" i="243"/>
  <c r="AE8" i="243"/>
  <c r="AD8" i="243"/>
  <c r="AC8" i="243"/>
  <c r="AB8" i="243"/>
  <c r="AA8" i="243"/>
  <c r="Y8" i="243"/>
  <c r="X8" i="243"/>
  <c r="W8" i="243"/>
  <c r="V8" i="243"/>
  <c r="T8" i="243"/>
  <c r="S8" i="243"/>
  <c r="R8" i="243"/>
  <c r="Q8" i="243"/>
  <c r="O8" i="243"/>
  <c r="N8" i="243"/>
  <c r="M8" i="243"/>
  <c r="L8" i="243"/>
  <c r="K8" i="243"/>
  <c r="AI7" i="243"/>
  <c r="AH7" i="243"/>
  <c r="AG7" i="243"/>
  <c r="AE7" i="243"/>
  <c r="AD7" i="243"/>
  <c r="AC7" i="243"/>
  <c r="AB7" i="243"/>
  <c r="AA7" i="243"/>
  <c r="Y7" i="243"/>
  <c r="X7" i="243"/>
  <c r="W7" i="243"/>
  <c r="V7" i="243"/>
  <c r="T7" i="243"/>
  <c r="S7" i="243"/>
  <c r="R7" i="243"/>
  <c r="Q7" i="243"/>
  <c r="O7" i="243"/>
  <c r="N7" i="243"/>
  <c r="M7" i="243"/>
  <c r="L7" i="243"/>
  <c r="K7" i="243"/>
  <c r="AI6" i="243"/>
  <c r="AH6" i="243"/>
  <c r="AJ6" i="243" s="1"/>
  <c r="AG6" i="243"/>
  <c r="AE6" i="243"/>
  <c r="AD6" i="243"/>
  <c r="AC6" i="243"/>
  <c r="AB6" i="243"/>
  <c r="AA6" i="243"/>
  <c r="Y6" i="243"/>
  <c r="X6" i="243"/>
  <c r="Z6" i="243" s="1"/>
  <c r="F6" i="243" s="1"/>
  <c r="W6" i="243"/>
  <c r="V6" i="243"/>
  <c r="T6" i="243"/>
  <c r="S6" i="243"/>
  <c r="U6" i="243" s="1"/>
  <c r="R6" i="243"/>
  <c r="Q6" i="243"/>
  <c r="O6" i="243"/>
  <c r="N6" i="243"/>
  <c r="M6" i="243"/>
  <c r="L6" i="243"/>
  <c r="K6" i="243"/>
  <c r="AI5" i="243"/>
  <c r="AH5" i="243"/>
  <c r="AJ5" i="243" s="1"/>
  <c r="AG5" i="243"/>
  <c r="AE5" i="243"/>
  <c r="AD5" i="243"/>
  <c r="AC5" i="243"/>
  <c r="AF5" i="243" s="1"/>
  <c r="AB5" i="243"/>
  <c r="AA5" i="243"/>
  <c r="Y5" i="243"/>
  <c r="X5" i="243"/>
  <c r="Z5" i="243" s="1"/>
  <c r="F5" i="243" s="1"/>
  <c r="W5" i="243"/>
  <c r="V5" i="243"/>
  <c r="T5" i="243"/>
  <c r="S5" i="243"/>
  <c r="U5" i="243" s="1"/>
  <c r="R5" i="243"/>
  <c r="Q5" i="243"/>
  <c r="O5" i="243"/>
  <c r="N5" i="243"/>
  <c r="M5" i="243"/>
  <c r="L5" i="243"/>
  <c r="K5" i="243"/>
  <c r="AI4" i="243"/>
  <c r="AH4" i="243"/>
  <c r="AG4" i="243"/>
  <c r="AE4" i="243"/>
  <c r="AD4" i="243"/>
  <c r="AC4" i="243"/>
  <c r="AB4" i="243"/>
  <c r="AA4" i="243"/>
  <c r="Y4" i="243"/>
  <c r="X4" i="243"/>
  <c r="W4" i="243"/>
  <c r="V4" i="243"/>
  <c r="T4" i="243"/>
  <c r="S4" i="243"/>
  <c r="R4" i="243"/>
  <c r="Q4" i="243"/>
  <c r="O4" i="243"/>
  <c r="N4" i="243"/>
  <c r="M4" i="243"/>
  <c r="L4" i="243"/>
  <c r="K4" i="243"/>
  <c r="J78" i="241"/>
  <c r="I78" i="241"/>
  <c r="J77" i="241"/>
  <c r="I77" i="241"/>
  <c r="J76" i="241"/>
  <c r="I76" i="241"/>
  <c r="J75" i="241"/>
  <c r="I75" i="241"/>
  <c r="J74" i="241"/>
  <c r="I74" i="241"/>
  <c r="H74" i="241"/>
  <c r="G74" i="241"/>
  <c r="F74" i="241"/>
  <c r="E74" i="241"/>
  <c r="D74" i="241"/>
  <c r="C74" i="241"/>
  <c r="J71" i="241"/>
  <c r="I71" i="241"/>
  <c r="J70" i="241"/>
  <c r="I70" i="241"/>
  <c r="J69" i="241"/>
  <c r="I69" i="241"/>
  <c r="J68" i="241"/>
  <c r="I68" i="241"/>
  <c r="J67" i="241"/>
  <c r="I67" i="241"/>
  <c r="H67" i="241"/>
  <c r="G67" i="241"/>
  <c r="F67" i="241"/>
  <c r="E67" i="241"/>
  <c r="D67" i="241"/>
  <c r="C67" i="241"/>
  <c r="J63" i="241"/>
  <c r="I63" i="241"/>
  <c r="J62" i="241"/>
  <c r="I62" i="241"/>
  <c r="J61" i="241"/>
  <c r="I61" i="241"/>
  <c r="J60" i="241"/>
  <c r="I60" i="241"/>
  <c r="J59" i="241"/>
  <c r="I59" i="241"/>
  <c r="H59" i="241"/>
  <c r="G59" i="241"/>
  <c r="F59" i="241"/>
  <c r="E59" i="241"/>
  <c r="D59" i="241"/>
  <c r="J50" i="241"/>
  <c r="I50" i="241"/>
  <c r="J49" i="241"/>
  <c r="I49" i="241"/>
  <c r="J48" i="241"/>
  <c r="I48" i="241"/>
  <c r="J47" i="241"/>
  <c r="I47" i="241"/>
  <c r="J46" i="241"/>
  <c r="I46" i="241"/>
  <c r="H46" i="241"/>
  <c r="G46" i="241"/>
  <c r="F46" i="241"/>
  <c r="E46" i="241"/>
  <c r="D46" i="241"/>
  <c r="C46" i="241"/>
  <c r="J43" i="241"/>
  <c r="I43" i="241"/>
  <c r="J42" i="241"/>
  <c r="I42" i="241"/>
  <c r="J41" i="241"/>
  <c r="I41" i="241"/>
  <c r="J40" i="241"/>
  <c r="I40" i="241"/>
  <c r="J39" i="241"/>
  <c r="I39" i="241"/>
  <c r="H39" i="241"/>
  <c r="G39" i="241"/>
  <c r="F39" i="241"/>
  <c r="E39" i="241"/>
  <c r="D39" i="241"/>
  <c r="C39" i="241"/>
  <c r="J36" i="241"/>
  <c r="I36" i="241"/>
  <c r="J35" i="241"/>
  <c r="I35" i="241"/>
  <c r="J34" i="241"/>
  <c r="I34" i="241"/>
  <c r="J33" i="241"/>
  <c r="I33" i="241"/>
  <c r="J32" i="241"/>
  <c r="I32" i="241"/>
  <c r="H32" i="241"/>
  <c r="G32" i="241"/>
  <c r="F32" i="241"/>
  <c r="E32" i="241"/>
  <c r="D32" i="241"/>
  <c r="J28" i="241"/>
  <c r="I28" i="241"/>
  <c r="J27" i="241"/>
  <c r="I27" i="241"/>
  <c r="J26" i="241"/>
  <c r="I26" i="241"/>
  <c r="J25" i="241"/>
  <c r="I25" i="241"/>
  <c r="J24" i="241"/>
  <c r="I24" i="241"/>
  <c r="H24" i="241"/>
  <c r="G24" i="241"/>
  <c r="F24" i="241"/>
  <c r="E24" i="241"/>
  <c r="D24" i="241"/>
  <c r="C24" i="241"/>
  <c r="J21" i="241"/>
  <c r="I21" i="241"/>
  <c r="J20" i="241"/>
  <c r="I20" i="241"/>
  <c r="J19" i="241"/>
  <c r="I19" i="241"/>
  <c r="J18" i="241"/>
  <c r="I18" i="241"/>
  <c r="J17" i="241"/>
  <c r="I17" i="241"/>
  <c r="H17" i="241"/>
  <c r="G17" i="241"/>
  <c r="F17" i="241"/>
  <c r="E17" i="241"/>
  <c r="D17" i="241"/>
  <c r="C17" i="241"/>
  <c r="J13" i="241"/>
  <c r="I13" i="241"/>
  <c r="J12" i="241"/>
  <c r="I12" i="241"/>
  <c r="J11" i="241"/>
  <c r="I11" i="241"/>
  <c r="J10" i="241"/>
  <c r="I10" i="241"/>
  <c r="J9" i="241"/>
  <c r="I9" i="241"/>
  <c r="H9" i="241"/>
  <c r="G9" i="241"/>
  <c r="F9" i="241"/>
  <c r="E9" i="241"/>
  <c r="D9" i="241"/>
  <c r="A5" i="241"/>
  <c r="E54" i="240"/>
  <c r="E55" i="240" s="1"/>
  <c r="D54" i="240"/>
  <c r="D56" i="240" s="1"/>
  <c r="C54" i="240"/>
  <c r="C55" i="240" s="1"/>
  <c r="G55" i="240" s="1"/>
  <c r="E47" i="240"/>
  <c r="E49" i="240" s="1"/>
  <c r="D47" i="240"/>
  <c r="AJ43" i="240"/>
  <c r="AI43" i="240"/>
  <c r="AH43" i="240"/>
  <c r="AG43" i="240"/>
  <c r="AF43" i="240"/>
  <c r="AE43" i="240"/>
  <c r="AD43" i="240"/>
  <c r="AC43" i="240"/>
  <c r="AB43" i="240"/>
  <c r="AA43" i="240"/>
  <c r="Z43" i="240"/>
  <c r="Y43" i="240"/>
  <c r="X43" i="240"/>
  <c r="W43" i="240"/>
  <c r="V43" i="240"/>
  <c r="U43" i="240"/>
  <c r="T43" i="240"/>
  <c r="S43" i="240"/>
  <c r="R43" i="240"/>
  <c r="Q43" i="240"/>
  <c r="P43" i="240"/>
  <c r="O43" i="240"/>
  <c r="N43" i="240"/>
  <c r="M43" i="240"/>
  <c r="L43" i="240"/>
  <c r="K43" i="240"/>
  <c r="F43" i="240"/>
  <c r="AJ42" i="240"/>
  <c r="AI42" i="240"/>
  <c r="AH42" i="240"/>
  <c r="AG42" i="240"/>
  <c r="AF42" i="240"/>
  <c r="AE42" i="240"/>
  <c r="AD42" i="240"/>
  <c r="AC42" i="240"/>
  <c r="AB42" i="240"/>
  <c r="AA42" i="240"/>
  <c r="Z42" i="240"/>
  <c r="Y42" i="240"/>
  <c r="X42" i="240"/>
  <c r="W42" i="240"/>
  <c r="V42" i="240"/>
  <c r="U42" i="240"/>
  <c r="T42" i="240"/>
  <c r="S42" i="240"/>
  <c r="R42" i="240"/>
  <c r="Q42" i="240"/>
  <c r="P42" i="240"/>
  <c r="O42" i="240"/>
  <c r="N42" i="240"/>
  <c r="M42" i="240"/>
  <c r="L42" i="240"/>
  <c r="K42" i="240"/>
  <c r="F42" i="240"/>
  <c r="AJ41" i="240"/>
  <c r="AI41" i="240"/>
  <c r="AH41" i="240"/>
  <c r="AG41" i="240"/>
  <c r="AF41" i="240"/>
  <c r="AE41" i="240"/>
  <c r="AD41" i="240"/>
  <c r="AC41" i="240"/>
  <c r="AB41" i="240"/>
  <c r="AA41" i="240"/>
  <c r="Z41" i="240"/>
  <c r="Y41" i="240"/>
  <c r="X41" i="240"/>
  <c r="W41" i="240"/>
  <c r="V41" i="240"/>
  <c r="U41" i="240"/>
  <c r="T41" i="240"/>
  <c r="S41" i="240"/>
  <c r="R41" i="240"/>
  <c r="Q41" i="240"/>
  <c r="P41" i="240"/>
  <c r="O41" i="240"/>
  <c r="N41" i="240"/>
  <c r="M41" i="240"/>
  <c r="L41" i="240"/>
  <c r="K41" i="240"/>
  <c r="F41" i="240"/>
  <c r="AJ40" i="240"/>
  <c r="AI40" i="240"/>
  <c r="AH40" i="240"/>
  <c r="AG40" i="240"/>
  <c r="AF40" i="240"/>
  <c r="AE40" i="240"/>
  <c r="AD40" i="240"/>
  <c r="AC40" i="240"/>
  <c r="AB40" i="240"/>
  <c r="AA40" i="240"/>
  <c r="Z40" i="240"/>
  <c r="Y40" i="240"/>
  <c r="X40" i="240"/>
  <c r="W40" i="240"/>
  <c r="V40" i="240"/>
  <c r="U40" i="240"/>
  <c r="T40" i="240"/>
  <c r="S40" i="240"/>
  <c r="R40" i="240"/>
  <c r="Q40" i="240"/>
  <c r="P40" i="240"/>
  <c r="O40" i="240"/>
  <c r="N40" i="240"/>
  <c r="M40" i="240"/>
  <c r="L40" i="240"/>
  <c r="K40" i="240"/>
  <c r="F40" i="240"/>
  <c r="AJ39" i="240"/>
  <c r="AI39" i="240"/>
  <c r="AH39" i="240"/>
  <c r="AG39" i="240"/>
  <c r="AF39" i="240"/>
  <c r="AE39" i="240"/>
  <c r="AD39" i="240"/>
  <c r="AC39" i="240"/>
  <c r="AB39" i="240"/>
  <c r="AA39" i="240"/>
  <c r="Z39" i="240"/>
  <c r="Y39" i="240"/>
  <c r="X39" i="240"/>
  <c r="W39" i="240"/>
  <c r="V39" i="240"/>
  <c r="U39" i="240"/>
  <c r="T39" i="240"/>
  <c r="S39" i="240"/>
  <c r="R39" i="240"/>
  <c r="Q39" i="240"/>
  <c r="P39" i="240"/>
  <c r="O39" i="240"/>
  <c r="N39" i="240"/>
  <c r="M39" i="240"/>
  <c r="L39" i="240"/>
  <c r="K39" i="240"/>
  <c r="F39" i="240"/>
  <c r="AJ38" i="240"/>
  <c r="AI38" i="240"/>
  <c r="AH38" i="240"/>
  <c r="AG38" i="240"/>
  <c r="AF38" i="240"/>
  <c r="AE38" i="240"/>
  <c r="AD38" i="240"/>
  <c r="AC38" i="240"/>
  <c r="AB38" i="240"/>
  <c r="AA38" i="240"/>
  <c r="Z38" i="240"/>
  <c r="Y38" i="240"/>
  <c r="X38" i="240"/>
  <c r="W38" i="240"/>
  <c r="V38" i="240"/>
  <c r="U38" i="240"/>
  <c r="T38" i="240"/>
  <c r="S38" i="240"/>
  <c r="R38" i="240"/>
  <c r="Q38" i="240"/>
  <c r="P38" i="240"/>
  <c r="O38" i="240"/>
  <c r="N38" i="240"/>
  <c r="M38" i="240"/>
  <c r="L38" i="240"/>
  <c r="K38" i="240"/>
  <c r="F38" i="240"/>
  <c r="AJ37" i="240"/>
  <c r="AI37" i="240"/>
  <c r="AH37" i="240"/>
  <c r="AG37" i="240"/>
  <c r="AF37" i="240"/>
  <c r="AE37" i="240"/>
  <c r="AD37" i="240"/>
  <c r="AC37" i="240"/>
  <c r="AB37" i="240"/>
  <c r="AA37" i="240"/>
  <c r="Z37" i="240"/>
  <c r="Y37" i="240"/>
  <c r="X37" i="240"/>
  <c r="W37" i="240"/>
  <c r="V37" i="240"/>
  <c r="U37" i="240"/>
  <c r="T37" i="240"/>
  <c r="S37" i="240"/>
  <c r="R37" i="240"/>
  <c r="Q37" i="240"/>
  <c r="P37" i="240"/>
  <c r="O37" i="240"/>
  <c r="N37" i="240"/>
  <c r="M37" i="240"/>
  <c r="L37" i="240"/>
  <c r="K37" i="240"/>
  <c r="F37" i="240"/>
  <c r="AJ36" i="240"/>
  <c r="AI36" i="240"/>
  <c r="AH36" i="240"/>
  <c r="AG36" i="240"/>
  <c r="AF36" i="240"/>
  <c r="AE36" i="240"/>
  <c r="AD36" i="240"/>
  <c r="AC36" i="240"/>
  <c r="AB36" i="240"/>
  <c r="AA36" i="240"/>
  <c r="Z36" i="240"/>
  <c r="Y36" i="240"/>
  <c r="X36" i="240"/>
  <c r="W36" i="240"/>
  <c r="V36" i="240"/>
  <c r="U36" i="240"/>
  <c r="T36" i="240"/>
  <c r="S36" i="240"/>
  <c r="R36" i="240"/>
  <c r="Q36" i="240"/>
  <c r="P36" i="240"/>
  <c r="O36" i="240"/>
  <c r="N36" i="240"/>
  <c r="M36" i="240"/>
  <c r="L36" i="240"/>
  <c r="K36" i="240"/>
  <c r="F36" i="240"/>
  <c r="AJ35" i="240"/>
  <c r="AI35" i="240"/>
  <c r="AH35" i="240"/>
  <c r="AG35" i="240"/>
  <c r="AF35" i="240"/>
  <c r="AE35" i="240"/>
  <c r="AD35" i="240"/>
  <c r="AC35" i="240"/>
  <c r="AB35" i="240"/>
  <c r="AA35" i="240"/>
  <c r="Z35" i="240"/>
  <c r="Y35" i="240"/>
  <c r="X35" i="240"/>
  <c r="W35" i="240"/>
  <c r="V35" i="240"/>
  <c r="U35" i="240"/>
  <c r="T35" i="240"/>
  <c r="S35" i="240"/>
  <c r="R35" i="240"/>
  <c r="Q35" i="240"/>
  <c r="P35" i="240"/>
  <c r="O35" i="240"/>
  <c r="N35" i="240"/>
  <c r="M35" i="240"/>
  <c r="L35" i="240"/>
  <c r="K35" i="240"/>
  <c r="F35" i="240"/>
  <c r="AJ34" i="240"/>
  <c r="AI34" i="240"/>
  <c r="AH34" i="240"/>
  <c r="AG34" i="240"/>
  <c r="AF34" i="240"/>
  <c r="AE34" i="240"/>
  <c r="AD34" i="240"/>
  <c r="AC34" i="240"/>
  <c r="AB34" i="240"/>
  <c r="AA34" i="240"/>
  <c r="Z34" i="240"/>
  <c r="Y34" i="240"/>
  <c r="X34" i="240"/>
  <c r="W34" i="240"/>
  <c r="V34" i="240"/>
  <c r="U34" i="240"/>
  <c r="T34" i="240"/>
  <c r="S34" i="240"/>
  <c r="R34" i="240"/>
  <c r="Q34" i="240"/>
  <c r="P34" i="240"/>
  <c r="O34" i="240"/>
  <c r="N34" i="240"/>
  <c r="M34" i="240"/>
  <c r="L34" i="240"/>
  <c r="K34" i="240"/>
  <c r="F34" i="240"/>
  <c r="AJ33" i="240"/>
  <c r="AI33" i="240"/>
  <c r="AH33" i="240"/>
  <c r="AG33" i="240"/>
  <c r="AF33" i="240"/>
  <c r="AE33" i="240"/>
  <c r="AD33" i="240"/>
  <c r="AC33" i="240"/>
  <c r="AB33" i="240"/>
  <c r="AA33" i="240"/>
  <c r="Z33" i="240"/>
  <c r="Y33" i="240"/>
  <c r="X33" i="240"/>
  <c r="W33" i="240"/>
  <c r="V33" i="240"/>
  <c r="U33" i="240"/>
  <c r="T33" i="240"/>
  <c r="S33" i="240"/>
  <c r="R33" i="240"/>
  <c r="Q33" i="240"/>
  <c r="P33" i="240"/>
  <c r="O33" i="240"/>
  <c r="N33" i="240"/>
  <c r="M33" i="240"/>
  <c r="L33" i="240"/>
  <c r="K33" i="240"/>
  <c r="F33" i="240"/>
  <c r="AJ32" i="240"/>
  <c r="AI32" i="240"/>
  <c r="AH32" i="240"/>
  <c r="AG32" i="240"/>
  <c r="AF32" i="240"/>
  <c r="AE32" i="240"/>
  <c r="AD32" i="240"/>
  <c r="AC32" i="240"/>
  <c r="AB32" i="240"/>
  <c r="AA32" i="240"/>
  <c r="Z32" i="240"/>
  <c r="Y32" i="240"/>
  <c r="X32" i="240"/>
  <c r="W32" i="240"/>
  <c r="V32" i="240"/>
  <c r="U32" i="240"/>
  <c r="T32" i="240"/>
  <c r="S32" i="240"/>
  <c r="R32" i="240"/>
  <c r="Q32" i="240"/>
  <c r="P32" i="240"/>
  <c r="O32" i="240"/>
  <c r="N32" i="240"/>
  <c r="M32" i="240"/>
  <c r="L32" i="240"/>
  <c r="K32" i="240"/>
  <c r="F32" i="240"/>
  <c r="AJ31" i="240"/>
  <c r="AI31" i="240"/>
  <c r="AH31" i="240"/>
  <c r="AG31" i="240"/>
  <c r="AF31" i="240"/>
  <c r="AE31" i="240"/>
  <c r="AD31" i="240"/>
  <c r="AC31" i="240"/>
  <c r="AB31" i="240"/>
  <c r="AA31" i="240"/>
  <c r="Z31" i="240"/>
  <c r="Y31" i="240"/>
  <c r="X31" i="240"/>
  <c r="W31" i="240"/>
  <c r="V31" i="240"/>
  <c r="U31" i="240"/>
  <c r="T31" i="240"/>
  <c r="S31" i="240"/>
  <c r="R31" i="240"/>
  <c r="Q31" i="240"/>
  <c r="P31" i="240"/>
  <c r="O31" i="240"/>
  <c r="N31" i="240"/>
  <c r="M31" i="240"/>
  <c r="L31" i="240"/>
  <c r="K31" i="240"/>
  <c r="F31" i="240"/>
  <c r="AJ30" i="240"/>
  <c r="AI30" i="240"/>
  <c r="AH30" i="240"/>
  <c r="AG30" i="240"/>
  <c r="AE30" i="240"/>
  <c r="AD30" i="240"/>
  <c r="AC30" i="240"/>
  <c r="AB30" i="240"/>
  <c r="AF30" i="240" s="1"/>
  <c r="AA30" i="240"/>
  <c r="Z30" i="240"/>
  <c r="Y30" i="240"/>
  <c r="X30" i="240"/>
  <c r="W30" i="240"/>
  <c r="V30" i="240"/>
  <c r="U30" i="240"/>
  <c r="T30" i="240"/>
  <c r="S30" i="240"/>
  <c r="R30" i="240"/>
  <c r="Q30" i="240"/>
  <c r="O30" i="240"/>
  <c r="N30" i="240"/>
  <c r="M30" i="240"/>
  <c r="L30" i="240"/>
  <c r="P30" i="240" s="1"/>
  <c r="F30" i="240" s="1"/>
  <c r="K30" i="240"/>
  <c r="AJ29" i="240"/>
  <c r="AI29" i="240"/>
  <c r="AH29" i="240"/>
  <c r="AG29" i="240"/>
  <c r="AF29" i="240"/>
  <c r="AE29" i="240"/>
  <c r="AD29" i="240"/>
  <c r="AC29" i="240"/>
  <c r="AB29" i="240"/>
  <c r="AA29" i="240"/>
  <c r="Y29" i="240"/>
  <c r="X29" i="240"/>
  <c r="W29" i="240"/>
  <c r="Z29" i="240" s="1"/>
  <c r="V29" i="240"/>
  <c r="U29" i="240"/>
  <c r="T29" i="240"/>
  <c r="S29" i="240"/>
  <c r="R29" i="240"/>
  <c r="Q29" i="240"/>
  <c r="P29" i="240"/>
  <c r="F29" i="240" s="1"/>
  <c r="O29" i="240"/>
  <c r="N29" i="240"/>
  <c r="M29" i="240"/>
  <c r="L29" i="240"/>
  <c r="K29" i="240"/>
  <c r="AI28" i="240"/>
  <c r="AH28" i="240"/>
  <c r="AJ28" i="240" s="1"/>
  <c r="AG28" i="240"/>
  <c r="AF28" i="240"/>
  <c r="AE28" i="240"/>
  <c r="AD28" i="240"/>
  <c r="AC28" i="240"/>
  <c r="AB28" i="240"/>
  <c r="AA28" i="240"/>
  <c r="Z28" i="240"/>
  <c r="Y28" i="240"/>
  <c r="X28" i="240"/>
  <c r="W28" i="240"/>
  <c r="V28" i="240"/>
  <c r="T28" i="240"/>
  <c r="S28" i="240"/>
  <c r="R28" i="240"/>
  <c r="U28" i="240" s="1"/>
  <c r="Q28" i="240"/>
  <c r="P28" i="240"/>
  <c r="F28" i="240" s="1"/>
  <c r="O28" i="240"/>
  <c r="N28" i="240"/>
  <c r="M28" i="240"/>
  <c r="L28" i="240"/>
  <c r="K28" i="240"/>
  <c r="AI27" i="240"/>
  <c r="AH27" i="240"/>
  <c r="AG27" i="240"/>
  <c r="AJ27" i="240" s="1"/>
  <c r="AE27" i="240"/>
  <c r="AD27" i="240"/>
  <c r="AC27" i="240"/>
  <c r="AB27" i="240"/>
  <c r="AA27" i="240"/>
  <c r="AF27" i="240" s="1"/>
  <c r="Y27" i="240"/>
  <c r="X27" i="240"/>
  <c r="W27" i="240"/>
  <c r="V27" i="240"/>
  <c r="Z27" i="240" s="1"/>
  <c r="U27" i="240"/>
  <c r="T27" i="240"/>
  <c r="S27" i="240"/>
  <c r="R27" i="240"/>
  <c r="Q27" i="240"/>
  <c r="O27" i="240"/>
  <c r="N27" i="240"/>
  <c r="M27" i="240"/>
  <c r="L27" i="240"/>
  <c r="K27" i="240"/>
  <c r="P27" i="240" s="1"/>
  <c r="F27" i="240" s="1"/>
  <c r="AI26" i="240"/>
  <c r="AH26" i="240"/>
  <c r="AG26" i="240"/>
  <c r="AJ26" i="240" s="1"/>
  <c r="AF26" i="240"/>
  <c r="AE26" i="240"/>
  <c r="AD26" i="240"/>
  <c r="AC26" i="240"/>
  <c r="AB26" i="240"/>
  <c r="AA26" i="240"/>
  <c r="Y26" i="240"/>
  <c r="X26" i="240"/>
  <c r="W26" i="240"/>
  <c r="V26" i="240"/>
  <c r="Z26" i="240" s="1"/>
  <c r="T26" i="240"/>
  <c r="S26" i="240"/>
  <c r="R26" i="240"/>
  <c r="Q26" i="240"/>
  <c r="U26" i="240" s="1"/>
  <c r="P26" i="240"/>
  <c r="F26" i="240" s="1"/>
  <c r="O26" i="240"/>
  <c r="N26" i="240"/>
  <c r="M26" i="240"/>
  <c r="L26" i="240"/>
  <c r="K26" i="240"/>
  <c r="AJ25" i="240"/>
  <c r="AI25" i="240"/>
  <c r="AH25" i="240"/>
  <c r="AG25" i="240"/>
  <c r="AF25" i="240"/>
  <c r="AE25" i="240"/>
  <c r="AD25" i="240"/>
  <c r="AC25" i="240"/>
  <c r="AB25" i="240"/>
  <c r="AA25" i="240"/>
  <c r="Y25" i="240"/>
  <c r="X25" i="240"/>
  <c r="Z25" i="240" s="1"/>
  <c r="W25" i="240"/>
  <c r="V25" i="240"/>
  <c r="T25" i="240"/>
  <c r="S25" i="240"/>
  <c r="U25" i="240" s="1"/>
  <c r="R25" i="240"/>
  <c r="Q25" i="240"/>
  <c r="P25" i="240"/>
  <c r="F25" i="240" s="1"/>
  <c r="O25" i="240"/>
  <c r="N25" i="240"/>
  <c r="M25" i="240"/>
  <c r="L25" i="240"/>
  <c r="K25" i="240"/>
  <c r="AJ24" i="240"/>
  <c r="AI24" i="240"/>
  <c r="AH24" i="240"/>
  <c r="AG24" i="240"/>
  <c r="AE24" i="240"/>
  <c r="AD24" i="240"/>
  <c r="AC24" i="240"/>
  <c r="AB24" i="240"/>
  <c r="AF24" i="240" s="1"/>
  <c r="AA24" i="240"/>
  <c r="Y24" i="240"/>
  <c r="X24" i="240"/>
  <c r="W24" i="240"/>
  <c r="Z24" i="240" s="1"/>
  <c r="V24" i="240"/>
  <c r="T24" i="240"/>
  <c r="S24" i="240"/>
  <c r="R24" i="240"/>
  <c r="U24" i="240" s="1"/>
  <c r="Q24" i="240"/>
  <c r="O24" i="240"/>
  <c r="N24" i="240"/>
  <c r="M24" i="240"/>
  <c r="L24" i="240"/>
  <c r="P24" i="240" s="1"/>
  <c r="F24" i="240" s="1"/>
  <c r="K24" i="240"/>
  <c r="AI23" i="240"/>
  <c r="AH23" i="240"/>
  <c r="AG23" i="240"/>
  <c r="AJ23" i="240" s="1"/>
  <c r="AF23" i="240"/>
  <c r="AE23" i="240"/>
  <c r="AD23" i="240"/>
  <c r="AC23" i="240"/>
  <c r="AB23" i="240"/>
  <c r="AA23" i="240"/>
  <c r="Z23" i="240"/>
  <c r="Y23" i="240"/>
  <c r="X23" i="240"/>
  <c r="W23" i="240"/>
  <c r="V23" i="240"/>
  <c r="T23" i="240"/>
  <c r="S23" i="240"/>
  <c r="R23" i="240"/>
  <c r="Q23" i="240"/>
  <c r="U23" i="240" s="1"/>
  <c r="P23" i="240"/>
  <c r="F23" i="240" s="1"/>
  <c r="O23" i="240"/>
  <c r="N23" i="240"/>
  <c r="M23" i="240"/>
  <c r="L23" i="240"/>
  <c r="K23" i="240"/>
  <c r="AJ22" i="240"/>
  <c r="F22" i="240" s="1"/>
  <c r="AI22" i="240"/>
  <c r="AH22" i="240"/>
  <c r="AG22" i="240"/>
  <c r="AE22" i="240"/>
  <c r="AD22" i="240"/>
  <c r="AC22" i="240"/>
  <c r="AB22" i="240"/>
  <c r="AA22" i="240"/>
  <c r="AF22" i="240" s="1"/>
  <c r="Z22" i="240"/>
  <c r="Y22" i="240"/>
  <c r="X22" i="240"/>
  <c r="W22" i="240"/>
  <c r="V22" i="240"/>
  <c r="U22" i="240"/>
  <c r="T22" i="240"/>
  <c r="S22" i="240"/>
  <c r="R22" i="240"/>
  <c r="Q22" i="240"/>
  <c r="O22" i="240"/>
  <c r="N22" i="240"/>
  <c r="M22" i="240"/>
  <c r="L22" i="240"/>
  <c r="K22" i="240"/>
  <c r="P22" i="240" s="1"/>
  <c r="AJ21" i="240"/>
  <c r="AI21" i="240"/>
  <c r="AH21" i="240"/>
  <c r="AG21" i="240"/>
  <c r="AF21" i="240"/>
  <c r="AE21" i="240"/>
  <c r="AD21" i="240"/>
  <c r="AC21" i="240"/>
  <c r="AB21" i="240"/>
  <c r="AA21" i="240"/>
  <c r="Y21" i="240"/>
  <c r="X21" i="240"/>
  <c r="W21" i="240"/>
  <c r="V21" i="240"/>
  <c r="Z21" i="240" s="1"/>
  <c r="U21" i="240"/>
  <c r="T21" i="240"/>
  <c r="S21" i="240"/>
  <c r="R21" i="240"/>
  <c r="Q21" i="240"/>
  <c r="P21" i="240"/>
  <c r="F21" i="240" s="1"/>
  <c r="O21" i="240"/>
  <c r="N21" i="240"/>
  <c r="M21" i="240"/>
  <c r="L21" i="240"/>
  <c r="K21" i="240"/>
  <c r="AI20" i="240"/>
  <c r="AH20" i="240"/>
  <c r="AJ20" i="240" s="1"/>
  <c r="AG20" i="240"/>
  <c r="AF20" i="240"/>
  <c r="AE20" i="240"/>
  <c r="AD20" i="240"/>
  <c r="AC20" i="240"/>
  <c r="AB20" i="240"/>
  <c r="AA20" i="240"/>
  <c r="Z20" i="240"/>
  <c r="Y20" i="240"/>
  <c r="X20" i="240"/>
  <c r="W20" i="240"/>
  <c r="V20" i="240"/>
  <c r="T20" i="240"/>
  <c r="S20" i="240"/>
  <c r="R20" i="240"/>
  <c r="U20" i="240" s="1"/>
  <c r="Q20" i="240"/>
  <c r="P20" i="240"/>
  <c r="F20" i="240" s="1"/>
  <c r="O20" i="240"/>
  <c r="N20" i="240"/>
  <c r="M20" i="240"/>
  <c r="L20" i="240"/>
  <c r="K20" i="240"/>
  <c r="AJ19" i="240"/>
  <c r="AI19" i="240"/>
  <c r="AH19" i="240"/>
  <c r="AG19" i="240"/>
  <c r="AE19" i="240"/>
  <c r="AD19" i="240"/>
  <c r="AC19" i="240"/>
  <c r="AB19" i="240"/>
  <c r="AA19" i="240"/>
  <c r="AF19" i="240" s="1"/>
  <c r="Y19" i="240"/>
  <c r="X19" i="240"/>
  <c r="W19" i="240"/>
  <c r="V19" i="240"/>
  <c r="Z19" i="240" s="1"/>
  <c r="U19" i="240"/>
  <c r="T19" i="240"/>
  <c r="S19" i="240"/>
  <c r="R19" i="240"/>
  <c r="Q19" i="240"/>
  <c r="O19" i="240"/>
  <c r="N19" i="240"/>
  <c r="M19" i="240"/>
  <c r="L19" i="240"/>
  <c r="K19" i="240"/>
  <c r="P19" i="240" s="1"/>
  <c r="F19" i="240" s="1"/>
  <c r="AI18" i="240"/>
  <c r="AH18" i="240"/>
  <c r="AG18" i="240"/>
  <c r="AJ18" i="240" s="1"/>
  <c r="AF18" i="240"/>
  <c r="AE18" i="240"/>
  <c r="AD18" i="240"/>
  <c r="AC18" i="240"/>
  <c r="AB18" i="240"/>
  <c r="AA18" i="240"/>
  <c r="Y18" i="240"/>
  <c r="X18" i="240"/>
  <c r="W18" i="240"/>
  <c r="V18" i="240"/>
  <c r="Z18" i="240" s="1"/>
  <c r="T18" i="240"/>
  <c r="S18" i="240"/>
  <c r="R18" i="240"/>
  <c r="Q18" i="240"/>
  <c r="U18" i="240" s="1"/>
  <c r="P18" i="240"/>
  <c r="F18" i="240" s="1"/>
  <c r="O18" i="240"/>
  <c r="N18" i="240"/>
  <c r="M18" i="240"/>
  <c r="L18" i="240"/>
  <c r="K18" i="240"/>
  <c r="AJ17" i="240"/>
  <c r="AI17" i="240"/>
  <c r="AH17" i="240"/>
  <c r="AG17" i="240"/>
  <c r="AE17" i="240"/>
  <c r="AD17" i="240"/>
  <c r="AC17" i="240"/>
  <c r="AB17" i="240"/>
  <c r="AA17" i="240"/>
  <c r="AF17" i="240" s="1"/>
  <c r="Z17" i="240"/>
  <c r="Y17" i="240"/>
  <c r="X17" i="240"/>
  <c r="W17" i="240"/>
  <c r="V17" i="240"/>
  <c r="T17" i="240"/>
  <c r="S17" i="240"/>
  <c r="R17" i="240"/>
  <c r="Q17" i="240"/>
  <c r="U17" i="240" s="1"/>
  <c r="O17" i="240"/>
  <c r="N17" i="240"/>
  <c r="M17" i="240"/>
  <c r="L17" i="240"/>
  <c r="K17" i="240"/>
  <c r="P17" i="240" s="1"/>
  <c r="F17" i="240" s="1"/>
  <c r="AJ16" i="240"/>
  <c r="AI16" i="240"/>
  <c r="AH16" i="240"/>
  <c r="AG16" i="240"/>
  <c r="AE16" i="240"/>
  <c r="AD16" i="240"/>
  <c r="AC16" i="240"/>
  <c r="AB16" i="240"/>
  <c r="AF16" i="240" s="1"/>
  <c r="AA16" i="240"/>
  <c r="Y16" i="240"/>
  <c r="X16" i="240"/>
  <c r="W16" i="240"/>
  <c r="Z16" i="240" s="1"/>
  <c r="V16" i="240"/>
  <c r="U16" i="240"/>
  <c r="T16" i="240"/>
  <c r="S16" i="240"/>
  <c r="R16" i="240"/>
  <c r="Q16" i="240"/>
  <c r="O16" i="240"/>
  <c r="N16" i="240"/>
  <c r="M16" i="240"/>
  <c r="L16" i="240"/>
  <c r="P16" i="240" s="1"/>
  <c r="F16" i="240" s="1"/>
  <c r="K16" i="240"/>
  <c r="AI15" i="240"/>
  <c r="AH15" i="240"/>
  <c r="AJ15" i="240" s="1"/>
  <c r="AG15" i="240"/>
  <c r="AF15" i="240"/>
  <c r="AE15" i="240"/>
  <c r="AD15" i="240"/>
  <c r="AC15" i="240"/>
  <c r="AB15" i="240"/>
  <c r="AA15" i="240"/>
  <c r="Z15" i="240"/>
  <c r="Y15" i="240"/>
  <c r="X15" i="240"/>
  <c r="W15" i="240"/>
  <c r="V15" i="240"/>
  <c r="T15" i="240"/>
  <c r="S15" i="240"/>
  <c r="R15" i="240"/>
  <c r="U15" i="240" s="1"/>
  <c r="Q15" i="240"/>
  <c r="P15" i="240"/>
  <c r="F15" i="240" s="1"/>
  <c r="O15" i="240"/>
  <c r="N15" i="240"/>
  <c r="M15" i="240"/>
  <c r="L15" i="240"/>
  <c r="K15" i="240"/>
  <c r="AI14" i="240"/>
  <c r="AH14" i="240"/>
  <c r="AJ14" i="240" s="1"/>
  <c r="AG14" i="240"/>
  <c r="AE14" i="240"/>
  <c r="AD14" i="240"/>
  <c r="AC14" i="240"/>
  <c r="AB14" i="240"/>
  <c r="AA14" i="240"/>
  <c r="Z14" i="240"/>
  <c r="Y14" i="240"/>
  <c r="X14" i="240"/>
  <c r="W14" i="240"/>
  <c r="V14" i="240"/>
  <c r="T14" i="240"/>
  <c r="S14" i="240"/>
  <c r="R14" i="240"/>
  <c r="Q14" i="240"/>
  <c r="O14" i="240"/>
  <c r="N14" i="240"/>
  <c r="M14" i="240"/>
  <c r="P14" i="240" s="1"/>
  <c r="F14" i="240" s="1"/>
  <c r="L14" i="240"/>
  <c r="K14" i="240"/>
  <c r="AI13" i="240"/>
  <c r="AJ13" i="240" s="1"/>
  <c r="AH13" i="240"/>
  <c r="AG13" i="240"/>
  <c r="AE13" i="240"/>
  <c r="AF13" i="240" s="1"/>
  <c r="AD13" i="240"/>
  <c r="AC13" i="240"/>
  <c r="AB13" i="240"/>
  <c r="AA13" i="240"/>
  <c r="Y13" i="240"/>
  <c r="X13" i="240"/>
  <c r="Z13" i="240" s="1"/>
  <c r="W13" i="240"/>
  <c r="V13" i="240"/>
  <c r="T13" i="240"/>
  <c r="U13" i="240" s="1"/>
  <c r="S13" i="240"/>
  <c r="R13" i="240"/>
  <c r="Q13" i="240"/>
  <c r="O13" i="240"/>
  <c r="P13" i="240" s="1"/>
  <c r="F13" i="240" s="1"/>
  <c r="N13" i="240"/>
  <c r="M13" i="240"/>
  <c r="L13" i="240"/>
  <c r="K13" i="240"/>
  <c r="AI12" i="240"/>
  <c r="AH12" i="240"/>
  <c r="AG12" i="240"/>
  <c r="AJ12" i="240" s="1"/>
  <c r="AE12" i="240"/>
  <c r="AD12" i="240"/>
  <c r="AC12" i="240"/>
  <c r="AB12" i="240"/>
  <c r="AA12" i="240"/>
  <c r="Y12" i="240"/>
  <c r="X12" i="240"/>
  <c r="Z12" i="240" s="1"/>
  <c r="W12" i="240"/>
  <c r="V12" i="240"/>
  <c r="T12" i="240"/>
  <c r="S12" i="240"/>
  <c r="R12" i="240"/>
  <c r="Q12" i="240"/>
  <c r="U12" i="240" s="1"/>
  <c r="O12" i="240"/>
  <c r="N12" i="240"/>
  <c r="M12" i="240"/>
  <c r="L12" i="240"/>
  <c r="K12" i="240"/>
  <c r="AI11" i="240"/>
  <c r="AH11" i="240"/>
  <c r="AJ11" i="240" s="1"/>
  <c r="AG11" i="240"/>
  <c r="AE11" i="240"/>
  <c r="AD11" i="240"/>
  <c r="AC11" i="240"/>
  <c r="AB11" i="240"/>
  <c r="AA11" i="240"/>
  <c r="Y11" i="240"/>
  <c r="X11" i="240"/>
  <c r="W11" i="240"/>
  <c r="V11" i="240"/>
  <c r="Z11" i="240" s="1"/>
  <c r="T11" i="240"/>
  <c r="S11" i="240"/>
  <c r="R11" i="240"/>
  <c r="U11" i="240" s="1"/>
  <c r="Q11" i="240"/>
  <c r="O11" i="240"/>
  <c r="N11" i="240"/>
  <c r="M11" i="240"/>
  <c r="L11" i="240"/>
  <c r="K11" i="240"/>
  <c r="AI10" i="240"/>
  <c r="AH10" i="240"/>
  <c r="AJ10" i="240" s="1"/>
  <c r="AG10" i="240"/>
  <c r="AE10" i="240"/>
  <c r="AD10" i="240"/>
  <c r="AC10" i="240"/>
  <c r="AB10" i="240"/>
  <c r="AA10" i="240"/>
  <c r="Y10" i="240"/>
  <c r="X10" i="240"/>
  <c r="Z10" i="240" s="1"/>
  <c r="W10" i="240"/>
  <c r="V10" i="240"/>
  <c r="T10" i="240"/>
  <c r="U10" i="240" s="1"/>
  <c r="S10" i="240"/>
  <c r="R10" i="240"/>
  <c r="Q10" i="240"/>
  <c r="O10" i="240"/>
  <c r="N10" i="240"/>
  <c r="P10" i="240" s="1"/>
  <c r="F10" i="240" s="1"/>
  <c r="M10" i="240"/>
  <c r="L10" i="240"/>
  <c r="K10" i="240"/>
  <c r="AI9" i="240"/>
  <c r="AH9" i="240"/>
  <c r="AG9" i="240"/>
  <c r="AE9" i="240"/>
  <c r="AD9" i="240"/>
  <c r="AC9" i="240"/>
  <c r="AB9" i="240"/>
  <c r="AA9" i="240"/>
  <c r="Y9" i="240"/>
  <c r="X9" i="240"/>
  <c r="W9" i="240"/>
  <c r="V9" i="240"/>
  <c r="T9" i="240"/>
  <c r="S9" i="240"/>
  <c r="R9" i="240"/>
  <c r="Q9" i="240"/>
  <c r="O9" i="240"/>
  <c r="N9" i="240"/>
  <c r="M9" i="240"/>
  <c r="L9" i="240"/>
  <c r="K9" i="240"/>
  <c r="AI8" i="240"/>
  <c r="AH8" i="240"/>
  <c r="AG8" i="240"/>
  <c r="AE8" i="240"/>
  <c r="AD8" i="240"/>
  <c r="AC8" i="240"/>
  <c r="AB8" i="240"/>
  <c r="AA8" i="240"/>
  <c r="Y8" i="240"/>
  <c r="X8" i="240"/>
  <c r="W8" i="240"/>
  <c r="V8" i="240"/>
  <c r="T8" i="240"/>
  <c r="U8" i="240" s="1"/>
  <c r="S8" i="240"/>
  <c r="R8" i="240"/>
  <c r="Q8" i="240"/>
  <c r="O8" i="240"/>
  <c r="N8" i="240"/>
  <c r="M8" i="240"/>
  <c r="L8" i="240"/>
  <c r="K8" i="240"/>
  <c r="AI7" i="240"/>
  <c r="AH7" i="240"/>
  <c r="AJ7" i="240" s="1"/>
  <c r="AG7" i="240"/>
  <c r="AE7" i="240"/>
  <c r="AD7" i="240"/>
  <c r="AC7" i="240"/>
  <c r="AF7" i="240" s="1"/>
  <c r="AB7" i="240"/>
  <c r="AA7" i="240"/>
  <c r="Y7" i="240"/>
  <c r="X7" i="240"/>
  <c r="Z7" i="240" s="1"/>
  <c r="W7" i="240"/>
  <c r="V7" i="240"/>
  <c r="T7" i="240"/>
  <c r="S7" i="240"/>
  <c r="U7" i="240" s="1"/>
  <c r="R7" i="240"/>
  <c r="Q7" i="240"/>
  <c r="O7" i="240"/>
  <c r="N7" i="240"/>
  <c r="M7" i="240"/>
  <c r="P7" i="240" s="1"/>
  <c r="F7" i="240" s="1"/>
  <c r="L7" i="240"/>
  <c r="K7" i="240"/>
  <c r="AI6" i="240"/>
  <c r="AH6" i="240"/>
  <c r="AJ6" i="240" s="1"/>
  <c r="AG6" i="240"/>
  <c r="AE6" i="240"/>
  <c r="AD6" i="240"/>
  <c r="AC6" i="240"/>
  <c r="AB6" i="240"/>
  <c r="AA6" i="240"/>
  <c r="Y6" i="240"/>
  <c r="X6" i="240"/>
  <c r="Z6" i="240" s="1"/>
  <c r="W6" i="240"/>
  <c r="V6" i="240"/>
  <c r="T6" i="240"/>
  <c r="S6" i="240"/>
  <c r="R6" i="240"/>
  <c r="Q6" i="240"/>
  <c r="O6" i="240"/>
  <c r="N6" i="240"/>
  <c r="M6" i="240"/>
  <c r="L6" i="240"/>
  <c r="K6" i="240"/>
  <c r="AI5" i="240"/>
  <c r="AH5" i="240"/>
  <c r="AJ5" i="240" s="1"/>
  <c r="AG5" i="240"/>
  <c r="AE5" i="240"/>
  <c r="AD5" i="240"/>
  <c r="AC5" i="240"/>
  <c r="AB5" i="240"/>
  <c r="AA5" i="240"/>
  <c r="Y5" i="240"/>
  <c r="X5" i="240"/>
  <c r="W5" i="240"/>
  <c r="V5" i="240"/>
  <c r="T5" i="240"/>
  <c r="S5" i="240"/>
  <c r="R5" i="240"/>
  <c r="Q5" i="240"/>
  <c r="O5" i="240"/>
  <c r="N5" i="240"/>
  <c r="M5" i="240"/>
  <c r="L5" i="240"/>
  <c r="K5" i="240"/>
  <c r="AI4" i="240"/>
  <c r="AH4" i="240"/>
  <c r="AG4" i="240"/>
  <c r="AE4" i="240"/>
  <c r="AD4" i="240"/>
  <c r="AC4" i="240"/>
  <c r="AB4" i="240"/>
  <c r="AA4" i="240"/>
  <c r="Y4" i="240"/>
  <c r="X4" i="240"/>
  <c r="W4" i="240"/>
  <c r="V4" i="240"/>
  <c r="T4" i="240"/>
  <c r="S4" i="240"/>
  <c r="R4" i="240"/>
  <c r="Q4" i="240"/>
  <c r="O4" i="240"/>
  <c r="N4" i="240"/>
  <c r="M4" i="240"/>
  <c r="L4" i="240"/>
  <c r="K4" i="240"/>
  <c r="E54" i="239"/>
  <c r="E55" i="239" s="1"/>
  <c r="D54" i="239"/>
  <c r="D55" i="239" s="1"/>
  <c r="C54" i="239"/>
  <c r="C55" i="239" s="1"/>
  <c r="G55" i="239" s="1"/>
  <c r="E47" i="239"/>
  <c r="E48" i="239" s="1"/>
  <c r="D47" i="239"/>
  <c r="AJ43" i="239"/>
  <c r="AI43" i="239"/>
  <c r="AH43" i="239"/>
  <c r="AG43" i="239"/>
  <c r="AF43" i="239"/>
  <c r="AE43" i="239"/>
  <c r="AD43" i="239"/>
  <c r="AC43" i="239"/>
  <c r="AB43" i="239"/>
  <c r="AA43" i="239"/>
  <c r="Z43" i="239"/>
  <c r="Y43" i="239"/>
  <c r="X43" i="239"/>
  <c r="W43" i="239"/>
  <c r="V43" i="239"/>
  <c r="U43" i="239"/>
  <c r="T43" i="239"/>
  <c r="S43" i="239"/>
  <c r="R43" i="239"/>
  <c r="Q43" i="239"/>
  <c r="P43" i="239"/>
  <c r="O43" i="239"/>
  <c r="N43" i="239"/>
  <c r="M43" i="239"/>
  <c r="L43" i="239"/>
  <c r="K43" i="239"/>
  <c r="F43" i="239"/>
  <c r="AJ42" i="239"/>
  <c r="AI42" i="239"/>
  <c r="AH42" i="239"/>
  <c r="AG42" i="239"/>
  <c r="AF42" i="239"/>
  <c r="AE42" i="239"/>
  <c r="AD42" i="239"/>
  <c r="AC42" i="239"/>
  <c r="AB42" i="239"/>
  <c r="AA42" i="239"/>
  <c r="Z42" i="239"/>
  <c r="Y42" i="239"/>
  <c r="X42" i="239"/>
  <c r="W42" i="239"/>
  <c r="V42" i="239"/>
  <c r="U42" i="239"/>
  <c r="T42" i="239"/>
  <c r="S42" i="239"/>
  <c r="R42" i="239"/>
  <c r="Q42" i="239"/>
  <c r="P42" i="239"/>
  <c r="O42" i="239"/>
  <c r="N42" i="239"/>
  <c r="M42" i="239"/>
  <c r="L42" i="239"/>
  <c r="K42" i="239"/>
  <c r="F42" i="239"/>
  <c r="AJ41" i="239"/>
  <c r="AI41" i="239"/>
  <c r="AH41" i="239"/>
  <c r="AG41" i="239"/>
  <c r="AF41" i="239"/>
  <c r="AE41" i="239"/>
  <c r="AD41" i="239"/>
  <c r="AC41" i="239"/>
  <c r="AB41" i="239"/>
  <c r="AA41" i="239"/>
  <c r="Z41" i="239"/>
  <c r="Y41" i="239"/>
  <c r="X41" i="239"/>
  <c r="W41" i="239"/>
  <c r="V41" i="239"/>
  <c r="U41" i="239"/>
  <c r="T41" i="239"/>
  <c r="S41" i="239"/>
  <c r="R41" i="239"/>
  <c r="Q41" i="239"/>
  <c r="P41" i="239"/>
  <c r="O41" i="239"/>
  <c r="N41" i="239"/>
  <c r="M41" i="239"/>
  <c r="L41" i="239"/>
  <c r="K41" i="239"/>
  <c r="F41" i="239"/>
  <c r="AJ40" i="239"/>
  <c r="AI40" i="239"/>
  <c r="AH40" i="239"/>
  <c r="AG40" i="239"/>
  <c r="AF40" i="239"/>
  <c r="AE40" i="239"/>
  <c r="AD40" i="239"/>
  <c r="AC40" i="239"/>
  <c r="AB40" i="239"/>
  <c r="AA40" i="239"/>
  <c r="Z40" i="239"/>
  <c r="Y40" i="239"/>
  <c r="X40" i="239"/>
  <c r="W40" i="239"/>
  <c r="V40" i="239"/>
  <c r="U40" i="239"/>
  <c r="T40" i="239"/>
  <c r="S40" i="239"/>
  <c r="R40" i="239"/>
  <c r="Q40" i="239"/>
  <c r="P40" i="239"/>
  <c r="O40" i="239"/>
  <c r="N40" i="239"/>
  <c r="M40" i="239"/>
  <c r="L40" i="239"/>
  <c r="K40" i="239"/>
  <c r="F40" i="239"/>
  <c r="AJ39" i="239"/>
  <c r="AI39" i="239"/>
  <c r="AH39" i="239"/>
  <c r="AG39" i="239"/>
  <c r="AF39" i="239"/>
  <c r="AE39" i="239"/>
  <c r="AD39" i="239"/>
  <c r="AC39" i="239"/>
  <c r="AB39" i="239"/>
  <c r="AA39" i="239"/>
  <c r="Z39" i="239"/>
  <c r="Y39" i="239"/>
  <c r="X39" i="239"/>
  <c r="W39" i="239"/>
  <c r="V39" i="239"/>
  <c r="U39" i="239"/>
  <c r="T39" i="239"/>
  <c r="S39" i="239"/>
  <c r="R39" i="239"/>
  <c r="Q39" i="239"/>
  <c r="P39" i="239"/>
  <c r="O39" i="239"/>
  <c r="N39" i="239"/>
  <c r="M39" i="239"/>
  <c r="L39" i="239"/>
  <c r="K39" i="239"/>
  <c r="F39" i="239"/>
  <c r="AJ38" i="239"/>
  <c r="AI38" i="239"/>
  <c r="AH38" i="239"/>
  <c r="AG38" i="239"/>
  <c r="AF38" i="239"/>
  <c r="AE38" i="239"/>
  <c r="AD38" i="239"/>
  <c r="AC38" i="239"/>
  <c r="AB38" i="239"/>
  <c r="AA38" i="239"/>
  <c r="Z38" i="239"/>
  <c r="Y38" i="239"/>
  <c r="X38" i="239"/>
  <c r="W38" i="239"/>
  <c r="V38" i="239"/>
  <c r="U38" i="239"/>
  <c r="T38" i="239"/>
  <c r="S38" i="239"/>
  <c r="R38" i="239"/>
  <c r="Q38" i="239"/>
  <c r="P38" i="239"/>
  <c r="O38" i="239"/>
  <c r="N38" i="239"/>
  <c r="M38" i="239"/>
  <c r="L38" i="239"/>
  <c r="K38" i="239"/>
  <c r="F38" i="239"/>
  <c r="AJ37" i="239"/>
  <c r="AI37" i="239"/>
  <c r="AH37" i="239"/>
  <c r="AG37" i="239"/>
  <c r="AF37" i="239"/>
  <c r="AE37" i="239"/>
  <c r="AD37" i="239"/>
  <c r="AC37" i="239"/>
  <c r="AB37" i="239"/>
  <c r="AA37" i="239"/>
  <c r="Z37" i="239"/>
  <c r="Y37" i="239"/>
  <c r="X37" i="239"/>
  <c r="W37" i="239"/>
  <c r="V37" i="239"/>
  <c r="U37" i="239"/>
  <c r="T37" i="239"/>
  <c r="S37" i="239"/>
  <c r="R37" i="239"/>
  <c r="Q37" i="239"/>
  <c r="P37" i="239"/>
  <c r="O37" i="239"/>
  <c r="N37" i="239"/>
  <c r="M37" i="239"/>
  <c r="L37" i="239"/>
  <c r="K37" i="239"/>
  <c r="F37" i="239"/>
  <c r="AJ36" i="239"/>
  <c r="AI36" i="239"/>
  <c r="AH36" i="239"/>
  <c r="AG36" i="239"/>
  <c r="AF36" i="239"/>
  <c r="AE36" i="239"/>
  <c r="AD36" i="239"/>
  <c r="AC36" i="239"/>
  <c r="AB36" i="239"/>
  <c r="AA36" i="239"/>
  <c r="Z36" i="239"/>
  <c r="Y36" i="239"/>
  <c r="X36" i="239"/>
  <c r="W36" i="239"/>
  <c r="V36" i="239"/>
  <c r="U36" i="239"/>
  <c r="T36" i="239"/>
  <c r="S36" i="239"/>
  <c r="R36" i="239"/>
  <c r="Q36" i="239"/>
  <c r="P36" i="239"/>
  <c r="O36" i="239"/>
  <c r="N36" i="239"/>
  <c r="M36" i="239"/>
  <c r="L36" i="239"/>
  <c r="K36" i="239"/>
  <c r="F36" i="239"/>
  <c r="AJ35" i="239"/>
  <c r="AI35" i="239"/>
  <c r="AH35" i="239"/>
  <c r="AG35" i="239"/>
  <c r="AF35" i="239"/>
  <c r="AE35" i="239"/>
  <c r="AD35" i="239"/>
  <c r="AC35" i="239"/>
  <c r="AB35" i="239"/>
  <c r="AA35" i="239"/>
  <c r="Z35" i="239"/>
  <c r="Y35" i="239"/>
  <c r="X35" i="239"/>
  <c r="W35" i="239"/>
  <c r="V35" i="239"/>
  <c r="U35" i="239"/>
  <c r="T35" i="239"/>
  <c r="S35" i="239"/>
  <c r="R35" i="239"/>
  <c r="Q35" i="239"/>
  <c r="P35" i="239"/>
  <c r="O35" i="239"/>
  <c r="N35" i="239"/>
  <c r="M35" i="239"/>
  <c r="L35" i="239"/>
  <c r="K35" i="239"/>
  <c r="F35" i="239"/>
  <c r="AJ34" i="239"/>
  <c r="AI34" i="239"/>
  <c r="AH34" i="239"/>
  <c r="AG34" i="239"/>
  <c r="AF34" i="239"/>
  <c r="AE34" i="239"/>
  <c r="AD34" i="239"/>
  <c r="AC34" i="239"/>
  <c r="AB34" i="239"/>
  <c r="AA34" i="239"/>
  <c r="Z34" i="239"/>
  <c r="Y34" i="239"/>
  <c r="X34" i="239"/>
  <c r="W34" i="239"/>
  <c r="V34" i="239"/>
  <c r="U34" i="239"/>
  <c r="T34" i="239"/>
  <c r="S34" i="239"/>
  <c r="R34" i="239"/>
  <c r="Q34" i="239"/>
  <c r="P34" i="239"/>
  <c r="O34" i="239"/>
  <c r="N34" i="239"/>
  <c r="M34" i="239"/>
  <c r="L34" i="239"/>
  <c r="K34" i="239"/>
  <c r="F34" i="239"/>
  <c r="AJ33" i="239"/>
  <c r="AI33" i="239"/>
  <c r="AH33" i="239"/>
  <c r="AG33" i="239"/>
  <c r="AF33" i="239"/>
  <c r="AE33" i="239"/>
  <c r="AD33" i="239"/>
  <c r="AC33" i="239"/>
  <c r="AB33" i="239"/>
  <c r="AA33" i="239"/>
  <c r="Z33" i="239"/>
  <c r="Y33" i="239"/>
  <c r="X33" i="239"/>
  <c r="W33" i="239"/>
  <c r="V33" i="239"/>
  <c r="U33" i="239"/>
  <c r="T33" i="239"/>
  <c r="S33" i="239"/>
  <c r="R33" i="239"/>
  <c r="Q33" i="239"/>
  <c r="P33" i="239"/>
  <c r="O33" i="239"/>
  <c r="N33" i="239"/>
  <c r="M33" i="239"/>
  <c r="L33" i="239"/>
  <c r="K33" i="239"/>
  <c r="F33" i="239"/>
  <c r="AJ32" i="239"/>
  <c r="AI32" i="239"/>
  <c r="AH32" i="239"/>
  <c r="AG32" i="239"/>
  <c r="AF32" i="239"/>
  <c r="AE32" i="239"/>
  <c r="AD32" i="239"/>
  <c r="AC32" i="239"/>
  <c r="AB32" i="239"/>
  <c r="AA32" i="239"/>
  <c r="Z32" i="239"/>
  <c r="Y32" i="239"/>
  <c r="X32" i="239"/>
  <c r="W32" i="239"/>
  <c r="V32" i="239"/>
  <c r="U32" i="239"/>
  <c r="T32" i="239"/>
  <c r="S32" i="239"/>
  <c r="R32" i="239"/>
  <c r="Q32" i="239"/>
  <c r="P32" i="239"/>
  <c r="O32" i="239"/>
  <c r="N32" i="239"/>
  <c r="M32" i="239"/>
  <c r="L32" i="239"/>
  <c r="K32" i="239"/>
  <c r="F32" i="239"/>
  <c r="AJ31" i="239"/>
  <c r="AI31" i="239"/>
  <c r="AH31" i="239"/>
  <c r="AG31" i="239"/>
  <c r="AF31" i="239"/>
  <c r="AE31" i="239"/>
  <c r="AD31" i="239"/>
  <c r="AC31" i="239"/>
  <c r="AB31" i="239"/>
  <c r="AA31" i="239"/>
  <c r="Z31" i="239"/>
  <c r="Y31" i="239"/>
  <c r="X31" i="239"/>
  <c r="W31" i="239"/>
  <c r="V31" i="239"/>
  <c r="U31" i="239"/>
  <c r="T31" i="239"/>
  <c r="S31" i="239"/>
  <c r="R31" i="239"/>
  <c r="Q31" i="239"/>
  <c r="P31" i="239"/>
  <c r="O31" i="239"/>
  <c r="N31" i="239"/>
  <c r="M31" i="239"/>
  <c r="L31" i="239"/>
  <c r="K31" i="239"/>
  <c r="F31" i="239"/>
  <c r="AJ30" i="239"/>
  <c r="AI30" i="239"/>
  <c r="AH30" i="239"/>
  <c r="AG30" i="239"/>
  <c r="AE30" i="239"/>
  <c r="AD30" i="239"/>
  <c r="AC30" i="239"/>
  <c r="AB30" i="239"/>
  <c r="AF30" i="239" s="1"/>
  <c r="AA30" i="239"/>
  <c r="Z30" i="239"/>
  <c r="Y30" i="239"/>
  <c r="X30" i="239"/>
  <c r="W30" i="239"/>
  <c r="V30" i="239"/>
  <c r="U30" i="239"/>
  <c r="T30" i="239"/>
  <c r="S30" i="239"/>
  <c r="R30" i="239"/>
  <c r="Q30" i="239"/>
  <c r="O30" i="239"/>
  <c r="N30" i="239"/>
  <c r="M30" i="239"/>
  <c r="L30" i="239"/>
  <c r="P30" i="239" s="1"/>
  <c r="F30" i="239" s="1"/>
  <c r="K30" i="239"/>
  <c r="AJ29" i="239"/>
  <c r="AI29" i="239"/>
  <c r="AH29" i="239"/>
  <c r="AG29" i="239"/>
  <c r="AF29" i="239"/>
  <c r="AE29" i="239"/>
  <c r="AD29" i="239"/>
  <c r="AC29" i="239"/>
  <c r="AB29" i="239"/>
  <c r="AA29" i="239"/>
  <c r="Y29" i="239"/>
  <c r="X29" i="239"/>
  <c r="W29" i="239"/>
  <c r="Z29" i="239" s="1"/>
  <c r="V29" i="239"/>
  <c r="U29" i="239"/>
  <c r="T29" i="239"/>
  <c r="S29" i="239"/>
  <c r="R29" i="239"/>
  <c r="Q29" i="239"/>
  <c r="P29" i="239"/>
  <c r="F29" i="239" s="1"/>
  <c r="O29" i="239"/>
  <c r="N29" i="239"/>
  <c r="M29" i="239"/>
  <c r="L29" i="239"/>
  <c r="K29" i="239"/>
  <c r="AI28" i="239"/>
  <c r="AH28" i="239"/>
  <c r="AJ28" i="239" s="1"/>
  <c r="AG28" i="239"/>
  <c r="AF28" i="239"/>
  <c r="AE28" i="239"/>
  <c r="AD28" i="239"/>
  <c r="AC28" i="239"/>
  <c r="AB28" i="239"/>
  <c r="AA28" i="239"/>
  <c r="Z28" i="239"/>
  <c r="Y28" i="239"/>
  <c r="X28" i="239"/>
  <c r="W28" i="239"/>
  <c r="V28" i="239"/>
  <c r="T28" i="239"/>
  <c r="S28" i="239"/>
  <c r="R28" i="239"/>
  <c r="U28" i="239" s="1"/>
  <c r="Q28" i="239"/>
  <c r="P28" i="239"/>
  <c r="F28" i="239" s="1"/>
  <c r="O28" i="239"/>
  <c r="N28" i="239"/>
  <c r="M28" i="239"/>
  <c r="L28" i="239"/>
  <c r="K28" i="239"/>
  <c r="AI27" i="239"/>
  <c r="AH27" i="239"/>
  <c r="AG27" i="239"/>
  <c r="AJ27" i="239" s="1"/>
  <c r="AE27" i="239"/>
  <c r="AD27" i="239"/>
  <c r="AC27" i="239"/>
  <c r="AB27" i="239"/>
  <c r="AA27" i="239"/>
  <c r="AF27" i="239" s="1"/>
  <c r="Y27" i="239"/>
  <c r="X27" i="239"/>
  <c r="W27" i="239"/>
  <c r="V27" i="239"/>
  <c r="Z27" i="239" s="1"/>
  <c r="U27" i="239"/>
  <c r="T27" i="239"/>
  <c r="S27" i="239"/>
  <c r="R27" i="239"/>
  <c r="Q27" i="239"/>
  <c r="O27" i="239"/>
  <c r="N27" i="239"/>
  <c r="M27" i="239"/>
  <c r="L27" i="239"/>
  <c r="K27" i="239"/>
  <c r="P27" i="239" s="1"/>
  <c r="F27" i="239" s="1"/>
  <c r="AI26" i="239"/>
  <c r="AH26" i="239"/>
  <c r="AG26" i="239"/>
  <c r="AJ26" i="239" s="1"/>
  <c r="AF26" i="239"/>
  <c r="AE26" i="239"/>
  <c r="AD26" i="239"/>
  <c r="AC26" i="239"/>
  <c r="AB26" i="239"/>
  <c r="AA26" i="239"/>
  <c r="Y26" i="239"/>
  <c r="X26" i="239"/>
  <c r="W26" i="239"/>
  <c r="V26" i="239"/>
  <c r="Z26" i="239" s="1"/>
  <c r="T26" i="239"/>
  <c r="S26" i="239"/>
  <c r="R26" i="239"/>
  <c r="Q26" i="239"/>
  <c r="U26" i="239" s="1"/>
  <c r="P26" i="239"/>
  <c r="F26" i="239" s="1"/>
  <c r="O26" i="239"/>
  <c r="N26" i="239"/>
  <c r="M26" i="239"/>
  <c r="L26" i="239"/>
  <c r="K26" i="239"/>
  <c r="AJ25" i="239"/>
  <c r="AI25" i="239"/>
  <c r="AH25" i="239"/>
  <c r="AG25" i="239"/>
  <c r="AF25" i="239"/>
  <c r="AE25" i="239"/>
  <c r="AD25" i="239"/>
  <c r="AC25" i="239"/>
  <c r="AB25" i="239"/>
  <c r="AA25" i="239"/>
  <c r="Y25" i="239"/>
  <c r="X25" i="239"/>
  <c r="Z25" i="239" s="1"/>
  <c r="W25" i="239"/>
  <c r="V25" i="239"/>
  <c r="T25" i="239"/>
  <c r="S25" i="239"/>
  <c r="U25" i="239" s="1"/>
  <c r="R25" i="239"/>
  <c r="Q25" i="239"/>
  <c r="P25" i="239"/>
  <c r="F25" i="239" s="1"/>
  <c r="O25" i="239"/>
  <c r="N25" i="239"/>
  <c r="M25" i="239"/>
  <c r="L25" i="239"/>
  <c r="K25" i="239"/>
  <c r="AJ24" i="239"/>
  <c r="AI24" i="239"/>
  <c r="AH24" i="239"/>
  <c r="AG24" i="239"/>
  <c r="AE24" i="239"/>
  <c r="AD24" i="239"/>
  <c r="AC24" i="239"/>
  <c r="AB24" i="239"/>
  <c r="AF24" i="239" s="1"/>
  <c r="AA24" i="239"/>
  <c r="Y24" i="239"/>
  <c r="X24" i="239"/>
  <c r="W24" i="239"/>
  <c r="Z24" i="239" s="1"/>
  <c r="V24" i="239"/>
  <c r="T24" i="239"/>
  <c r="S24" i="239"/>
  <c r="R24" i="239"/>
  <c r="U24" i="239" s="1"/>
  <c r="Q24" i="239"/>
  <c r="O24" i="239"/>
  <c r="N24" i="239"/>
  <c r="M24" i="239"/>
  <c r="L24" i="239"/>
  <c r="P24" i="239" s="1"/>
  <c r="F24" i="239" s="1"/>
  <c r="K24" i="239"/>
  <c r="AI23" i="239"/>
  <c r="AH23" i="239"/>
  <c r="AG23" i="239"/>
  <c r="AJ23" i="239" s="1"/>
  <c r="AE23" i="239"/>
  <c r="AD23" i="239"/>
  <c r="AC23" i="239"/>
  <c r="AB23" i="239"/>
  <c r="AA23" i="239"/>
  <c r="AF23" i="239" s="1"/>
  <c r="Z23" i="239"/>
  <c r="Y23" i="239"/>
  <c r="X23" i="239"/>
  <c r="W23" i="239"/>
  <c r="V23" i="239"/>
  <c r="T23" i="239"/>
  <c r="S23" i="239"/>
  <c r="R23" i="239"/>
  <c r="Q23" i="239"/>
  <c r="U23" i="239" s="1"/>
  <c r="O23" i="239"/>
  <c r="N23" i="239"/>
  <c r="M23" i="239"/>
  <c r="L23" i="239"/>
  <c r="K23" i="239"/>
  <c r="P23" i="239" s="1"/>
  <c r="F23" i="239" s="1"/>
  <c r="AJ22" i="239"/>
  <c r="F22" i="239" s="1"/>
  <c r="AI22" i="239"/>
  <c r="AH22" i="239"/>
  <c r="AG22" i="239"/>
  <c r="AF22" i="239"/>
  <c r="AE22" i="239"/>
  <c r="AD22" i="239"/>
  <c r="AC22" i="239"/>
  <c r="AB22" i="239"/>
  <c r="AA22" i="239"/>
  <c r="Z22" i="239"/>
  <c r="Y22" i="239"/>
  <c r="X22" i="239"/>
  <c r="W22" i="239"/>
  <c r="V22" i="239"/>
  <c r="U22" i="239"/>
  <c r="T22" i="239"/>
  <c r="S22" i="239"/>
  <c r="R22" i="239"/>
  <c r="Q22" i="239"/>
  <c r="P22" i="239"/>
  <c r="O22" i="239"/>
  <c r="N22" i="239"/>
  <c r="M22" i="239"/>
  <c r="L22" i="239"/>
  <c r="K22" i="239"/>
  <c r="AI21" i="239"/>
  <c r="AH21" i="239"/>
  <c r="AJ21" i="239" s="1"/>
  <c r="AG21" i="239"/>
  <c r="AF21" i="239"/>
  <c r="AE21" i="239"/>
  <c r="AD21" i="239"/>
  <c r="AC21" i="239"/>
  <c r="AB21" i="239"/>
  <c r="AA21" i="239"/>
  <c r="Y21" i="239"/>
  <c r="X21" i="239"/>
  <c r="W21" i="239"/>
  <c r="V21" i="239"/>
  <c r="T21" i="239"/>
  <c r="U21" i="239" s="1"/>
  <c r="S21" i="239"/>
  <c r="R21" i="239"/>
  <c r="Q21" i="239"/>
  <c r="P21" i="239"/>
  <c r="F21" i="239" s="1"/>
  <c r="O21" i="239"/>
  <c r="N21" i="239"/>
  <c r="M21" i="239"/>
  <c r="L21" i="239"/>
  <c r="K21" i="239"/>
  <c r="AI20" i="239"/>
  <c r="AH20" i="239"/>
  <c r="AJ20" i="239" s="1"/>
  <c r="AG20" i="239"/>
  <c r="AF20" i="239"/>
  <c r="AE20" i="239"/>
  <c r="AD20" i="239"/>
  <c r="AC20" i="239"/>
  <c r="AB20" i="239"/>
  <c r="AA20" i="239"/>
  <c r="Y20" i="239"/>
  <c r="X20" i="239"/>
  <c r="Z20" i="239" s="1"/>
  <c r="W20" i="239"/>
  <c r="V20" i="239"/>
  <c r="T20" i="239"/>
  <c r="S20" i="239"/>
  <c r="R20" i="239"/>
  <c r="Q20" i="239"/>
  <c r="O20" i="239"/>
  <c r="N20" i="239"/>
  <c r="P20" i="239" s="1"/>
  <c r="F20" i="239" s="1"/>
  <c r="M20" i="239"/>
  <c r="L20" i="239"/>
  <c r="K20" i="239"/>
  <c r="AI19" i="239"/>
  <c r="AH19" i="239"/>
  <c r="AG19" i="239"/>
  <c r="AE19" i="239"/>
  <c r="AD19" i="239"/>
  <c r="AC19" i="239"/>
  <c r="AB19" i="239"/>
  <c r="AA19" i="239"/>
  <c r="Y19" i="239"/>
  <c r="X19" i="239"/>
  <c r="W19" i="239"/>
  <c r="V19" i="239"/>
  <c r="Z19" i="239" s="1"/>
  <c r="T19" i="239"/>
  <c r="S19" i="239"/>
  <c r="R19" i="239"/>
  <c r="U19" i="239" s="1"/>
  <c r="Q19" i="239"/>
  <c r="O19" i="239"/>
  <c r="N19" i="239"/>
  <c r="M19" i="239"/>
  <c r="L19" i="239"/>
  <c r="K19" i="239"/>
  <c r="AI18" i="239"/>
  <c r="AH18" i="239"/>
  <c r="AG18" i="239"/>
  <c r="AE18" i="239"/>
  <c r="AD18" i="239"/>
  <c r="AF18" i="239" s="1"/>
  <c r="AC18" i="239"/>
  <c r="AB18" i="239"/>
  <c r="AA18" i="239"/>
  <c r="Y18" i="239"/>
  <c r="X18" i="239"/>
  <c r="W18" i="239"/>
  <c r="V18" i="239"/>
  <c r="T18" i="239"/>
  <c r="S18" i="239"/>
  <c r="R18" i="239"/>
  <c r="Q18" i="239"/>
  <c r="O18" i="239"/>
  <c r="N18" i="239"/>
  <c r="P18" i="239" s="1"/>
  <c r="F18" i="239" s="1"/>
  <c r="M18" i="239"/>
  <c r="L18" i="239"/>
  <c r="K18" i="239"/>
  <c r="AI17" i="239"/>
  <c r="AH17" i="239"/>
  <c r="AJ17" i="239" s="1"/>
  <c r="AG17" i="239"/>
  <c r="AE17" i="239"/>
  <c r="AD17" i="239"/>
  <c r="AC17" i="239"/>
  <c r="AB17" i="239"/>
  <c r="AA17" i="239"/>
  <c r="AF17" i="239" s="1"/>
  <c r="Y17" i="239"/>
  <c r="X17" i="239"/>
  <c r="W17" i="239"/>
  <c r="V17" i="239"/>
  <c r="T17" i="239"/>
  <c r="S17" i="239"/>
  <c r="R17" i="239"/>
  <c r="Q17" i="239"/>
  <c r="U17" i="239" s="1"/>
  <c r="O17" i="239"/>
  <c r="N17" i="239"/>
  <c r="M17" i="239"/>
  <c r="L17" i="239"/>
  <c r="K17" i="239"/>
  <c r="AI16" i="239"/>
  <c r="AH16" i="239"/>
  <c r="AJ16" i="239" s="1"/>
  <c r="AG16" i="239"/>
  <c r="AE16" i="239"/>
  <c r="AD16" i="239"/>
  <c r="AC16" i="239"/>
  <c r="AB16" i="239"/>
  <c r="AA16" i="239"/>
  <c r="Y16" i="239"/>
  <c r="X16" i="239"/>
  <c r="W16" i="239"/>
  <c r="V16" i="239"/>
  <c r="T16" i="239"/>
  <c r="S16" i="239"/>
  <c r="R16" i="239"/>
  <c r="Q16" i="239"/>
  <c r="O16" i="239"/>
  <c r="N16" i="239"/>
  <c r="M16" i="239"/>
  <c r="L16" i="239"/>
  <c r="K16" i="239"/>
  <c r="AI15" i="239"/>
  <c r="AH15" i="239"/>
  <c r="AJ15" i="239" s="1"/>
  <c r="AG15" i="239"/>
  <c r="AE15" i="239"/>
  <c r="AD15" i="239"/>
  <c r="AC15" i="239"/>
  <c r="AB15" i="239"/>
  <c r="AA15" i="239"/>
  <c r="Y15" i="239"/>
  <c r="X15" i="239"/>
  <c r="Z15" i="239" s="1"/>
  <c r="W15" i="239"/>
  <c r="V15" i="239"/>
  <c r="T15" i="239"/>
  <c r="S15" i="239"/>
  <c r="R15" i="239"/>
  <c r="Q15" i="239"/>
  <c r="O15" i="239"/>
  <c r="N15" i="239"/>
  <c r="M15" i="239"/>
  <c r="L15" i="239"/>
  <c r="K15" i="239"/>
  <c r="AI14" i="239"/>
  <c r="AH14" i="239"/>
  <c r="AJ14" i="239" s="1"/>
  <c r="AG14" i="239"/>
  <c r="AE14" i="239"/>
  <c r="AD14" i="239"/>
  <c r="AC14" i="239"/>
  <c r="AF14" i="239" s="1"/>
  <c r="AB14" i="239"/>
  <c r="AA14" i="239"/>
  <c r="Y14" i="239"/>
  <c r="X14" i="239"/>
  <c r="Z14" i="239" s="1"/>
  <c r="W14" i="239"/>
  <c r="V14" i="239"/>
  <c r="U14" i="239"/>
  <c r="T14" i="239"/>
  <c r="S14" i="239"/>
  <c r="R14" i="239"/>
  <c r="Q14" i="239"/>
  <c r="O14" i="239"/>
  <c r="N14" i="239"/>
  <c r="M14" i="239"/>
  <c r="P14" i="239" s="1"/>
  <c r="F14" i="239" s="1"/>
  <c r="L14" i="239"/>
  <c r="K14" i="239"/>
  <c r="AI13" i="239"/>
  <c r="AH13" i="239"/>
  <c r="AJ13" i="239" s="1"/>
  <c r="AG13" i="239"/>
  <c r="AE13" i="239"/>
  <c r="AD13" i="239"/>
  <c r="AC13" i="239"/>
  <c r="AB13" i="239"/>
  <c r="AF13" i="239" s="1"/>
  <c r="AA13" i="239"/>
  <c r="Y13" i="239"/>
  <c r="X13" i="239"/>
  <c r="W13" i="239"/>
  <c r="V13" i="239"/>
  <c r="T13" i="239"/>
  <c r="S13" i="239"/>
  <c r="R13" i="239"/>
  <c r="U13" i="239" s="1"/>
  <c r="Q13" i="239"/>
  <c r="O13" i="239"/>
  <c r="N13" i="239"/>
  <c r="M13" i="239"/>
  <c r="L13" i="239"/>
  <c r="P13" i="239" s="1"/>
  <c r="F13" i="239" s="1"/>
  <c r="K13" i="239"/>
  <c r="AI12" i="239"/>
  <c r="AH12" i="239"/>
  <c r="AJ12" i="239" s="1"/>
  <c r="AG12" i="239"/>
  <c r="AE12" i="239"/>
  <c r="AD12" i="239"/>
  <c r="AC12" i="239"/>
  <c r="AB12" i="239"/>
  <c r="AA12" i="239"/>
  <c r="Y12" i="239"/>
  <c r="X12" i="239"/>
  <c r="W12" i="239"/>
  <c r="Z12" i="239" s="1"/>
  <c r="V12" i="239"/>
  <c r="T12" i="239"/>
  <c r="S12" i="239"/>
  <c r="R12" i="239"/>
  <c r="Q12" i="239"/>
  <c r="O12" i="239"/>
  <c r="N12" i="239"/>
  <c r="M12" i="239"/>
  <c r="L12" i="239"/>
  <c r="K12" i="239"/>
  <c r="AI11" i="239"/>
  <c r="AH11" i="239"/>
  <c r="AG11" i="239"/>
  <c r="AE11" i="239"/>
  <c r="AD11" i="239"/>
  <c r="AC11" i="239"/>
  <c r="AB11" i="239"/>
  <c r="AA11" i="239"/>
  <c r="Y11" i="239"/>
  <c r="X11" i="239"/>
  <c r="W11" i="239"/>
  <c r="V11" i="239"/>
  <c r="T11" i="239"/>
  <c r="S11" i="239"/>
  <c r="R11" i="239"/>
  <c r="Q11" i="239"/>
  <c r="O11" i="239"/>
  <c r="N11" i="239"/>
  <c r="M11" i="239"/>
  <c r="L11" i="239"/>
  <c r="K11" i="239"/>
  <c r="AI10" i="239"/>
  <c r="AH10" i="239"/>
  <c r="AJ10" i="239" s="1"/>
  <c r="AG10" i="239"/>
  <c r="AE10" i="239"/>
  <c r="AD10" i="239"/>
  <c r="AF10" i="239" s="1"/>
  <c r="AC10" i="239"/>
  <c r="AB10" i="239"/>
  <c r="AA10" i="239"/>
  <c r="Y10" i="239"/>
  <c r="X10" i="239"/>
  <c r="W10" i="239"/>
  <c r="V10" i="239"/>
  <c r="T10" i="239"/>
  <c r="U10" i="239" s="1"/>
  <c r="S10" i="239"/>
  <c r="R10" i="239"/>
  <c r="Q10" i="239"/>
  <c r="O10" i="239"/>
  <c r="N10" i="239"/>
  <c r="M10" i="239"/>
  <c r="L10" i="239"/>
  <c r="K10" i="239"/>
  <c r="AI9" i="239"/>
  <c r="AH9" i="239"/>
  <c r="AJ9" i="239" s="1"/>
  <c r="AG9" i="239"/>
  <c r="AE9" i="239"/>
  <c r="AD9" i="239"/>
  <c r="AC9" i="239"/>
  <c r="AB9" i="239"/>
  <c r="AA9" i="239"/>
  <c r="Y9" i="239"/>
  <c r="X9" i="239"/>
  <c r="W9" i="239"/>
  <c r="V9" i="239"/>
  <c r="T9" i="239"/>
  <c r="S9" i="239"/>
  <c r="R9" i="239"/>
  <c r="Q9" i="239"/>
  <c r="O9" i="239"/>
  <c r="N9" i="239"/>
  <c r="M9" i="239"/>
  <c r="L9" i="239"/>
  <c r="K9" i="239"/>
  <c r="AI8" i="239"/>
  <c r="AH8" i="239"/>
  <c r="AJ8" i="239" s="1"/>
  <c r="AG8" i="239"/>
  <c r="AE8" i="239"/>
  <c r="AD8" i="239"/>
  <c r="AC8" i="239"/>
  <c r="AB8" i="239"/>
  <c r="AA8" i="239"/>
  <c r="Y8" i="239"/>
  <c r="X8" i="239"/>
  <c r="W8" i="239"/>
  <c r="V8" i="239"/>
  <c r="T8" i="239"/>
  <c r="S8" i="239"/>
  <c r="R8" i="239"/>
  <c r="Q8" i="239"/>
  <c r="O8" i="239"/>
  <c r="N8" i="239"/>
  <c r="M8" i="239"/>
  <c r="L8" i="239"/>
  <c r="K8" i="239"/>
  <c r="AI7" i="239"/>
  <c r="AH7" i="239"/>
  <c r="AJ7" i="239" s="1"/>
  <c r="AG7" i="239"/>
  <c r="AE7" i="239"/>
  <c r="AD7" i="239"/>
  <c r="AC7" i="239"/>
  <c r="AB7" i="239"/>
  <c r="AA7" i="239"/>
  <c r="Y7" i="239"/>
  <c r="X7" i="239"/>
  <c r="W7" i="239"/>
  <c r="V7" i="239"/>
  <c r="T7" i="239"/>
  <c r="S7" i="239"/>
  <c r="R7" i="239"/>
  <c r="Q7" i="239"/>
  <c r="O7" i="239"/>
  <c r="N7" i="239"/>
  <c r="M7" i="239"/>
  <c r="L7" i="239"/>
  <c r="K7" i="239"/>
  <c r="AI6" i="239"/>
  <c r="AH6" i="239"/>
  <c r="AJ6" i="239" s="1"/>
  <c r="AG6" i="239"/>
  <c r="AE6" i="239"/>
  <c r="AD6" i="239"/>
  <c r="AC6" i="239"/>
  <c r="AB6" i="239"/>
  <c r="AA6" i="239"/>
  <c r="Y6" i="239"/>
  <c r="X6" i="239"/>
  <c r="Z6" i="239" s="1"/>
  <c r="W6" i="239"/>
  <c r="V6" i="239"/>
  <c r="T6" i="239"/>
  <c r="S6" i="239"/>
  <c r="U6" i="239" s="1"/>
  <c r="R6" i="239"/>
  <c r="Q6" i="239"/>
  <c r="O6" i="239"/>
  <c r="N6" i="239"/>
  <c r="M6" i="239"/>
  <c r="L6" i="239"/>
  <c r="K6" i="239"/>
  <c r="AI5" i="239"/>
  <c r="AH5" i="239"/>
  <c r="AJ5" i="239" s="1"/>
  <c r="AG5" i="239"/>
  <c r="AE5" i="239"/>
  <c r="AD5" i="239"/>
  <c r="AC5" i="239"/>
  <c r="AB5" i="239"/>
  <c r="AA5" i="239"/>
  <c r="Y5" i="239"/>
  <c r="X5" i="239"/>
  <c r="W5" i="239"/>
  <c r="V5" i="239"/>
  <c r="T5" i="239"/>
  <c r="S5" i="239"/>
  <c r="R5" i="239"/>
  <c r="Q5" i="239"/>
  <c r="O5" i="239"/>
  <c r="N5" i="239"/>
  <c r="M5" i="239"/>
  <c r="L5" i="239"/>
  <c r="K5" i="239"/>
  <c r="AI4" i="239"/>
  <c r="AH4" i="239"/>
  <c r="AJ4" i="239" s="1"/>
  <c r="AG4" i="239"/>
  <c r="AE4" i="239"/>
  <c r="AD4" i="239"/>
  <c r="AC4" i="239"/>
  <c r="AB4" i="239"/>
  <c r="AA4" i="239"/>
  <c r="Y4" i="239"/>
  <c r="X4" i="239"/>
  <c r="Z4" i="239" s="1"/>
  <c r="W4" i="239"/>
  <c r="V4" i="239"/>
  <c r="T4" i="239"/>
  <c r="S4" i="239"/>
  <c r="R4" i="239"/>
  <c r="Q4" i="239"/>
  <c r="O4" i="239"/>
  <c r="N4" i="239"/>
  <c r="M4" i="239"/>
  <c r="L4" i="239"/>
  <c r="K4" i="239"/>
  <c r="F61" i="241"/>
  <c r="G60" i="241"/>
  <c r="F35" i="241"/>
  <c r="G34" i="241"/>
  <c r="H33" i="241"/>
  <c r="G28" i="241"/>
  <c r="G27" i="241"/>
  <c r="G26" i="241"/>
  <c r="G25" i="241"/>
  <c r="G21" i="241"/>
  <c r="G20" i="241"/>
  <c r="G19" i="241"/>
  <c r="G18" i="241"/>
  <c r="F60" i="241"/>
  <c r="F34" i="241"/>
  <c r="G33" i="241"/>
  <c r="F28" i="241"/>
  <c r="F27" i="241"/>
  <c r="F26" i="241"/>
  <c r="F25" i="241"/>
  <c r="F21" i="241"/>
  <c r="F20" i="241"/>
  <c r="F19" i="241"/>
  <c r="F18" i="241"/>
  <c r="H13" i="241"/>
  <c r="H78" i="241"/>
  <c r="H77" i="241"/>
  <c r="H76" i="241"/>
  <c r="H75" i="241"/>
  <c r="H71" i="241"/>
  <c r="H70" i="241"/>
  <c r="H69" i="241"/>
  <c r="H68" i="241"/>
  <c r="F33" i="241"/>
  <c r="G13" i="241"/>
  <c r="H12" i="241"/>
  <c r="G78" i="241"/>
  <c r="G77" i="241"/>
  <c r="G76" i="241"/>
  <c r="G75" i="241"/>
  <c r="G71" i="241"/>
  <c r="G70" i="241"/>
  <c r="G69" i="241"/>
  <c r="G68" i="241"/>
  <c r="F13" i="241"/>
  <c r="G12" i="241"/>
  <c r="H11" i="241"/>
  <c r="F78" i="241"/>
  <c r="F77" i="241"/>
  <c r="F76" i="241"/>
  <c r="F75" i="241"/>
  <c r="F71" i="241"/>
  <c r="F70" i="241"/>
  <c r="F69" i="241"/>
  <c r="F68" i="241"/>
  <c r="H63" i="241"/>
  <c r="H50" i="241"/>
  <c r="H49" i="241"/>
  <c r="H48" i="241"/>
  <c r="H47" i="241"/>
  <c r="H43" i="241"/>
  <c r="H42" i="241"/>
  <c r="H41" i="241"/>
  <c r="H40" i="241"/>
  <c r="F12" i="241"/>
  <c r="G11" i="241"/>
  <c r="H10" i="241"/>
  <c r="F36" i="241"/>
  <c r="H26" i="241"/>
  <c r="H21" i="241"/>
  <c r="H20" i="241"/>
  <c r="G63" i="241"/>
  <c r="H62" i="241"/>
  <c r="G50" i="241"/>
  <c r="G49" i="241"/>
  <c r="G48" i="241"/>
  <c r="G47" i="241"/>
  <c r="G43" i="241"/>
  <c r="G42" i="241"/>
  <c r="G41" i="241"/>
  <c r="G40" i="241"/>
  <c r="H36" i="241"/>
  <c r="F11" i="241"/>
  <c r="G10" i="241"/>
  <c r="G61" i="241"/>
  <c r="G35" i="241"/>
  <c r="H25" i="241"/>
  <c r="H19" i="241"/>
  <c r="F63" i="241"/>
  <c r="G62" i="241"/>
  <c r="H61" i="241"/>
  <c r="F50" i="241"/>
  <c r="F49" i="241"/>
  <c r="F48" i="241"/>
  <c r="F47" i="241"/>
  <c r="F43" i="241"/>
  <c r="F42" i="241"/>
  <c r="F41" i="241"/>
  <c r="F40" i="241"/>
  <c r="G36" i="241"/>
  <c r="H35" i="241"/>
  <c r="F10" i="241"/>
  <c r="F62" i="241"/>
  <c r="H60" i="241"/>
  <c r="H34" i="241"/>
  <c r="H28" i="241"/>
  <c r="H27" i="241"/>
  <c r="H18" i="241"/>
  <c r="E75" i="316"/>
  <c r="G11" i="297"/>
  <c r="D71" i="329"/>
  <c r="F71" i="297"/>
  <c r="D75" i="297"/>
  <c r="D43" i="275"/>
  <c r="F13" i="288"/>
  <c r="D28" i="329"/>
  <c r="D71" i="310"/>
  <c r="D50" i="329"/>
  <c r="D71" i="297"/>
  <c r="E60" i="321"/>
  <c r="D60" i="288"/>
  <c r="G62" i="329"/>
  <c r="F69" i="288"/>
  <c r="D25" i="258"/>
  <c r="H36" i="329"/>
  <c r="E20" i="258"/>
  <c r="F48" i="258"/>
  <c r="D50" i="321"/>
  <c r="E71" i="297"/>
  <c r="E12" i="288"/>
  <c r="D10" i="275"/>
  <c r="D26" i="258"/>
  <c r="E19" i="258"/>
  <c r="E13" i="316"/>
  <c r="D70" i="297"/>
  <c r="E70" i="284"/>
  <c r="F60" i="284"/>
  <c r="F50" i="297"/>
  <c r="E11" i="288"/>
  <c r="F20" i="258"/>
  <c r="E50" i="284"/>
  <c r="E33" i="258"/>
  <c r="D28" i="316"/>
  <c r="D11" i="297"/>
  <c r="E60" i="284"/>
  <c r="F63" i="297"/>
  <c r="E70" i="297"/>
  <c r="D28" i="297"/>
  <c r="E35" i="258"/>
  <c r="F69" i="329"/>
  <c r="D70" i="310"/>
  <c r="H62" i="329"/>
  <c r="F71" i="321"/>
  <c r="F13" i="321"/>
  <c r="E71" i="284"/>
  <c r="D36" i="297"/>
  <c r="E69" i="316"/>
  <c r="E63" i="316"/>
  <c r="D33" i="258"/>
  <c r="E42" i="241"/>
  <c r="I60" i="329"/>
  <c r="E36" i="284"/>
  <c r="D49" i="275"/>
  <c r="H75" i="329"/>
  <c r="F69" i="321"/>
  <c r="E13" i="284"/>
  <c r="E34" i="258"/>
  <c r="D41" i="275"/>
  <c r="F75" i="321"/>
  <c r="E69" i="288"/>
  <c r="F26" i="258"/>
  <c r="D69" i="284"/>
  <c r="E28" i="284"/>
  <c r="D13" i="297"/>
  <c r="F69" i="284"/>
  <c r="D47" i="258"/>
  <c r="E69" i="297"/>
  <c r="F13" i="297"/>
  <c r="H70" i="297"/>
  <c r="D50" i="310"/>
  <c r="E13" i="288"/>
  <c r="E28" i="316"/>
  <c r="E47" i="258"/>
  <c r="D61" i="310"/>
  <c r="D10" i="258"/>
  <c r="I69" i="329"/>
  <c r="D50" i="284"/>
  <c r="F75" i="329"/>
  <c r="D21" i="275"/>
  <c r="D35" i="275"/>
  <c r="F12" i="297"/>
  <c r="D60" i="321"/>
  <c r="F13" i="284"/>
  <c r="D50" i="288"/>
  <c r="I61" i="329"/>
  <c r="F60" i="297"/>
  <c r="E13" i="329"/>
  <c r="F18" i="258"/>
  <c r="E50" i="329"/>
  <c r="D12" i="329"/>
  <c r="F71" i="288"/>
  <c r="D68" i="258"/>
  <c r="F12" i="284"/>
  <c r="G70" i="329"/>
  <c r="F36" i="284"/>
  <c r="D19" i="275"/>
  <c r="D19" i="258"/>
  <c r="G69" i="329"/>
  <c r="G71" i="329"/>
  <c r="F27" i="258"/>
  <c r="D21" i="258"/>
  <c r="D13" i="329"/>
  <c r="D71" i="284"/>
  <c r="E11" i="297"/>
  <c r="E69" i="321"/>
  <c r="H28" i="329"/>
  <c r="F61" i="329"/>
  <c r="E28" i="321"/>
  <c r="H69" i="297"/>
  <c r="E70" i="329"/>
  <c r="H11" i="297"/>
  <c r="G60" i="297"/>
  <c r="E70" i="288"/>
  <c r="D12" i="284"/>
  <c r="H12" i="297"/>
  <c r="F50" i="288"/>
  <c r="G69" i="297"/>
  <c r="G75" i="329"/>
  <c r="D69" i="316"/>
  <c r="G28" i="297"/>
  <c r="E69" i="329"/>
  <c r="D47" i="275"/>
  <c r="E41" i="258"/>
  <c r="F19" i="258"/>
  <c r="D13" i="321"/>
  <c r="F13" i="329"/>
  <c r="D25" i="275"/>
  <c r="D20" i="275"/>
  <c r="F62" i="329"/>
  <c r="F61" i="321"/>
  <c r="F70" i="329"/>
  <c r="H13" i="297"/>
  <c r="D70" i="329"/>
  <c r="E68" i="258"/>
  <c r="E34" i="241"/>
  <c r="E60" i="288"/>
  <c r="H71" i="329"/>
  <c r="D12" i="288"/>
  <c r="F43" i="258"/>
  <c r="F70" i="297"/>
  <c r="F42" i="258"/>
  <c r="E10" i="258"/>
  <c r="E50" i="288"/>
  <c r="F41" i="258"/>
  <c r="F71" i="329"/>
  <c r="D42" i="258"/>
  <c r="D60" i="297"/>
  <c r="D28" i="310"/>
  <c r="D75" i="310"/>
  <c r="D12" i="316"/>
  <c r="D33" i="275"/>
  <c r="D71" i="316"/>
  <c r="E60" i="329"/>
  <c r="F28" i="321"/>
  <c r="D11" i="329"/>
  <c r="E28" i="288"/>
  <c r="E48" i="241"/>
  <c r="D70" i="316"/>
  <c r="E71" i="316"/>
  <c r="E70" i="321"/>
  <c r="D18" i="258"/>
  <c r="G70" i="297"/>
  <c r="F49" i="258"/>
  <c r="D13" i="316"/>
  <c r="D11" i="321"/>
  <c r="E70" i="310"/>
  <c r="E75" i="310"/>
  <c r="E75" i="297"/>
  <c r="F21" i="258"/>
  <c r="G13" i="329"/>
  <c r="F11" i="288"/>
  <c r="E62" i="297"/>
  <c r="E43" i="258"/>
  <c r="F40" i="258"/>
  <c r="F70" i="288"/>
  <c r="I13" i="329"/>
  <c r="E18" i="258"/>
  <c r="E71" i="310"/>
  <c r="F25" i="258"/>
  <c r="D48" i="275"/>
  <c r="D60" i="329"/>
  <c r="E11" i="284"/>
  <c r="G71" i="297"/>
  <c r="E34" i="275"/>
  <c r="D69" i="321"/>
  <c r="G13" i="297"/>
  <c r="E61" i="316"/>
  <c r="E28" i="329"/>
  <c r="E40" i="258"/>
  <c r="D41" i="258"/>
  <c r="D60" i="316"/>
  <c r="D12" i="321"/>
  <c r="E47" i="241"/>
  <c r="D71" i="288"/>
  <c r="E12" i="284"/>
  <c r="F28" i="329"/>
  <c r="F12" i="288"/>
  <c r="I71" i="329"/>
  <c r="D49" i="258"/>
  <c r="E70" i="316"/>
  <c r="D69" i="310"/>
  <c r="D36" i="329"/>
  <c r="D40" i="258"/>
  <c r="H70" i="329"/>
  <c r="I75" i="329"/>
  <c r="F10" i="258"/>
  <c r="H71" i="297"/>
  <c r="D42" i="275"/>
  <c r="E33" i="241"/>
  <c r="E25" i="258"/>
  <c r="D18" i="275"/>
  <c r="E69" i="310"/>
  <c r="E36" i="310"/>
  <c r="H69" i="329"/>
  <c r="F62" i="321"/>
  <c r="E13" i="321"/>
  <c r="E33" i="275"/>
  <c r="D70" i="284"/>
  <c r="F11" i="297"/>
  <c r="F36" i="321"/>
  <c r="E18" i="241"/>
  <c r="E36" i="321"/>
  <c r="F68" i="258"/>
  <c r="F47" i="258"/>
  <c r="H60" i="297"/>
  <c r="D35" i="258"/>
  <c r="E21" i="258"/>
  <c r="F36" i="329"/>
  <c r="D70" i="288"/>
  <c r="H13" i="329"/>
  <c r="F70" i="284"/>
  <c r="E62" i="310"/>
  <c r="E11" i="321"/>
  <c r="G12" i="297"/>
  <c r="I28" i="329"/>
  <c r="I36" i="329"/>
  <c r="G36" i="297"/>
  <c r="F69" i="297"/>
  <c r="E26" i="258"/>
  <c r="G61" i="329"/>
  <c r="D20" i="258"/>
  <c r="D13" i="284"/>
  <c r="D43" i="258"/>
  <c r="H12" i="329"/>
  <c r="D69" i="329"/>
  <c r="F11" i="284"/>
  <c r="D11" i="316"/>
  <c r="E71" i="321"/>
  <c r="E13" i="297"/>
  <c r="E62" i="316"/>
  <c r="H61" i="329"/>
  <c r="D69" i="297"/>
  <c r="E12" i="329"/>
  <c r="D34" i="258"/>
  <c r="E71" i="329"/>
  <c r="E11" i="329"/>
  <c r="E35" i="275"/>
  <c r="D27" i="258"/>
  <c r="E61" i="310"/>
  <c r="H50" i="297"/>
  <c r="E42" i="258"/>
  <c r="D11" i="284"/>
  <c r="D40" i="275"/>
  <c r="F28" i="288"/>
  <c r="E12" i="321"/>
  <c r="D26" i="275"/>
  <c r="E28" i="297"/>
  <c r="D13" i="310"/>
  <c r="F70" i="321"/>
  <c r="F33" i="258"/>
  <c r="E71" i="288"/>
  <c r="E40" i="241"/>
  <c r="E48" i="258"/>
  <c r="F28" i="284"/>
  <c r="D50" i="316"/>
  <c r="E49" i="258"/>
  <c r="F35" i="258"/>
  <c r="F71" i="284"/>
  <c r="D71" i="321"/>
  <c r="D27" i="275"/>
  <c r="E13" i="310"/>
  <c r="D68" i="275"/>
  <c r="D70" i="321"/>
  <c r="F34" i="258"/>
  <c r="I70" i="329"/>
  <c r="E27" i="241"/>
  <c r="D60" i="284"/>
  <c r="F12" i="321"/>
  <c r="E69" i="284"/>
  <c r="E27" i="258"/>
  <c r="E25" i="241"/>
  <c r="D48" i="258"/>
  <c r="E36" i="297"/>
  <c r="D62" i="310"/>
  <c r="D34" i="275"/>
  <c r="D13" i="288"/>
  <c r="I62" i="329"/>
  <c r="F60" i="288"/>
  <c r="D69" i="288"/>
  <c r="E61" i="297"/>
  <c r="D11" i="288"/>
  <c r="E57" i="320" l="1"/>
  <c r="E57" i="328"/>
  <c r="E62" i="328" s="1"/>
  <c r="C62" i="328"/>
  <c r="G51" i="328"/>
  <c r="G67" i="328"/>
  <c r="G68" i="328"/>
  <c r="G50" i="328"/>
  <c r="C69" i="328"/>
  <c r="E57" i="327"/>
  <c r="C62" i="327"/>
  <c r="C69" i="327"/>
  <c r="G69" i="327" s="1"/>
  <c r="G51" i="327"/>
  <c r="G50" i="327"/>
  <c r="E62" i="327"/>
  <c r="G67" i="327"/>
  <c r="G68" i="327"/>
  <c r="G51" i="326"/>
  <c r="C69" i="326"/>
  <c r="G50" i="326"/>
  <c r="G67" i="326"/>
  <c r="C62" i="326"/>
  <c r="G68" i="326"/>
  <c r="E57" i="325"/>
  <c r="E62" i="325" s="1"/>
  <c r="G51" i="325"/>
  <c r="C69" i="325"/>
  <c r="E69" i="325" s="1"/>
  <c r="C62" i="325"/>
  <c r="G50" i="325"/>
  <c r="G67" i="325"/>
  <c r="G68" i="325"/>
  <c r="C69" i="324"/>
  <c r="G48" i="324"/>
  <c r="E62" i="324"/>
  <c r="G49" i="324"/>
  <c r="C62" i="324"/>
  <c r="C28" i="329"/>
  <c r="C36" i="329"/>
  <c r="K36" i="329" s="1"/>
  <c r="G57" i="323"/>
  <c r="C60" i="329"/>
  <c r="K60" i="329" s="1"/>
  <c r="K10" i="329"/>
  <c r="C12" i="329"/>
  <c r="K12" i="329" s="1"/>
  <c r="C13" i="329"/>
  <c r="C11" i="329"/>
  <c r="K11" i="329" s="1"/>
  <c r="G49" i="323"/>
  <c r="C69" i="323"/>
  <c r="G50" i="323"/>
  <c r="C62" i="323"/>
  <c r="G48" i="323"/>
  <c r="C69" i="320"/>
  <c r="G69" i="320" s="1"/>
  <c r="G50" i="320"/>
  <c r="C62" i="320"/>
  <c r="E62" i="320"/>
  <c r="G67" i="320"/>
  <c r="G68" i="320"/>
  <c r="G51" i="320"/>
  <c r="C36" i="321"/>
  <c r="K36" i="321" s="1"/>
  <c r="E57" i="319"/>
  <c r="E62" i="319" s="1"/>
  <c r="C28" i="321"/>
  <c r="G50" i="319"/>
  <c r="C69" i="319"/>
  <c r="C62" i="319"/>
  <c r="G49" i="319"/>
  <c r="G48" i="319"/>
  <c r="K10" i="321"/>
  <c r="C54" i="321"/>
  <c r="C69" i="318"/>
  <c r="C13" i="321"/>
  <c r="K13" i="321" s="1"/>
  <c r="G50" i="318"/>
  <c r="C12" i="321"/>
  <c r="K12" i="321" s="1"/>
  <c r="C11" i="321"/>
  <c r="K11" i="321" s="1"/>
  <c r="G49" i="318"/>
  <c r="E62" i="318"/>
  <c r="G48" i="318"/>
  <c r="G51" i="317"/>
  <c r="E62" i="315"/>
  <c r="G51" i="315"/>
  <c r="G50" i="315"/>
  <c r="G67" i="315"/>
  <c r="G68" i="315"/>
  <c r="C62" i="315"/>
  <c r="D55" i="316"/>
  <c r="C28" i="316"/>
  <c r="K10" i="316"/>
  <c r="C54" i="316"/>
  <c r="C69" i="314"/>
  <c r="E69" i="314" s="1"/>
  <c r="C50" i="316"/>
  <c r="C13" i="316"/>
  <c r="C11" i="316"/>
  <c r="K11" i="316" s="1"/>
  <c r="C12" i="316"/>
  <c r="K12" i="316" s="1"/>
  <c r="E62" i="314"/>
  <c r="G48" i="314"/>
  <c r="G49" i="314"/>
  <c r="C62" i="314"/>
  <c r="C69" i="313"/>
  <c r="G69" i="313" s="1"/>
  <c r="E62" i="313"/>
  <c r="G50" i="312"/>
  <c r="G51" i="311"/>
  <c r="C36" i="310"/>
  <c r="K36" i="310" s="1"/>
  <c r="E57" i="309"/>
  <c r="G51" i="309"/>
  <c r="C60" i="310"/>
  <c r="K60" i="310" s="1"/>
  <c r="C62" i="309"/>
  <c r="G50" i="309"/>
  <c r="C69" i="309"/>
  <c r="K10" i="310"/>
  <c r="K14" i="310" s="1"/>
  <c r="G68" i="309"/>
  <c r="G67" i="309"/>
  <c r="C28" i="310"/>
  <c r="C69" i="308"/>
  <c r="E69" i="308" s="1"/>
  <c r="C62" i="308"/>
  <c r="C61" i="310"/>
  <c r="K61" i="310" s="1"/>
  <c r="C62" i="310"/>
  <c r="K62" i="310" s="1"/>
  <c r="C13" i="310"/>
  <c r="K13" i="310" s="1"/>
  <c r="G51" i="308"/>
  <c r="G67" i="308"/>
  <c r="G68" i="308"/>
  <c r="E62" i="308"/>
  <c r="C69" i="307"/>
  <c r="G69" i="307" s="1"/>
  <c r="G50" i="307"/>
  <c r="E62" i="307"/>
  <c r="G57" i="306"/>
  <c r="E62" i="306"/>
  <c r="C69" i="306"/>
  <c r="E69" i="306" s="1"/>
  <c r="G50" i="306"/>
  <c r="C62" i="306"/>
  <c r="E62" i="305"/>
  <c r="G51" i="305"/>
  <c r="G70" i="304"/>
  <c r="G51" i="304"/>
  <c r="E62" i="304"/>
  <c r="C62" i="304"/>
  <c r="C69" i="304"/>
  <c r="E68" i="304"/>
  <c r="G51" i="302"/>
  <c r="G70" i="301"/>
  <c r="G51" i="300"/>
  <c r="E66" i="299"/>
  <c r="C68" i="299"/>
  <c r="G68" i="299" s="1"/>
  <c r="C67" i="299"/>
  <c r="G67" i="299" s="1"/>
  <c r="G66" i="299"/>
  <c r="C62" i="298"/>
  <c r="C69" i="298"/>
  <c r="E69" i="298" s="1"/>
  <c r="E62" i="298"/>
  <c r="G51" i="298"/>
  <c r="E68" i="326"/>
  <c r="E67" i="326"/>
  <c r="C71" i="329"/>
  <c r="C70" i="329"/>
  <c r="C69" i="329"/>
  <c r="E68" i="327"/>
  <c r="E67" i="327"/>
  <c r="C67" i="323"/>
  <c r="G66" i="323"/>
  <c r="E66" i="323"/>
  <c r="C68" i="323"/>
  <c r="G69" i="324"/>
  <c r="E69" i="324"/>
  <c r="C67" i="324"/>
  <c r="G66" i="324"/>
  <c r="E66" i="324"/>
  <c r="C68" i="324"/>
  <c r="E68" i="325"/>
  <c r="E67" i="325"/>
  <c r="E68" i="328"/>
  <c r="E67" i="328"/>
  <c r="E68" i="320"/>
  <c r="E67" i="320"/>
  <c r="C67" i="318"/>
  <c r="G66" i="318"/>
  <c r="E66" i="318"/>
  <c r="C68" i="318"/>
  <c r="C67" i="319"/>
  <c r="G66" i="319"/>
  <c r="E66" i="319"/>
  <c r="C68" i="319"/>
  <c r="C70" i="321"/>
  <c r="C71" i="321"/>
  <c r="C69" i="321"/>
  <c r="C68" i="317"/>
  <c r="G68" i="317" s="1"/>
  <c r="C67" i="317"/>
  <c r="G67" i="317" s="1"/>
  <c r="G66" i="317"/>
  <c r="E66" i="317"/>
  <c r="G69" i="317"/>
  <c r="E69" i="317"/>
  <c r="C71" i="316"/>
  <c r="C69" i="316"/>
  <c r="C70" i="316"/>
  <c r="E68" i="315"/>
  <c r="E67" i="315"/>
  <c r="G69" i="315"/>
  <c r="E69" i="315"/>
  <c r="E66" i="314"/>
  <c r="C68" i="314"/>
  <c r="G66" i="314"/>
  <c r="C67" i="314"/>
  <c r="G51" i="313"/>
  <c r="C68" i="313"/>
  <c r="G68" i="313" s="1"/>
  <c r="C67" i="313"/>
  <c r="G67" i="313" s="1"/>
  <c r="G66" i="313"/>
  <c r="E66" i="313"/>
  <c r="E69" i="313"/>
  <c r="G69" i="312"/>
  <c r="E69" i="312"/>
  <c r="G69" i="311"/>
  <c r="E69" i="311"/>
  <c r="C68" i="311"/>
  <c r="G68" i="311" s="1"/>
  <c r="C67" i="311"/>
  <c r="G67" i="311" s="1"/>
  <c r="G66" i="311"/>
  <c r="E66" i="311"/>
  <c r="E68" i="308"/>
  <c r="E67" i="308"/>
  <c r="C71" i="310"/>
  <c r="C70" i="310"/>
  <c r="C69" i="310"/>
  <c r="E68" i="309"/>
  <c r="E67" i="309"/>
  <c r="C68" i="305"/>
  <c r="G68" i="305" s="1"/>
  <c r="C67" i="305"/>
  <c r="G67" i="305" s="1"/>
  <c r="G66" i="305"/>
  <c r="E66" i="305"/>
  <c r="G69" i="305"/>
  <c r="E69" i="305"/>
  <c r="E66" i="302"/>
  <c r="C68" i="302"/>
  <c r="G68" i="302" s="1"/>
  <c r="G66" i="302"/>
  <c r="C67" i="302"/>
  <c r="G67" i="302" s="1"/>
  <c r="E68" i="301"/>
  <c r="E67" i="301"/>
  <c r="C71" i="303"/>
  <c r="C70" i="303"/>
  <c r="C69" i="303"/>
  <c r="G69" i="301"/>
  <c r="E69" i="301"/>
  <c r="G69" i="302"/>
  <c r="E69" i="302"/>
  <c r="G69" i="300"/>
  <c r="E69" i="300"/>
  <c r="C68" i="300"/>
  <c r="G68" i="300" s="1"/>
  <c r="C67" i="300"/>
  <c r="G67" i="300" s="1"/>
  <c r="G66" i="300"/>
  <c r="E66" i="300"/>
  <c r="C68" i="298"/>
  <c r="G68" i="298" s="1"/>
  <c r="C67" i="298"/>
  <c r="G67" i="298" s="1"/>
  <c r="G66" i="298"/>
  <c r="E66" i="298"/>
  <c r="G69" i="298"/>
  <c r="G70" i="291"/>
  <c r="E68" i="291"/>
  <c r="G50" i="291"/>
  <c r="C57" i="290"/>
  <c r="E57" i="290" s="1"/>
  <c r="G50" i="296"/>
  <c r="C69" i="296"/>
  <c r="G69" i="296" s="1"/>
  <c r="E62" i="296"/>
  <c r="G49" i="296"/>
  <c r="G48" i="296"/>
  <c r="E57" i="295"/>
  <c r="E62" i="295" s="1"/>
  <c r="C69" i="295"/>
  <c r="E69" i="295" s="1"/>
  <c r="C62" i="295"/>
  <c r="G50" i="295"/>
  <c r="G49" i="295"/>
  <c r="G48" i="295"/>
  <c r="C62" i="294"/>
  <c r="G50" i="294"/>
  <c r="C12" i="297"/>
  <c r="K12" i="297" s="1"/>
  <c r="G49" i="294"/>
  <c r="E62" i="294"/>
  <c r="G48" i="294"/>
  <c r="E57" i="293"/>
  <c r="E62" i="293" s="1"/>
  <c r="C62" i="293"/>
  <c r="G50" i="293"/>
  <c r="C69" i="293"/>
  <c r="G69" i="293" s="1"/>
  <c r="G48" i="293"/>
  <c r="G51" i="293" s="1"/>
  <c r="G68" i="293"/>
  <c r="G67" i="293"/>
  <c r="E57" i="292"/>
  <c r="G66" i="292"/>
  <c r="C68" i="292"/>
  <c r="G68" i="292" s="1"/>
  <c r="C67" i="292"/>
  <c r="G67" i="292" s="1"/>
  <c r="C62" i="292"/>
  <c r="C36" i="297"/>
  <c r="K36" i="297" s="1"/>
  <c r="C28" i="297"/>
  <c r="C13" i="297"/>
  <c r="K13" i="297" s="1"/>
  <c r="C11" i="297"/>
  <c r="K11" i="297" s="1"/>
  <c r="C60" i="297"/>
  <c r="K60" i="297" s="1"/>
  <c r="G48" i="292"/>
  <c r="G51" i="292" s="1"/>
  <c r="K10" i="297"/>
  <c r="E62" i="292"/>
  <c r="G50" i="292"/>
  <c r="C69" i="292"/>
  <c r="E50" i="290"/>
  <c r="C50" i="290" s="1"/>
  <c r="E68" i="290"/>
  <c r="G70" i="290"/>
  <c r="E67" i="289"/>
  <c r="C69" i="287"/>
  <c r="G69" i="287" s="1"/>
  <c r="G50" i="287"/>
  <c r="G49" i="287"/>
  <c r="E62" i="287"/>
  <c r="G48" i="287"/>
  <c r="C28" i="288"/>
  <c r="C62" i="286"/>
  <c r="C69" i="286"/>
  <c r="E69" i="286" s="1"/>
  <c r="G48" i="286"/>
  <c r="E62" i="286"/>
  <c r="G49" i="286"/>
  <c r="C69" i="285"/>
  <c r="G69" i="285" s="1"/>
  <c r="C60" i="288"/>
  <c r="K60" i="288" s="1"/>
  <c r="K10" i="288"/>
  <c r="C11" i="288"/>
  <c r="K11" i="288" s="1"/>
  <c r="C50" i="288"/>
  <c r="C12" i="288"/>
  <c r="K12" i="288" s="1"/>
  <c r="C13" i="288"/>
  <c r="K13" i="288" s="1"/>
  <c r="K36" i="288"/>
  <c r="G48" i="285"/>
  <c r="E62" i="285"/>
  <c r="G49" i="285"/>
  <c r="G50" i="285"/>
  <c r="E57" i="283"/>
  <c r="E62" i="283" s="1"/>
  <c r="C62" i="283"/>
  <c r="C69" i="283"/>
  <c r="E69" i="283" s="1"/>
  <c r="G50" i="283"/>
  <c r="G48" i="283"/>
  <c r="G49" i="283"/>
  <c r="G57" i="282"/>
  <c r="C36" i="284"/>
  <c r="K36" i="284" s="1"/>
  <c r="C28" i="284"/>
  <c r="C69" i="282"/>
  <c r="G69" i="282" s="1"/>
  <c r="C62" i="282"/>
  <c r="E62" i="282"/>
  <c r="G49" i="282"/>
  <c r="G48" i="282"/>
  <c r="C69" i="281"/>
  <c r="G69" i="281" s="1"/>
  <c r="C54" i="284"/>
  <c r="C60" i="284"/>
  <c r="K60" i="284" s="1"/>
  <c r="C13" i="284"/>
  <c r="C12" i="284"/>
  <c r="K12" i="284" s="1"/>
  <c r="C11" i="284"/>
  <c r="K11" i="284" s="1"/>
  <c r="C62" i="281"/>
  <c r="E62" i="281"/>
  <c r="G49" i="281"/>
  <c r="G48" i="281"/>
  <c r="G70" i="280"/>
  <c r="C69" i="280"/>
  <c r="G69" i="280" s="1"/>
  <c r="G57" i="280"/>
  <c r="C62" i="280"/>
  <c r="E62" i="280"/>
  <c r="C69" i="277"/>
  <c r="G69" i="277" s="1"/>
  <c r="G50" i="277"/>
  <c r="E62" i="277"/>
  <c r="C69" i="276"/>
  <c r="E69" i="276" s="1"/>
  <c r="G50" i="276"/>
  <c r="G51" i="276"/>
  <c r="E66" i="296"/>
  <c r="C68" i="296"/>
  <c r="C67" i="296"/>
  <c r="G66" i="296"/>
  <c r="E68" i="293"/>
  <c r="E67" i="293"/>
  <c r="G69" i="294"/>
  <c r="E69" i="294"/>
  <c r="E68" i="292"/>
  <c r="E67" i="292"/>
  <c r="C70" i="297"/>
  <c r="C69" i="297"/>
  <c r="C71" i="297"/>
  <c r="E66" i="295"/>
  <c r="C68" i="295"/>
  <c r="C67" i="295"/>
  <c r="G66" i="295"/>
  <c r="E66" i="294"/>
  <c r="C68" i="294"/>
  <c r="C67" i="294"/>
  <c r="G66" i="294"/>
  <c r="G69" i="291"/>
  <c r="E69" i="291"/>
  <c r="G69" i="289"/>
  <c r="E69" i="289"/>
  <c r="E66" i="287"/>
  <c r="C68" i="287"/>
  <c r="C67" i="287"/>
  <c r="G66" i="287"/>
  <c r="E66" i="285"/>
  <c r="C68" i="285"/>
  <c r="C67" i="285"/>
  <c r="G66" i="285"/>
  <c r="C69" i="288"/>
  <c r="C70" i="288"/>
  <c r="C71" i="288"/>
  <c r="E66" i="286"/>
  <c r="C68" i="286"/>
  <c r="C67" i="286"/>
  <c r="G66" i="286"/>
  <c r="C71" i="284"/>
  <c r="C69" i="284"/>
  <c r="C70" i="284"/>
  <c r="E66" i="282"/>
  <c r="C68" i="282"/>
  <c r="C67" i="282"/>
  <c r="G66" i="282"/>
  <c r="E66" i="281"/>
  <c r="C68" i="281"/>
  <c r="C67" i="281"/>
  <c r="G66" i="281"/>
  <c r="E66" i="283"/>
  <c r="C68" i="283"/>
  <c r="C67" i="283"/>
  <c r="G66" i="283"/>
  <c r="G70" i="278"/>
  <c r="G69" i="278"/>
  <c r="E69" i="278"/>
  <c r="C71" i="279"/>
  <c r="C70" i="279"/>
  <c r="C69" i="279"/>
  <c r="G70" i="277"/>
  <c r="E68" i="278"/>
  <c r="E67" i="278"/>
  <c r="E68" i="277"/>
  <c r="E67" i="277"/>
  <c r="C68" i="276"/>
  <c r="G68" i="276" s="1"/>
  <c r="C67" i="276"/>
  <c r="G67" i="276" s="1"/>
  <c r="G66" i="276"/>
  <c r="E66" i="276"/>
  <c r="G69" i="276"/>
  <c r="C57" i="257"/>
  <c r="G57" i="257" s="1"/>
  <c r="AF14" i="240"/>
  <c r="AF11" i="240"/>
  <c r="P11" i="240"/>
  <c r="F11" i="240" s="1"/>
  <c r="AF4" i="240"/>
  <c r="P4" i="240"/>
  <c r="F4" i="240" s="1"/>
  <c r="U14" i="240"/>
  <c r="AF12" i="240"/>
  <c r="P12" i="240"/>
  <c r="F12" i="240" s="1"/>
  <c r="AF10" i="240"/>
  <c r="U9" i="240"/>
  <c r="AJ8" i="240"/>
  <c r="U6" i="240"/>
  <c r="U5" i="240"/>
  <c r="AF5" i="240"/>
  <c r="P5" i="240"/>
  <c r="F5" i="240" s="1"/>
  <c r="Z4" i="240"/>
  <c r="Z7" i="243"/>
  <c r="F7" i="243" s="1"/>
  <c r="Z12" i="243"/>
  <c r="AF12" i="243"/>
  <c r="Z11" i="243"/>
  <c r="P5" i="243"/>
  <c r="AF4" i="243"/>
  <c r="P4" i="243"/>
  <c r="Z4" i="243"/>
  <c r="F4" i="243" s="1"/>
  <c r="AF15" i="239"/>
  <c r="P16" i="239"/>
  <c r="F16" i="239" s="1"/>
  <c r="AJ19" i="239"/>
  <c r="Z18" i="239"/>
  <c r="AJ18" i="239"/>
  <c r="P17" i="239"/>
  <c r="F17" i="239" s="1"/>
  <c r="U16" i="239"/>
  <c r="AF16" i="239"/>
  <c r="U15" i="239"/>
  <c r="P15" i="239"/>
  <c r="F15" i="239" s="1"/>
  <c r="U11" i="239"/>
  <c r="P10" i="239"/>
  <c r="F10" i="239" s="1"/>
  <c r="U5" i="239"/>
  <c r="AF5" i="239"/>
  <c r="AF4" i="239"/>
  <c r="Z21" i="239"/>
  <c r="U20" i="239"/>
  <c r="AF19" i="239"/>
  <c r="P19" i="239"/>
  <c r="F19" i="239" s="1"/>
  <c r="U18" i="239"/>
  <c r="Z17" i="239"/>
  <c r="Z16" i="239"/>
  <c r="Z10" i="239"/>
  <c r="AF9" i="239"/>
  <c r="P9" i="239"/>
  <c r="F9" i="239" s="1"/>
  <c r="Z9" i="239"/>
  <c r="U7" i="239"/>
  <c r="AF7" i="239"/>
  <c r="P7" i="239"/>
  <c r="F7" i="239" s="1"/>
  <c r="Z7" i="239"/>
  <c r="P5" i="239"/>
  <c r="F5" i="239" s="1"/>
  <c r="P4" i="239"/>
  <c r="F4" i="239" s="1"/>
  <c r="AJ4" i="243"/>
  <c r="U12" i="239"/>
  <c r="D66" i="239"/>
  <c r="D67" i="239" s="1"/>
  <c r="AJ4" i="240"/>
  <c r="Z5" i="239"/>
  <c r="U7" i="243"/>
  <c r="P8" i="240"/>
  <c r="F8" i="240" s="1"/>
  <c r="P6" i="239"/>
  <c r="F6" i="239" s="1"/>
  <c r="AF9" i="240"/>
  <c r="AF6" i="243"/>
  <c r="P6" i="240"/>
  <c r="F6" i="240" s="1"/>
  <c r="Z9" i="243"/>
  <c r="F9" i="243" s="1"/>
  <c r="AF7" i="243"/>
  <c r="Z13" i="239"/>
  <c r="U9" i="239"/>
  <c r="C26" i="258"/>
  <c r="C35" i="258"/>
  <c r="K35" i="258" s="1"/>
  <c r="C49" i="258"/>
  <c r="C33" i="258"/>
  <c r="K33" i="258" s="1"/>
  <c r="C48" i="258"/>
  <c r="C27" i="258"/>
  <c r="C18" i="258"/>
  <c r="D54" i="258" s="1"/>
  <c r="C40" i="258"/>
  <c r="C25" i="258"/>
  <c r="C34" i="258"/>
  <c r="K34" i="258" s="1"/>
  <c r="C47" i="258"/>
  <c r="C10" i="258"/>
  <c r="E50" i="257"/>
  <c r="E50" i="256"/>
  <c r="C57" i="256"/>
  <c r="C57" i="255"/>
  <c r="E50" i="255"/>
  <c r="C49" i="256"/>
  <c r="C66" i="256"/>
  <c r="C48" i="256"/>
  <c r="G47" i="256"/>
  <c r="D68" i="257"/>
  <c r="D69" i="257"/>
  <c r="D67" i="257"/>
  <c r="D68" i="256"/>
  <c r="D69" i="256"/>
  <c r="D67" i="256"/>
  <c r="D68" i="255"/>
  <c r="D69" i="255"/>
  <c r="D67" i="255"/>
  <c r="C49" i="255"/>
  <c r="C66" i="255"/>
  <c r="C48" i="255"/>
  <c r="G47" i="255"/>
  <c r="C49" i="257"/>
  <c r="C66" i="257"/>
  <c r="G47" i="257"/>
  <c r="C48" i="257"/>
  <c r="D67" i="248"/>
  <c r="D68" i="248"/>
  <c r="C57" i="248"/>
  <c r="E50" i="248"/>
  <c r="C67" i="248"/>
  <c r="G47" i="248"/>
  <c r="C61" i="248"/>
  <c r="C68" i="248"/>
  <c r="C49" i="248"/>
  <c r="C48" i="248"/>
  <c r="E66" i="248"/>
  <c r="D55" i="243"/>
  <c r="D66" i="243"/>
  <c r="D69" i="243" s="1"/>
  <c r="AJ12" i="243"/>
  <c r="F12" i="243" s="1"/>
  <c r="Z10" i="243"/>
  <c r="F10" i="243" s="1"/>
  <c r="AJ7" i="243"/>
  <c r="P6" i="243"/>
  <c r="U4" i="243"/>
  <c r="AJ11" i="243"/>
  <c r="F11" i="243" s="1"/>
  <c r="U10" i="243"/>
  <c r="AF10" i="243"/>
  <c r="AF9" i="243"/>
  <c r="P9" i="243"/>
  <c r="U12" i="243"/>
  <c r="P8" i="243"/>
  <c r="Z8" i="243"/>
  <c r="F8" i="243" s="1"/>
  <c r="U8" i="243"/>
  <c r="AF8" i="243"/>
  <c r="P7" i="243"/>
  <c r="C47" i="243"/>
  <c r="C66" i="243" s="1"/>
  <c r="C67" i="243" s="1"/>
  <c r="G67" i="243" s="1"/>
  <c r="E48" i="243"/>
  <c r="D49" i="243"/>
  <c r="C56" i="243"/>
  <c r="G56" i="243" s="1"/>
  <c r="D61" i="243"/>
  <c r="E56" i="243"/>
  <c r="E61" i="243"/>
  <c r="G54" i="243"/>
  <c r="D48" i="243"/>
  <c r="D66" i="240"/>
  <c r="D55" i="240"/>
  <c r="AF8" i="240"/>
  <c r="P9" i="240"/>
  <c r="F9" i="240" s="1"/>
  <c r="Z9" i="240"/>
  <c r="AJ9" i="240"/>
  <c r="Z8" i="240"/>
  <c r="AF6" i="240"/>
  <c r="Z5" i="240"/>
  <c r="U4" i="240"/>
  <c r="E48" i="240"/>
  <c r="C57" i="240"/>
  <c r="C47" i="240"/>
  <c r="C61" i="240" s="1"/>
  <c r="AF11" i="239"/>
  <c r="P8" i="239"/>
  <c r="F8" i="239" s="1"/>
  <c r="AF12" i="239"/>
  <c r="P12" i="239"/>
  <c r="F12" i="239" s="1"/>
  <c r="Z11" i="239"/>
  <c r="AJ11" i="239"/>
  <c r="P11" i="239"/>
  <c r="F11" i="239" s="1"/>
  <c r="Z8" i="239"/>
  <c r="U8" i="239"/>
  <c r="AF8" i="239"/>
  <c r="AF6" i="239"/>
  <c r="U4" i="239"/>
  <c r="C47" i="239"/>
  <c r="D57" i="240"/>
  <c r="D50" i="240"/>
  <c r="D49" i="240"/>
  <c r="D61" i="240"/>
  <c r="E56" i="240"/>
  <c r="E61" i="240"/>
  <c r="G54" i="240"/>
  <c r="C56" i="240"/>
  <c r="D48" i="240"/>
  <c r="D49" i="239"/>
  <c r="C56" i="239"/>
  <c r="E49" i="239"/>
  <c r="D56" i="239"/>
  <c r="D61" i="239"/>
  <c r="E56" i="239"/>
  <c r="E61" i="239"/>
  <c r="G54" i="239"/>
  <c r="D48" i="239"/>
  <c r="D57" i="237"/>
  <c r="E54" i="237"/>
  <c r="E55" i="237" s="1"/>
  <c r="D54" i="237"/>
  <c r="D56" i="237" s="1"/>
  <c r="C54" i="237"/>
  <c r="C55" i="237" s="1"/>
  <c r="G55" i="237" s="1"/>
  <c r="D50" i="237"/>
  <c r="E47" i="237"/>
  <c r="E49" i="237" s="1"/>
  <c r="D47" i="237"/>
  <c r="D49" i="237" s="1"/>
  <c r="AJ43" i="237"/>
  <c r="AI43" i="237"/>
  <c r="AH43" i="237"/>
  <c r="AG43" i="237"/>
  <c r="AF43" i="237"/>
  <c r="AE43" i="237"/>
  <c r="AD43" i="237"/>
  <c r="AC43" i="237"/>
  <c r="AB43" i="237"/>
  <c r="AA43" i="237"/>
  <c r="Z43" i="237"/>
  <c r="Y43" i="237"/>
  <c r="X43" i="237"/>
  <c r="W43" i="237"/>
  <c r="V43" i="237"/>
  <c r="U43" i="237"/>
  <c r="T43" i="237"/>
  <c r="S43" i="237"/>
  <c r="R43" i="237"/>
  <c r="Q43" i="237"/>
  <c r="P43" i="237"/>
  <c r="O43" i="237"/>
  <c r="N43" i="237"/>
  <c r="M43" i="237"/>
  <c r="L43" i="237"/>
  <c r="K43" i="237"/>
  <c r="F43" i="237"/>
  <c r="AJ42" i="237"/>
  <c r="AI42" i="237"/>
  <c r="AH42" i="237"/>
  <c r="AG42" i="237"/>
  <c r="AF42" i="237"/>
  <c r="AE42" i="237"/>
  <c r="AD42" i="237"/>
  <c r="AC42" i="237"/>
  <c r="AB42" i="237"/>
  <c r="AA42" i="237"/>
  <c r="Z42" i="237"/>
  <c r="Y42" i="237"/>
  <c r="X42" i="237"/>
  <c r="W42" i="237"/>
  <c r="V42" i="237"/>
  <c r="U42" i="237"/>
  <c r="T42" i="237"/>
  <c r="S42" i="237"/>
  <c r="R42" i="237"/>
  <c r="Q42" i="237"/>
  <c r="P42" i="237"/>
  <c r="O42" i="237"/>
  <c r="N42" i="237"/>
  <c r="M42" i="237"/>
  <c r="L42" i="237"/>
  <c r="K42" i="237"/>
  <c r="F42" i="237"/>
  <c r="AJ41" i="237"/>
  <c r="AI41" i="237"/>
  <c r="AH41" i="237"/>
  <c r="AG41" i="237"/>
  <c r="AF41" i="237"/>
  <c r="AE41" i="237"/>
  <c r="AD41" i="237"/>
  <c r="AC41" i="237"/>
  <c r="AB41" i="237"/>
  <c r="AA41" i="237"/>
  <c r="Z41" i="237"/>
  <c r="Y41" i="237"/>
  <c r="X41" i="237"/>
  <c r="W41" i="237"/>
  <c r="V41" i="237"/>
  <c r="U41" i="237"/>
  <c r="T41" i="237"/>
  <c r="S41" i="237"/>
  <c r="R41" i="237"/>
  <c r="Q41" i="237"/>
  <c r="P41" i="237"/>
  <c r="O41" i="237"/>
  <c r="N41" i="237"/>
  <c r="M41" i="237"/>
  <c r="L41" i="237"/>
  <c r="K41" i="237"/>
  <c r="F41" i="237"/>
  <c r="AJ40" i="237"/>
  <c r="AI40" i="237"/>
  <c r="AH40" i="237"/>
  <c r="AG40" i="237"/>
  <c r="AF40" i="237"/>
  <c r="AE40" i="237"/>
  <c r="AD40" i="237"/>
  <c r="AC40" i="237"/>
  <c r="AB40" i="237"/>
  <c r="AA40" i="237"/>
  <c r="Z40" i="237"/>
  <c r="Y40" i="237"/>
  <c r="X40" i="237"/>
  <c r="W40" i="237"/>
  <c r="V40" i="237"/>
  <c r="U40" i="237"/>
  <c r="T40" i="237"/>
  <c r="S40" i="237"/>
  <c r="R40" i="237"/>
  <c r="Q40" i="237"/>
  <c r="P40" i="237"/>
  <c r="O40" i="237"/>
  <c r="N40" i="237"/>
  <c r="M40" i="237"/>
  <c r="L40" i="237"/>
  <c r="K40" i="237"/>
  <c r="F40" i="237"/>
  <c r="AJ39" i="237"/>
  <c r="AI39" i="237"/>
  <c r="AH39" i="237"/>
  <c r="AG39" i="237"/>
  <c r="AF39" i="237"/>
  <c r="AE39" i="237"/>
  <c r="AD39" i="237"/>
  <c r="AC39" i="237"/>
  <c r="AB39" i="237"/>
  <c r="AA39" i="237"/>
  <c r="Z39" i="237"/>
  <c r="Y39" i="237"/>
  <c r="X39" i="237"/>
  <c r="W39" i="237"/>
  <c r="V39" i="237"/>
  <c r="U39" i="237"/>
  <c r="T39" i="237"/>
  <c r="S39" i="237"/>
  <c r="R39" i="237"/>
  <c r="Q39" i="237"/>
  <c r="P39" i="237"/>
  <c r="O39" i="237"/>
  <c r="N39" i="237"/>
  <c r="M39" i="237"/>
  <c r="L39" i="237"/>
  <c r="K39" i="237"/>
  <c r="F39" i="237"/>
  <c r="AJ38" i="237"/>
  <c r="AI38" i="237"/>
  <c r="AH38" i="237"/>
  <c r="AG38" i="237"/>
  <c r="AF38" i="237"/>
  <c r="AE38" i="237"/>
  <c r="AD38" i="237"/>
  <c r="AC38" i="237"/>
  <c r="AB38" i="237"/>
  <c r="AA38" i="237"/>
  <c r="Z38" i="237"/>
  <c r="Y38" i="237"/>
  <c r="X38" i="237"/>
  <c r="W38" i="237"/>
  <c r="V38" i="237"/>
  <c r="U38" i="237"/>
  <c r="T38" i="237"/>
  <c r="S38" i="237"/>
  <c r="R38" i="237"/>
  <c r="Q38" i="237"/>
  <c r="P38" i="237"/>
  <c r="O38" i="237"/>
  <c r="N38" i="237"/>
  <c r="M38" i="237"/>
  <c r="L38" i="237"/>
  <c r="K38" i="237"/>
  <c r="F38" i="237"/>
  <c r="AJ37" i="237"/>
  <c r="AI37" i="237"/>
  <c r="AH37" i="237"/>
  <c r="AG37" i="237"/>
  <c r="AF37" i="237"/>
  <c r="AE37" i="237"/>
  <c r="AD37" i="237"/>
  <c r="AC37" i="237"/>
  <c r="AB37" i="237"/>
  <c r="AA37" i="237"/>
  <c r="Z37" i="237"/>
  <c r="Y37" i="237"/>
  <c r="X37" i="237"/>
  <c r="W37" i="237"/>
  <c r="V37" i="237"/>
  <c r="U37" i="237"/>
  <c r="T37" i="237"/>
  <c r="S37" i="237"/>
  <c r="R37" i="237"/>
  <c r="Q37" i="237"/>
  <c r="P37" i="237"/>
  <c r="O37" i="237"/>
  <c r="N37" i="237"/>
  <c r="M37" i="237"/>
  <c r="L37" i="237"/>
  <c r="K37" i="237"/>
  <c r="F37" i="237"/>
  <c r="AJ36" i="237"/>
  <c r="AI36" i="237"/>
  <c r="AH36" i="237"/>
  <c r="AG36" i="237"/>
  <c r="AF36" i="237"/>
  <c r="AE36" i="237"/>
  <c r="AD36" i="237"/>
  <c r="AC36" i="237"/>
  <c r="AB36" i="237"/>
  <c r="AA36" i="237"/>
  <c r="Z36" i="237"/>
  <c r="Y36" i="237"/>
  <c r="X36" i="237"/>
  <c r="W36" i="237"/>
  <c r="V36" i="237"/>
  <c r="U36" i="237"/>
  <c r="T36" i="237"/>
  <c r="S36" i="237"/>
  <c r="R36" i="237"/>
  <c r="Q36" i="237"/>
  <c r="P36" i="237"/>
  <c r="O36" i="237"/>
  <c r="N36" i="237"/>
  <c r="M36" i="237"/>
  <c r="L36" i="237"/>
  <c r="K36" i="237"/>
  <c r="F36" i="237"/>
  <c r="AJ35" i="237"/>
  <c r="AI35" i="237"/>
  <c r="AH35" i="237"/>
  <c r="AG35" i="237"/>
  <c r="AF35" i="237"/>
  <c r="AE35" i="237"/>
  <c r="AD35" i="237"/>
  <c r="AC35" i="237"/>
  <c r="AB35" i="237"/>
  <c r="AA35" i="237"/>
  <c r="Z35" i="237"/>
  <c r="Y35" i="237"/>
  <c r="X35" i="237"/>
  <c r="W35" i="237"/>
  <c r="V35" i="237"/>
  <c r="U35" i="237"/>
  <c r="T35" i="237"/>
  <c r="S35" i="237"/>
  <c r="R35" i="237"/>
  <c r="Q35" i="237"/>
  <c r="P35" i="237"/>
  <c r="O35" i="237"/>
  <c r="N35" i="237"/>
  <c r="M35" i="237"/>
  <c r="L35" i="237"/>
  <c r="K35" i="237"/>
  <c r="F35" i="237"/>
  <c r="AJ34" i="237"/>
  <c r="AI34" i="237"/>
  <c r="AH34" i="237"/>
  <c r="AG34" i="237"/>
  <c r="AF34" i="237"/>
  <c r="AE34" i="237"/>
  <c r="AD34" i="237"/>
  <c r="AC34" i="237"/>
  <c r="AB34" i="237"/>
  <c r="AA34" i="237"/>
  <c r="Z34" i="237"/>
  <c r="Y34" i="237"/>
  <c r="X34" i="237"/>
  <c r="W34" i="237"/>
  <c r="V34" i="237"/>
  <c r="U34" i="237"/>
  <c r="T34" i="237"/>
  <c r="S34" i="237"/>
  <c r="R34" i="237"/>
  <c r="Q34" i="237"/>
  <c r="P34" i="237"/>
  <c r="O34" i="237"/>
  <c r="N34" i="237"/>
  <c r="M34" i="237"/>
  <c r="L34" i="237"/>
  <c r="K34" i="237"/>
  <c r="F34" i="237"/>
  <c r="AJ33" i="237"/>
  <c r="AI33" i="237"/>
  <c r="AH33" i="237"/>
  <c r="AG33" i="237"/>
  <c r="AF33" i="237"/>
  <c r="AE33" i="237"/>
  <c r="AD33" i="237"/>
  <c r="AC33" i="237"/>
  <c r="AB33" i="237"/>
  <c r="AA33" i="237"/>
  <c r="Z33" i="237"/>
  <c r="Y33" i="237"/>
  <c r="X33" i="237"/>
  <c r="W33" i="237"/>
  <c r="V33" i="237"/>
  <c r="U33" i="237"/>
  <c r="T33" i="237"/>
  <c r="S33" i="237"/>
  <c r="R33" i="237"/>
  <c r="Q33" i="237"/>
  <c r="P33" i="237"/>
  <c r="O33" i="237"/>
  <c r="N33" i="237"/>
  <c r="M33" i="237"/>
  <c r="L33" i="237"/>
  <c r="K33" i="237"/>
  <c r="F33" i="237"/>
  <c r="AJ32" i="237"/>
  <c r="AI32" i="237"/>
  <c r="AH32" i="237"/>
  <c r="AG32" i="237"/>
  <c r="AF32" i="237"/>
  <c r="AE32" i="237"/>
  <c r="AD32" i="237"/>
  <c r="AC32" i="237"/>
  <c r="AB32" i="237"/>
  <c r="AA32" i="237"/>
  <c r="Z32" i="237"/>
  <c r="Y32" i="237"/>
  <c r="X32" i="237"/>
  <c r="W32" i="237"/>
  <c r="V32" i="237"/>
  <c r="U32" i="237"/>
  <c r="T32" i="237"/>
  <c r="S32" i="237"/>
  <c r="R32" i="237"/>
  <c r="Q32" i="237"/>
  <c r="P32" i="237"/>
  <c r="O32" i="237"/>
  <c r="N32" i="237"/>
  <c r="M32" i="237"/>
  <c r="L32" i="237"/>
  <c r="K32" i="237"/>
  <c r="F32" i="237"/>
  <c r="AJ31" i="237"/>
  <c r="AI31" i="237"/>
  <c r="AH31" i="237"/>
  <c r="AG31" i="237"/>
  <c r="AF31" i="237"/>
  <c r="AE31" i="237"/>
  <c r="AD31" i="237"/>
  <c r="AC31" i="237"/>
  <c r="AB31" i="237"/>
  <c r="AA31" i="237"/>
  <c r="Z31" i="237"/>
  <c r="Y31" i="237"/>
  <c r="X31" i="237"/>
  <c r="W31" i="237"/>
  <c r="V31" i="237"/>
  <c r="U31" i="237"/>
  <c r="T31" i="237"/>
  <c r="S31" i="237"/>
  <c r="R31" i="237"/>
  <c r="Q31" i="237"/>
  <c r="P31" i="237"/>
  <c r="O31" i="237"/>
  <c r="N31" i="237"/>
  <c r="M31" i="237"/>
  <c r="L31" i="237"/>
  <c r="K31" i="237"/>
  <c r="F31" i="237"/>
  <c r="AJ30" i="237"/>
  <c r="AI30" i="237"/>
  <c r="AH30" i="237"/>
  <c r="AG30" i="237"/>
  <c r="AF30" i="237"/>
  <c r="AE30" i="237"/>
  <c r="AD30" i="237"/>
  <c r="AC30" i="237"/>
  <c r="AB30" i="237"/>
  <c r="AA30" i="237"/>
  <c r="Z30" i="237"/>
  <c r="Y30" i="237"/>
  <c r="X30" i="237"/>
  <c r="W30" i="237"/>
  <c r="V30" i="237"/>
  <c r="U30" i="237"/>
  <c r="T30" i="237"/>
  <c r="S30" i="237"/>
  <c r="R30" i="237"/>
  <c r="Q30" i="237"/>
  <c r="P30" i="237"/>
  <c r="O30" i="237"/>
  <c r="N30" i="237"/>
  <c r="M30" i="237"/>
  <c r="L30" i="237"/>
  <c r="K30" i="237"/>
  <c r="F30" i="237"/>
  <c r="AJ29" i="237"/>
  <c r="AI29" i="237"/>
  <c r="AH29" i="237"/>
  <c r="AG29" i="237"/>
  <c r="AF29" i="237"/>
  <c r="AE29" i="237"/>
  <c r="AD29" i="237"/>
  <c r="AC29" i="237"/>
  <c r="AB29" i="237"/>
  <c r="AA29" i="237"/>
  <c r="Z29" i="237"/>
  <c r="Y29" i="237"/>
  <c r="X29" i="237"/>
  <c r="W29" i="237"/>
  <c r="V29" i="237"/>
  <c r="U29" i="237"/>
  <c r="T29" i="237"/>
  <c r="S29" i="237"/>
  <c r="R29" i="237"/>
  <c r="Q29" i="237"/>
  <c r="P29" i="237"/>
  <c r="O29" i="237"/>
  <c r="N29" i="237"/>
  <c r="M29" i="237"/>
  <c r="L29" i="237"/>
  <c r="K29" i="237"/>
  <c r="F29" i="237"/>
  <c r="AJ28" i="237"/>
  <c r="AI28" i="237"/>
  <c r="AH28" i="237"/>
  <c r="AG28" i="237"/>
  <c r="AF28" i="237"/>
  <c r="AE28" i="237"/>
  <c r="AD28" i="237"/>
  <c r="AC28" i="237"/>
  <c r="AB28" i="237"/>
  <c r="AA28" i="237"/>
  <c r="Z28" i="237"/>
  <c r="Y28" i="237"/>
  <c r="X28" i="237"/>
  <c r="W28" i="237"/>
  <c r="V28" i="237"/>
  <c r="U28" i="237"/>
  <c r="T28" i="237"/>
  <c r="S28" i="237"/>
  <c r="R28" i="237"/>
  <c r="Q28" i="237"/>
  <c r="P28" i="237"/>
  <c r="O28" i="237"/>
  <c r="N28" i="237"/>
  <c r="M28" i="237"/>
  <c r="L28" i="237"/>
  <c r="K28" i="237"/>
  <c r="F28" i="237"/>
  <c r="AJ27" i="237"/>
  <c r="AI27" i="237"/>
  <c r="AH27" i="237"/>
  <c r="AG27" i="237"/>
  <c r="AF27" i="237"/>
  <c r="AE27" i="237"/>
  <c r="AD27" i="237"/>
  <c r="AC27" i="237"/>
  <c r="AB27" i="237"/>
  <c r="AA27" i="237"/>
  <c r="Z27" i="237"/>
  <c r="Y27" i="237"/>
  <c r="X27" i="237"/>
  <c r="W27" i="237"/>
  <c r="V27" i="237"/>
  <c r="U27" i="237"/>
  <c r="T27" i="237"/>
  <c r="S27" i="237"/>
  <c r="R27" i="237"/>
  <c r="Q27" i="237"/>
  <c r="P27" i="237"/>
  <c r="O27" i="237"/>
  <c r="N27" i="237"/>
  <c r="M27" i="237"/>
  <c r="L27" i="237"/>
  <c r="K27" i="237"/>
  <c r="F27" i="237"/>
  <c r="AJ26" i="237"/>
  <c r="AI26" i="237"/>
  <c r="AH26" i="237"/>
  <c r="AG26" i="237"/>
  <c r="AF26" i="237"/>
  <c r="AE26" i="237"/>
  <c r="AD26" i="237"/>
  <c r="AC26" i="237"/>
  <c r="AB26" i="237"/>
  <c r="AA26" i="237"/>
  <c r="Z26" i="237"/>
  <c r="Y26" i="237"/>
  <c r="X26" i="237"/>
  <c r="W26" i="237"/>
  <c r="V26" i="237"/>
  <c r="U26" i="237"/>
  <c r="T26" i="237"/>
  <c r="S26" i="237"/>
  <c r="R26" i="237"/>
  <c r="Q26" i="237"/>
  <c r="P26" i="237"/>
  <c r="O26" i="237"/>
  <c r="N26" i="237"/>
  <c r="M26" i="237"/>
  <c r="L26" i="237"/>
  <c r="K26" i="237"/>
  <c r="F26" i="237"/>
  <c r="AJ25" i="237"/>
  <c r="AI25" i="237"/>
  <c r="AH25" i="237"/>
  <c r="AG25" i="237"/>
  <c r="AF25" i="237"/>
  <c r="AE25" i="237"/>
  <c r="AD25" i="237"/>
  <c r="AC25" i="237"/>
  <c r="AB25" i="237"/>
  <c r="AA25" i="237"/>
  <c r="Z25" i="237"/>
  <c r="Y25" i="237"/>
  <c r="X25" i="237"/>
  <c r="W25" i="237"/>
  <c r="V25" i="237"/>
  <c r="U25" i="237"/>
  <c r="T25" i="237"/>
  <c r="S25" i="237"/>
  <c r="R25" i="237"/>
  <c r="Q25" i="237"/>
  <c r="P25" i="237"/>
  <c r="O25" i="237"/>
  <c r="N25" i="237"/>
  <c r="M25" i="237"/>
  <c r="L25" i="237"/>
  <c r="K25" i="237"/>
  <c r="F25" i="237"/>
  <c r="AI24" i="237"/>
  <c r="AH24" i="237"/>
  <c r="AG24" i="237"/>
  <c r="AE24" i="237"/>
  <c r="AD24" i="237"/>
  <c r="AC24" i="237"/>
  <c r="AB24" i="237"/>
  <c r="AA24" i="237"/>
  <c r="Y24" i="237"/>
  <c r="X24" i="237"/>
  <c r="W24" i="237"/>
  <c r="V24" i="237"/>
  <c r="T24" i="237"/>
  <c r="S24" i="237"/>
  <c r="R24" i="237"/>
  <c r="Q24" i="237"/>
  <c r="O24" i="237"/>
  <c r="N24" i="237"/>
  <c r="M24" i="237"/>
  <c r="L24" i="237"/>
  <c r="K24" i="237"/>
  <c r="AI23" i="237"/>
  <c r="AH23" i="237"/>
  <c r="AG23" i="237"/>
  <c r="AJ23" i="237" s="1"/>
  <c r="F23" i="237" s="1"/>
  <c r="AE23" i="237"/>
  <c r="AD23" i="237"/>
  <c r="AC23" i="237"/>
  <c r="AB23" i="237"/>
  <c r="AA23" i="237"/>
  <c r="AF23" i="237" s="1"/>
  <c r="Y23" i="237"/>
  <c r="X23" i="237"/>
  <c r="W23" i="237"/>
  <c r="V23" i="237"/>
  <c r="Z23" i="237" s="1"/>
  <c r="T23" i="237"/>
  <c r="S23" i="237"/>
  <c r="R23" i="237"/>
  <c r="Q23" i="237"/>
  <c r="U23" i="237" s="1"/>
  <c r="O23" i="237"/>
  <c r="N23" i="237"/>
  <c r="M23" i="237"/>
  <c r="L23" i="237"/>
  <c r="K23" i="237"/>
  <c r="P23" i="237" s="1"/>
  <c r="AI22" i="237"/>
  <c r="AH22" i="237"/>
  <c r="AJ22" i="237" s="1"/>
  <c r="F22" i="237" s="1"/>
  <c r="AG22" i="237"/>
  <c r="AE22" i="237"/>
  <c r="AD22" i="237"/>
  <c r="AC22" i="237"/>
  <c r="AB22" i="237"/>
  <c r="AF22" i="237" s="1"/>
  <c r="AA22" i="237"/>
  <c r="Y22" i="237"/>
  <c r="X22" i="237"/>
  <c r="W22" i="237"/>
  <c r="Z22" i="237" s="1"/>
  <c r="V22" i="237"/>
  <c r="T22" i="237"/>
  <c r="S22" i="237"/>
  <c r="R22" i="237"/>
  <c r="U22" i="237" s="1"/>
  <c r="Q22" i="237"/>
  <c r="O22" i="237"/>
  <c r="N22" i="237"/>
  <c r="M22" i="237"/>
  <c r="L22" i="237"/>
  <c r="P22" i="237" s="1"/>
  <c r="K22" i="237"/>
  <c r="AI21" i="237"/>
  <c r="AH21" i="237"/>
  <c r="AJ21" i="237" s="1"/>
  <c r="F21" i="237" s="1"/>
  <c r="AG21" i="237"/>
  <c r="AE21" i="237"/>
  <c r="AD21" i="237"/>
  <c r="AC21" i="237"/>
  <c r="AB21" i="237"/>
  <c r="AF21" i="237" s="1"/>
  <c r="AA21" i="237"/>
  <c r="Y21" i="237"/>
  <c r="X21" i="237"/>
  <c r="W21" i="237"/>
  <c r="Z21" i="237" s="1"/>
  <c r="V21" i="237"/>
  <c r="T21" i="237"/>
  <c r="S21" i="237"/>
  <c r="R21" i="237"/>
  <c r="U21" i="237" s="1"/>
  <c r="Q21" i="237"/>
  <c r="O21" i="237"/>
  <c r="N21" i="237"/>
  <c r="M21" i="237"/>
  <c r="L21" i="237"/>
  <c r="P21" i="237" s="1"/>
  <c r="K21" i="237"/>
  <c r="AI20" i="237"/>
  <c r="AH20" i="237"/>
  <c r="AG20" i="237"/>
  <c r="AJ20" i="237" s="1"/>
  <c r="F20" i="237" s="1"/>
  <c r="AE20" i="237"/>
  <c r="AD20" i="237"/>
  <c r="AC20" i="237"/>
  <c r="AB20" i="237"/>
  <c r="AA20" i="237"/>
  <c r="AF20" i="237" s="1"/>
  <c r="Y20" i="237"/>
  <c r="X20" i="237"/>
  <c r="W20" i="237"/>
  <c r="V20" i="237"/>
  <c r="Z20" i="237" s="1"/>
  <c r="T20" i="237"/>
  <c r="S20" i="237"/>
  <c r="R20" i="237"/>
  <c r="Q20" i="237"/>
  <c r="U20" i="237" s="1"/>
  <c r="O20" i="237"/>
  <c r="N20" i="237"/>
  <c r="M20" i="237"/>
  <c r="L20" i="237"/>
  <c r="K20" i="237"/>
  <c r="AI19" i="237"/>
  <c r="AH19" i="237"/>
  <c r="AG19" i="237"/>
  <c r="AJ19" i="237" s="1"/>
  <c r="F19" i="237" s="1"/>
  <c r="AE19" i="237"/>
  <c r="AD19" i="237"/>
  <c r="AC19" i="237"/>
  <c r="AB19" i="237"/>
  <c r="AA19" i="237"/>
  <c r="Y19" i="237"/>
  <c r="X19" i="237"/>
  <c r="W19" i="237"/>
  <c r="V19" i="237"/>
  <c r="T19" i="237"/>
  <c r="S19" i="237"/>
  <c r="R19" i="237"/>
  <c r="Q19" i="237"/>
  <c r="O19" i="237"/>
  <c r="N19" i="237"/>
  <c r="M19" i="237"/>
  <c r="L19" i="237"/>
  <c r="K19" i="237"/>
  <c r="AI18" i="237"/>
  <c r="AH18" i="237"/>
  <c r="AG18" i="237"/>
  <c r="AE18" i="237"/>
  <c r="AD18" i="237"/>
  <c r="AC18" i="237"/>
  <c r="AB18" i="237"/>
  <c r="AA18" i="237"/>
  <c r="Y18" i="237"/>
  <c r="X18" i="237"/>
  <c r="W18" i="237"/>
  <c r="V18" i="237"/>
  <c r="T18" i="237"/>
  <c r="S18" i="237"/>
  <c r="R18" i="237"/>
  <c r="Q18" i="237"/>
  <c r="O18" i="237"/>
  <c r="N18" i="237"/>
  <c r="M18" i="237"/>
  <c r="L18" i="237"/>
  <c r="K18" i="237"/>
  <c r="AI17" i="237"/>
  <c r="AH17" i="237"/>
  <c r="AJ17" i="237" s="1"/>
  <c r="F17" i="237" s="1"/>
  <c r="AG17" i="237"/>
  <c r="AE17" i="237"/>
  <c r="AD17" i="237"/>
  <c r="AC17" i="237"/>
  <c r="AB17" i="237"/>
  <c r="AF17" i="237" s="1"/>
  <c r="AA17" i="237"/>
  <c r="Y17" i="237"/>
  <c r="X17" i="237"/>
  <c r="W17" i="237"/>
  <c r="Z17" i="237" s="1"/>
  <c r="V17" i="237"/>
  <c r="T17" i="237"/>
  <c r="S17" i="237"/>
  <c r="R17" i="237"/>
  <c r="U17" i="237" s="1"/>
  <c r="Q17" i="237"/>
  <c r="O17" i="237"/>
  <c r="N17" i="237"/>
  <c r="M17" i="237"/>
  <c r="L17" i="237"/>
  <c r="P17" i="237" s="1"/>
  <c r="K17" i="237"/>
  <c r="AI16" i="237"/>
  <c r="AH16" i="237"/>
  <c r="AJ16" i="237" s="1"/>
  <c r="F16" i="237" s="1"/>
  <c r="AG16" i="237"/>
  <c r="AE16" i="237"/>
  <c r="AD16" i="237"/>
  <c r="AC16" i="237"/>
  <c r="AB16" i="237"/>
  <c r="AA16" i="237"/>
  <c r="Y16" i="237"/>
  <c r="X16" i="237"/>
  <c r="W16" i="237"/>
  <c r="V16" i="237"/>
  <c r="T16" i="237"/>
  <c r="S16" i="237"/>
  <c r="R16" i="237"/>
  <c r="Q16" i="237"/>
  <c r="O16" i="237"/>
  <c r="N16" i="237"/>
  <c r="M16" i="237"/>
  <c r="L16" i="237"/>
  <c r="K16" i="237"/>
  <c r="AI15" i="237"/>
  <c r="AH15" i="237"/>
  <c r="AG15" i="237"/>
  <c r="AE15" i="237"/>
  <c r="AD15" i="237"/>
  <c r="AC15" i="237"/>
  <c r="AB15" i="237"/>
  <c r="AA15" i="237"/>
  <c r="Y15" i="237"/>
  <c r="X15" i="237"/>
  <c r="W15" i="237"/>
  <c r="Z15" i="237" s="1"/>
  <c r="V15" i="237"/>
  <c r="T15" i="237"/>
  <c r="S15" i="237"/>
  <c r="R15" i="237"/>
  <c r="Q15" i="237"/>
  <c r="O15" i="237"/>
  <c r="N15" i="237"/>
  <c r="M15" i="237"/>
  <c r="L15" i="237"/>
  <c r="K15" i="237"/>
  <c r="AI14" i="237"/>
  <c r="AH14" i="237"/>
  <c r="AG14" i="237"/>
  <c r="AE14" i="237"/>
  <c r="AD14" i="237"/>
  <c r="AC14" i="237"/>
  <c r="AB14" i="237"/>
  <c r="AA14" i="237"/>
  <c r="Y14" i="237"/>
  <c r="X14" i="237"/>
  <c r="W14" i="237"/>
  <c r="Z14" i="237" s="1"/>
  <c r="V14" i="237"/>
  <c r="T14" i="237"/>
  <c r="S14" i="237"/>
  <c r="R14" i="237"/>
  <c r="Q14" i="237"/>
  <c r="O14" i="237"/>
  <c r="N14" i="237"/>
  <c r="M14" i="237"/>
  <c r="L14" i="237"/>
  <c r="K14" i="237"/>
  <c r="AI13" i="237"/>
  <c r="AH13" i="237"/>
  <c r="AG13" i="237"/>
  <c r="AJ13" i="237" s="1"/>
  <c r="F13" i="237" s="1"/>
  <c r="AE13" i="237"/>
  <c r="AD13" i="237"/>
  <c r="AC13" i="237"/>
  <c r="AB13" i="237"/>
  <c r="AA13" i="237"/>
  <c r="AF13" i="237" s="1"/>
  <c r="Y13" i="237"/>
  <c r="X13" i="237"/>
  <c r="W13" i="237"/>
  <c r="V13" i="237"/>
  <c r="T13" i="237"/>
  <c r="S13" i="237"/>
  <c r="R13" i="237"/>
  <c r="Q13" i="237"/>
  <c r="U13" i="237" s="1"/>
  <c r="O13" i="237"/>
  <c r="N13" i="237"/>
  <c r="M13" i="237"/>
  <c r="L13" i="237"/>
  <c r="K13" i="237"/>
  <c r="P13" i="237" s="1"/>
  <c r="AI12" i="237"/>
  <c r="AH12" i="237"/>
  <c r="AG12" i="237"/>
  <c r="AJ12" i="237" s="1"/>
  <c r="F12" i="237" s="1"/>
  <c r="AE12" i="237"/>
  <c r="AD12" i="237"/>
  <c r="AC12" i="237"/>
  <c r="AB12" i="237"/>
  <c r="AA12" i="237"/>
  <c r="AF12" i="237" s="1"/>
  <c r="Y12" i="237"/>
  <c r="X12" i="237"/>
  <c r="W12" i="237"/>
  <c r="V12" i="237"/>
  <c r="T12" i="237"/>
  <c r="S12" i="237"/>
  <c r="R12" i="237"/>
  <c r="Q12" i="237"/>
  <c r="U12" i="237" s="1"/>
  <c r="O12" i="237"/>
  <c r="N12" i="237"/>
  <c r="M12" i="237"/>
  <c r="L12" i="237"/>
  <c r="K12" i="237"/>
  <c r="AI11" i="237"/>
  <c r="AH11" i="237"/>
  <c r="AJ11" i="237" s="1"/>
  <c r="F11" i="237" s="1"/>
  <c r="AG11" i="237"/>
  <c r="AE11" i="237"/>
  <c r="AD11" i="237"/>
  <c r="AC11" i="237"/>
  <c r="AB11" i="237"/>
  <c r="AF11" i="237" s="1"/>
  <c r="AA11" i="237"/>
  <c r="Y11" i="237"/>
  <c r="X11" i="237"/>
  <c r="W11" i="237"/>
  <c r="Z11" i="237" s="1"/>
  <c r="V11" i="237"/>
  <c r="T11" i="237"/>
  <c r="S11" i="237"/>
  <c r="R11" i="237"/>
  <c r="U11" i="237" s="1"/>
  <c r="Q11" i="237"/>
  <c r="O11" i="237"/>
  <c r="N11" i="237"/>
  <c r="M11" i="237"/>
  <c r="L11" i="237"/>
  <c r="P11" i="237" s="1"/>
  <c r="K11" i="237"/>
  <c r="AI10" i="237"/>
  <c r="AH10" i="237"/>
  <c r="AG10" i="237"/>
  <c r="AJ10" i="237" s="1"/>
  <c r="F10" i="237" s="1"/>
  <c r="AE10" i="237"/>
  <c r="AD10" i="237"/>
  <c r="AC10" i="237"/>
  <c r="AB10" i="237"/>
  <c r="AA10" i="237"/>
  <c r="AF10" i="237" s="1"/>
  <c r="Y10" i="237"/>
  <c r="X10" i="237"/>
  <c r="W10" i="237"/>
  <c r="V10" i="237"/>
  <c r="Z10" i="237" s="1"/>
  <c r="T10" i="237"/>
  <c r="S10" i="237"/>
  <c r="R10" i="237"/>
  <c r="Q10" i="237"/>
  <c r="U10" i="237" s="1"/>
  <c r="O10" i="237"/>
  <c r="N10" i="237"/>
  <c r="M10" i="237"/>
  <c r="L10" i="237"/>
  <c r="K10" i="237"/>
  <c r="P10" i="237" s="1"/>
  <c r="AI9" i="237"/>
  <c r="AH9" i="237"/>
  <c r="AJ9" i="237" s="1"/>
  <c r="F9" i="237" s="1"/>
  <c r="AG9" i="237"/>
  <c r="AE9" i="237"/>
  <c r="AD9" i="237"/>
  <c r="AC9" i="237"/>
  <c r="AB9" i="237"/>
  <c r="AF9" i="237" s="1"/>
  <c r="AA9" i="237"/>
  <c r="Y9" i="237"/>
  <c r="X9" i="237"/>
  <c r="W9" i="237"/>
  <c r="Z9" i="237" s="1"/>
  <c r="V9" i="237"/>
  <c r="T9" i="237"/>
  <c r="S9" i="237"/>
  <c r="R9" i="237"/>
  <c r="U9" i="237" s="1"/>
  <c r="Q9" i="237"/>
  <c r="O9" i="237"/>
  <c r="N9" i="237"/>
  <c r="M9" i="237"/>
  <c r="L9" i="237"/>
  <c r="P9" i="237" s="1"/>
  <c r="K9" i="237"/>
  <c r="AI8" i="237"/>
  <c r="AH8" i="237"/>
  <c r="AG8" i="237"/>
  <c r="AJ8" i="237" s="1"/>
  <c r="F8" i="237" s="1"/>
  <c r="AE8" i="237"/>
  <c r="AD8" i="237"/>
  <c r="AC8" i="237"/>
  <c r="AB8" i="237"/>
  <c r="AA8" i="237"/>
  <c r="AF8" i="237" s="1"/>
  <c r="Y8" i="237"/>
  <c r="X8" i="237"/>
  <c r="W8" i="237"/>
  <c r="V8" i="237"/>
  <c r="Z8" i="237" s="1"/>
  <c r="T8" i="237"/>
  <c r="S8" i="237"/>
  <c r="R8" i="237"/>
  <c r="Q8" i="237"/>
  <c r="U8" i="237" s="1"/>
  <c r="O8" i="237"/>
  <c r="N8" i="237"/>
  <c r="M8" i="237"/>
  <c r="L8" i="237"/>
  <c r="K8" i="237"/>
  <c r="P8" i="237" s="1"/>
  <c r="AI7" i="237"/>
  <c r="AH7" i="237"/>
  <c r="AJ7" i="237" s="1"/>
  <c r="F7" i="237" s="1"/>
  <c r="AG7" i="237"/>
  <c r="AE7" i="237"/>
  <c r="AD7" i="237"/>
  <c r="AC7" i="237"/>
  <c r="AB7" i="237"/>
  <c r="AF7" i="237" s="1"/>
  <c r="AA7" i="237"/>
  <c r="Y7" i="237"/>
  <c r="X7" i="237"/>
  <c r="W7" i="237"/>
  <c r="Z7" i="237" s="1"/>
  <c r="V7" i="237"/>
  <c r="T7" i="237"/>
  <c r="S7" i="237"/>
  <c r="R7" i="237"/>
  <c r="U7" i="237" s="1"/>
  <c r="Q7" i="237"/>
  <c r="O7" i="237"/>
  <c r="N7" i="237"/>
  <c r="M7" i="237"/>
  <c r="L7" i="237"/>
  <c r="P7" i="237" s="1"/>
  <c r="K7" i="237"/>
  <c r="AI6" i="237"/>
  <c r="AH6" i="237"/>
  <c r="AJ6" i="237" s="1"/>
  <c r="F6" i="237" s="1"/>
  <c r="AG6" i="237"/>
  <c r="AE6" i="237"/>
  <c r="AD6" i="237"/>
  <c r="AC6" i="237"/>
  <c r="AB6" i="237"/>
  <c r="AA6" i="237"/>
  <c r="Y6" i="237"/>
  <c r="X6" i="237"/>
  <c r="W6" i="237"/>
  <c r="V6" i="237"/>
  <c r="T6" i="237"/>
  <c r="S6" i="237"/>
  <c r="R6" i="237"/>
  <c r="Q6" i="237"/>
  <c r="O6" i="237"/>
  <c r="N6" i="237"/>
  <c r="M6" i="237"/>
  <c r="L6" i="237"/>
  <c r="K6" i="237"/>
  <c r="AI5" i="237"/>
  <c r="AH5" i="237"/>
  <c r="AG5" i="237"/>
  <c r="AE5" i="237"/>
  <c r="AD5" i="237"/>
  <c r="AC5" i="237"/>
  <c r="AB5" i="237"/>
  <c r="AA5" i="237"/>
  <c r="Y5" i="237"/>
  <c r="X5" i="237"/>
  <c r="W5" i="237"/>
  <c r="Z5" i="237" s="1"/>
  <c r="V5" i="237"/>
  <c r="T5" i="237"/>
  <c r="S5" i="237"/>
  <c r="R5" i="237"/>
  <c r="Q5" i="237"/>
  <c r="O5" i="237"/>
  <c r="N5" i="237"/>
  <c r="M5" i="237"/>
  <c r="L5" i="237"/>
  <c r="K5" i="237"/>
  <c r="AI4" i="237"/>
  <c r="AH4" i="237"/>
  <c r="AJ4" i="237" s="1"/>
  <c r="F4" i="237" s="1"/>
  <c r="AG4" i="237"/>
  <c r="AE4" i="237"/>
  <c r="AD4" i="237"/>
  <c r="AC4" i="237"/>
  <c r="AF4" i="237" s="1"/>
  <c r="AB4" i="237"/>
  <c r="AA4" i="237"/>
  <c r="Y4" i="237"/>
  <c r="X4" i="237"/>
  <c r="W4" i="237"/>
  <c r="V4" i="237"/>
  <c r="T4" i="237"/>
  <c r="S4" i="237"/>
  <c r="U4" i="237" s="1"/>
  <c r="R4" i="237"/>
  <c r="Q4" i="237"/>
  <c r="O4" i="237"/>
  <c r="N4" i="237"/>
  <c r="M4" i="237"/>
  <c r="P4" i="237" s="1"/>
  <c r="L4" i="237"/>
  <c r="K4" i="237"/>
  <c r="D57" i="236"/>
  <c r="E54" i="236"/>
  <c r="E55" i="236" s="1"/>
  <c r="D54" i="236"/>
  <c r="D56" i="236" s="1"/>
  <c r="C54" i="236"/>
  <c r="C56" i="236" s="1"/>
  <c r="G56" i="236" s="1"/>
  <c r="D50" i="236"/>
  <c r="E47" i="236"/>
  <c r="E49" i="236" s="1"/>
  <c r="D47" i="236"/>
  <c r="D62" i="236" s="1"/>
  <c r="AJ43" i="236"/>
  <c r="AI43" i="236"/>
  <c r="AH43" i="236"/>
  <c r="AG43" i="236"/>
  <c r="AF43" i="236"/>
  <c r="AE43" i="236"/>
  <c r="AD43" i="236"/>
  <c r="AC43" i="236"/>
  <c r="AB43" i="236"/>
  <c r="AA43" i="236"/>
  <c r="Z43" i="236"/>
  <c r="Y43" i="236"/>
  <c r="X43" i="236"/>
  <c r="W43" i="236"/>
  <c r="V43" i="236"/>
  <c r="U43" i="236"/>
  <c r="T43" i="236"/>
  <c r="S43" i="236"/>
  <c r="R43" i="236"/>
  <c r="Q43" i="236"/>
  <c r="P43" i="236"/>
  <c r="O43" i="236"/>
  <c r="N43" i="236"/>
  <c r="M43" i="236"/>
  <c r="L43" i="236"/>
  <c r="K43" i="236"/>
  <c r="F43" i="236"/>
  <c r="AJ42" i="236"/>
  <c r="AI42" i="236"/>
  <c r="AH42" i="236"/>
  <c r="AG42" i="236"/>
  <c r="AF42" i="236"/>
  <c r="AE42" i="236"/>
  <c r="AD42" i="236"/>
  <c r="AC42" i="236"/>
  <c r="AB42" i="236"/>
  <c r="AA42" i="236"/>
  <c r="Z42" i="236"/>
  <c r="Y42" i="236"/>
  <c r="X42" i="236"/>
  <c r="W42" i="236"/>
  <c r="V42" i="236"/>
  <c r="U42" i="236"/>
  <c r="T42" i="236"/>
  <c r="S42" i="236"/>
  <c r="R42" i="236"/>
  <c r="Q42" i="236"/>
  <c r="P42" i="236"/>
  <c r="O42" i="236"/>
  <c r="N42" i="236"/>
  <c r="M42" i="236"/>
  <c r="L42" i="236"/>
  <c r="K42" i="236"/>
  <c r="F42" i="236"/>
  <c r="AJ41" i="236"/>
  <c r="AI41" i="236"/>
  <c r="AH41" i="236"/>
  <c r="AG41" i="236"/>
  <c r="AF41" i="236"/>
  <c r="AE41" i="236"/>
  <c r="AD41" i="236"/>
  <c r="AC41" i="236"/>
  <c r="AB41" i="236"/>
  <c r="AA41" i="236"/>
  <c r="Z41" i="236"/>
  <c r="Y41" i="236"/>
  <c r="X41" i="236"/>
  <c r="W41" i="236"/>
  <c r="V41" i="236"/>
  <c r="U41" i="236"/>
  <c r="T41" i="236"/>
  <c r="S41" i="236"/>
  <c r="R41" i="236"/>
  <c r="Q41" i="236"/>
  <c r="P41" i="236"/>
  <c r="O41" i="236"/>
  <c r="N41" i="236"/>
  <c r="M41" i="236"/>
  <c r="L41" i="236"/>
  <c r="K41" i="236"/>
  <c r="F41" i="236"/>
  <c r="AJ40" i="236"/>
  <c r="AI40" i="236"/>
  <c r="AH40" i="236"/>
  <c r="AG40" i="236"/>
  <c r="AF40" i="236"/>
  <c r="AE40" i="236"/>
  <c r="AD40" i="236"/>
  <c r="AC40" i="236"/>
  <c r="AB40" i="236"/>
  <c r="AA40" i="236"/>
  <c r="Z40" i="236"/>
  <c r="Y40" i="236"/>
  <c r="X40" i="236"/>
  <c r="W40" i="236"/>
  <c r="V40" i="236"/>
  <c r="U40" i="236"/>
  <c r="T40" i="236"/>
  <c r="S40" i="236"/>
  <c r="R40" i="236"/>
  <c r="Q40" i="236"/>
  <c r="P40" i="236"/>
  <c r="O40" i="236"/>
  <c r="N40" i="236"/>
  <c r="M40" i="236"/>
  <c r="L40" i="236"/>
  <c r="K40" i="236"/>
  <c r="F40" i="236"/>
  <c r="AJ39" i="236"/>
  <c r="AI39" i="236"/>
  <c r="AH39" i="236"/>
  <c r="AG39" i="236"/>
  <c r="AF39" i="236"/>
  <c r="AE39" i="236"/>
  <c r="AD39" i="236"/>
  <c r="AC39" i="236"/>
  <c r="AB39" i="236"/>
  <c r="AA39" i="236"/>
  <c r="Z39" i="236"/>
  <c r="Y39" i="236"/>
  <c r="X39" i="236"/>
  <c r="W39" i="236"/>
  <c r="V39" i="236"/>
  <c r="U39" i="236"/>
  <c r="T39" i="236"/>
  <c r="S39" i="236"/>
  <c r="R39" i="236"/>
  <c r="Q39" i="236"/>
  <c r="P39" i="236"/>
  <c r="O39" i="236"/>
  <c r="N39" i="236"/>
  <c r="M39" i="236"/>
  <c r="L39" i="236"/>
  <c r="K39" i="236"/>
  <c r="F39" i="236"/>
  <c r="AJ38" i="236"/>
  <c r="AI38" i="236"/>
  <c r="AH38" i="236"/>
  <c r="AG38" i="236"/>
  <c r="AF38" i="236"/>
  <c r="AE38" i="236"/>
  <c r="AD38" i="236"/>
  <c r="AC38" i="236"/>
  <c r="AB38" i="236"/>
  <c r="AA38" i="236"/>
  <c r="Z38" i="236"/>
  <c r="Y38" i="236"/>
  <c r="X38" i="236"/>
  <c r="W38" i="236"/>
  <c r="V38" i="236"/>
  <c r="U38" i="236"/>
  <c r="T38" i="236"/>
  <c r="S38" i="236"/>
  <c r="R38" i="236"/>
  <c r="Q38" i="236"/>
  <c r="P38" i="236"/>
  <c r="O38" i="236"/>
  <c r="N38" i="236"/>
  <c r="M38" i="236"/>
  <c r="L38" i="236"/>
  <c r="K38" i="236"/>
  <c r="F38" i="236"/>
  <c r="AJ37" i="236"/>
  <c r="AI37" i="236"/>
  <c r="AH37" i="236"/>
  <c r="AG37" i="236"/>
  <c r="AF37" i="236"/>
  <c r="AE37" i="236"/>
  <c r="AD37" i="236"/>
  <c r="AC37" i="236"/>
  <c r="AB37" i="236"/>
  <c r="AA37" i="236"/>
  <c r="Z37" i="236"/>
  <c r="Y37" i="236"/>
  <c r="X37" i="236"/>
  <c r="W37" i="236"/>
  <c r="V37" i="236"/>
  <c r="U37" i="236"/>
  <c r="T37" i="236"/>
  <c r="S37" i="236"/>
  <c r="R37" i="236"/>
  <c r="Q37" i="236"/>
  <c r="P37" i="236"/>
  <c r="O37" i="236"/>
  <c r="N37" i="236"/>
  <c r="M37" i="236"/>
  <c r="L37" i="236"/>
  <c r="K37" i="236"/>
  <c r="F37" i="236"/>
  <c r="AJ36" i="236"/>
  <c r="AI36" i="236"/>
  <c r="AH36" i="236"/>
  <c r="AG36" i="236"/>
  <c r="AF36" i="236"/>
  <c r="AE36" i="236"/>
  <c r="AD36" i="236"/>
  <c r="AC36" i="236"/>
  <c r="AB36" i="236"/>
  <c r="AA36" i="236"/>
  <c r="Z36" i="236"/>
  <c r="Y36" i="236"/>
  <c r="X36" i="236"/>
  <c r="W36" i="236"/>
  <c r="V36" i="236"/>
  <c r="U36" i="236"/>
  <c r="T36" i="236"/>
  <c r="S36" i="236"/>
  <c r="R36" i="236"/>
  <c r="Q36" i="236"/>
  <c r="P36" i="236"/>
  <c r="O36" i="236"/>
  <c r="N36" i="236"/>
  <c r="M36" i="236"/>
  <c r="L36" i="236"/>
  <c r="K36" i="236"/>
  <c r="F36" i="236"/>
  <c r="AJ35" i="236"/>
  <c r="AI35" i="236"/>
  <c r="AH35" i="236"/>
  <c r="AG35" i="236"/>
  <c r="AF35" i="236"/>
  <c r="AE35" i="236"/>
  <c r="AD35" i="236"/>
  <c r="AC35" i="236"/>
  <c r="AB35" i="236"/>
  <c r="AA35" i="236"/>
  <c r="Z35" i="236"/>
  <c r="Y35" i="236"/>
  <c r="X35" i="236"/>
  <c r="W35" i="236"/>
  <c r="V35" i="236"/>
  <c r="U35" i="236"/>
  <c r="T35" i="236"/>
  <c r="S35" i="236"/>
  <c r="R35" i="236"/>
  <c r="Q35" i="236"/>
  <c r="P35" i="236"/>
  <c r="O35" i="236"/>
  <c r="N35" i="236"/>
  <c r="M35" i="236"/>
  <c r="L35" i="236"/>
  <c r="K35" i="236"/>
  <c r="F35" i="236"/>
  <c r="AJ34" i="236"/>
  <c r="AI34" i="236"/>
  <c r="AH34" i="236"/>
  <c r="AG34" i="236"/>
  <c r="AF34" i="236"/>
  <c r="AE34" i="236"/>
  <c r="AD34" i="236"/>
  <c r="AC34" i="236"/>
  <c r="AB34" i="236"/>
  <c r="AA34" i="236"/>
  <c r="Z34" i="236"/>
  <c r="Y34" i="236"/>
  <c r="X34" i="236"/>
  <c r="W34" i="236"/>
  <c r="V34" i="236"/>
  <c r="U34" i="236"/>
  <c r="T34" i="236"/>
  <c r="S34" i="236"/>
  <c r="R34" i="236"/>
  <c r="Q34" i="236"/>
  <c r="P34" i="236"/>
  <c r="O34" i="236"/>
  <c r="N34" i="236"/>
  <c r="M34" i="236"/>
  <c r="L34" i="236"/>
  <c r="K34" i="236"/>
  <c r="F34" i="236"/>
  <c r="AJ33" i="236"/>
  <c r="AI33" i="236"/>
  <c r="AH33" i="236"/>
  <c r="AG33" i="236"/>
  <c r="AF33" i="236"/>
  <c r="AE33" i="236"/>
  <c r="AD33" i="236"/>
  <c r="AC33" i="236"/>
  <c r="AB33" i="236"/>
  <c r="AA33" i="236"/>
  <c r="Z33" i="236"/>
  <c r="Y33" i="236"/>
  <c r="X33" i="236"/>
  <c r="W33" i="236"/>
  <c r="V33" i="236"/>
  <c r="U33" i="236"/>
  <c r="T33" i="236"/>
  <c r="S33" i="236"/>
  <c r="R33" i="236"/>
  <c r="Q33" i="236"/>
  <c r="P33" i="236"/>
  <c r="O33" i="236"/>
  <c r="N33" i="236"/>
  <c r="M33" i="236"/>
  <c r="L33" i="236"/>
  <c r="K33" i="236"/>
  <c r="F33" i="236"/>
  <c r="AJ32" i="236"/>
  <c r="AI32" i="236"/>
  <c r="AH32" i="236"/>
  <c r="AG32" i="236"/>
  <c r="AF32" i="236"/>
  <c r="AE32" i="236"/>
  <c r="AD32" i="236"/>
  <c r="AC32" i="236"/>
  <c r="AB32" i="236"/>
  <c r="AA32" i="236"/>
  <c r="Z32" i="236"/>
  <c r="Y32" i="236"/>
  <c r="X32" i="236"/>
  <c r="W32" i="236"/>
  <c r="V32" i="236"/>
  <c r="U32" i="236"/>
  <c r="T32" i="236"/>
  <c r="S32" i="236"/>
  <c r="R32" i="236"/>
  <c r="Q32" i="236"/>
  <c r="P32" i="236"/>
  <c r="O32" i="236"/>
  <c r="N32" i="236"/>
  <c r="M32" i="236"/>
  <c r="L32" i="236"/>
  <c r="K32" i="236"/>
  <c r="F32" i="236"/>
  <c r="AJ31" i="236"/>
  <c r="AI31" i="236"/>
  <c r="AH31" i="236"/>
  <c r="AG31" i="236"/>
  <c r="AF31" i="236"/>
  <c r="AE31" i="236"/>
  <c r="AD31" i="236"/>
  <c r="AC31" i="236"/>
  <c r="AB31" i="236"/>
  <c r="AA31" i="236"/>
  <c r="Z31" i="236"/>
  <c r="Y31" i="236"/>
  <c r="X31" i="236"/>
  <c r="W31" i="236"/>
  <c r="V31" i="236"/>
  <c r="U31" i="236"/>
  <c r="T31" i="236"/>
  <c r="S31" i="236"/>
  <c r="R31" i="236"/>
  <c r="Q31" i="236"/>
  <c r="P31" i="236"/>
  <c r="O31" i="236"/>
  <c r="N31" i="236"/>
  <c r="M31" i="236"/>
  <c r="L31" i="236"/>
  <c r="K31" i="236"/>
  <c r="F31" i="236"/>
  <c r="AJ30" i="236"/>
  <c r="AI30" i="236"/>
  <c r="AH30" i="236"/>
  <c r="AG30" i="236"/>
  <c r="AF30" i="236"/>
  <c r="AE30" i="236"/>
  <c r="AD30" i="236"/>
  <c r="AC30" i="236"/>
  <c r="AB30" i="236"/>
  <c r="AA30" i="236"/>
  <c r="Z30" i="236"/>
  <c r="Y30" i="236"/>
  <c r="X30" i="236"/>
  <c r="W30" i="236"/>
  <c r="V30" i="236"/>
  <c r="U30" i="236"/>
  <c r="T30" i="236"/>
  <c r="S30" i="236"/>
  <c r="R30" i="236"/>
  <c r="Q30" i="236"/>
  <c r="P30" i="236"/>
  <c r="O30" i="236"/>
  <c r="N30" i="236"/>
  <c r="M30" i="236"/>
  <c r="L30" i="236"/>
  <c r="K30" i="236"/>
  <c r="F30" i="236"/>
  <c r="AJ29" i="236"/>
  <c r="AI29" i="236"/>
  <c r="AH29" i="236"/>
  <c r="AG29" i="236"/>
  <c r="AF29" i="236"/>
  <c r="AE29" i="236"/>
  <c r="AD29" i="236"/>
  <c r="AC29" i="236"/>
  <c r="AB29" i="236"/>
  <c r="AA29" i="236"/>
  <c r="Z29" i="236"/>
  <c r="Y29" i="236"/>
  <c r="X29" i="236"/>
  <c r="W29" i="236"/>
  <c r="V29" i="236"/>
  <c r="U29" i="236"/>
  <c r="T29" i="236"/>
  <c r="S29" i="236"/>
  <c r="R29" i="236"/>
  <c r="Q29" i="236"/>
  <c r="P29" i="236"/>
  <c r="O29" i="236"/>
  <c r="N29" i="236"/>
  <c r="M29" i="236"/>
  <c r="L29" i="236"/>
  <c r="K29" i="236"/>
  <c r="F29" i="236"/>
  <c r="AJ28" i="236"/>
  <c r="AI28" i="236"/>
  <c r="AH28" i="236"/>
  <c r="AG28" i="236"/>
  <c r="AE28" i="236"/>
  <c r="AD28" i="236"/>
  <c r="AC28" i="236"/>
  <c r="AB28" i="236"/>
  <c r="AA28" i="236"/>
  <c r="AF28" i="236" s="1"/>
  <c r="Y28" i="236"/>
  <c r="X28" i="236"/>
  <c r="W28" i="236"/>
  <c r="V28" i="236"/>
  <c r="Z28" i="236" s="1"/>
  <c r="U28" i="236"/>
  <c r="T28" i="236"/>
  <c r="S28" i="236"/>
  <c r="R28" i="236"/>
  <c r="Q28" i="236"/>
  <c r="O28" i="236"/>
  <c r="N28" i="236"/>
  <c r="M28" i="236"/>
  <c r="L28" i="236"/>
  <c r="K28" i="236"/>
  <c r="P28" i="236" s="1"/>
  <c r="F28" i="236"/>
  <c r="AI27" i="236"/>
  <c r="AH27" i="236"/>
  <c r="AG27" i="236"/>
  <c r="AJ27" i="236" s="1"/>
  <c r="F27" i="236" s="1"/>
  <c r="AE27" i="236"/>
  <c r="AD27" i="236"/>
  <c r="AC27" i="236"/>
  <c r="AB27" i="236"/>
  <c r="AA27" i="236"/>
  <c r="AF27" i="236" s="1"/>
  <c r="Y27" i="236"/>
  <c r="X27" i="236"/>
  <c r="W27" i="236"/>
  <c r="V27" i="236"/>
  <c r="Z27" i="236" s="1"/>
  <c r="T27" i="236"/>
  <c r="S27" i="236"/>
  <c r="R27" i="236"/>
  <c r="Q27" i="236"/>
  <c r="U27" i="236" s="1"/>
  <c r="O27" i="236"/>
  <c r="N27" i="236"/>
  <c r="M27" i="236"/>
  <c r="L27" i="236"/>
  <c r="K27" i="236"/>
  <c r="P27" i="236" s="1"/>
  <c r="AI26" i="236"/>
  <c r="AH26" i="236"/>
  <c r="AG26" i="236"/>
  <c r="AJ26" i="236" s="1"/>
  <c r="F26" i="236" s="1"/>
  <c r="AE26" i="236"/>
  <c r="AD26" i="236"/>
  <c r="AC26" i="236"/>
  <c r="AB26" i="236"/>
  <c r="AA26" i="236"/>
  <c r="Y26" i="236"/>
  <c r="X26" i="236"/>
  <c r="W26" i="236"/>
  <c r="V26" i="236"/>
  <c r="T26" i="236"/>
  <c r="S26" i="236"/>
  <c r="R26" i="236"/>
  <c r="Q26" i="236"/>
  <c r="O26" i="236"/>
  <c r="N26" i="236"/>
  <c r="M26" i="236"/>
  <c r="L26" i="236"/>
  <c r="K26" i="236"/>
  <c r="AI25" i="236"/>
  <c r="AH25" i="236"/>
  <c r="AG25" i="236"/>
  <c r="AE25" i="236"/>
  <c r="AD25" i="236"/>
  <c r="AC25" i="236"/>
  <c r="AB25" i="236"/>
  <c r="AA25" i="236"/>
  <c r="Y25" i="236"/>
  <c r="X25" i="236"/>
  <c r="W25" i="236"/>
  <c r="V25" i="236"/>
  <c r="T25" i="236"/>
  <c r="S25" i="236"/>
  <c r="R25" i="236"/>
  <c r="U25" i="236" s="1"/>
  <c r="Q25" i="236"/>
  <c r="O25" i="236"/>
  <c r="N25" i="236"/>
  <c r="M25" i="236"/>
  <c r="L25" i="236"/>
  <c r="K25" i="236"/>
  <c r="AI24" i="236"/>
  <c r="AH24" i="236"/>
  <c r="AG24" i="236"/>
  <c r="AJ24" i="236" s="1"/>
  <c r="F24" i="236" s="1"/>
  <c r="AE24" i="236"/>
  <c r="AD24" i="236"/>
  <c r="AC24" i="236"/>
  <c r="AB24" i="236"/>
  <c r="AA24" i="236"/>
  <c r="AF24" i="236" s="1"/>
  <c r="Y24" i="236"/>
  <c r="X24" i="236"/>
  <c r="W24" i="236"/>
  <c r="V24" i="236"/>
  <c r="Z24" i="236" s="1"/>
  <c r="T24" i="236"/>
  <c r="S24" i="236"/>
  <c r="R24" i="236"/>
  <c r="Q24" i="236"/>
  <c r="U24" i="236" s="1"/>
  <c r="O24" i="236"/>
  <c r="N24" i="236"/>
  <c r="M24" i="236"/>
  <c r="L24" i="236"/>
  <c r="K24" i="236"/>
  <c r="P24" i="236" s="1"/>
  <c r="AI23" i="236"/>
  <c r="AH23" i="236"/>
  <c r="AG23" i="236"/>
  <c r="AJ23" i="236" s="1"/>
  <c r="F23" i="236" s="1"/>
  <c r="AE23" i="236"/>
  <c r="AD23" i="236"/>
  <c r="AC23" i="236"/>
  <c r="AB23" i="236"/>
  <c r="AA23" i="236"/>
  <c r="AF23" i="236" s="1"/>
  <c r="Y23" i="236"/>
  <c r="X23" i="236"/>
  <c r="W23" i="236"/>
  <c r="V23" i="236"/>
  <c r="Z23" i="236" s="1"/>
  <c r="T23" i="236"/>
  <c r="S23" i="236"/>
  <c r="R23" i="236"/>
  <c r="Q23" i="236"/>
  <c r="U23" i="236" s="1"/>
  <c r="O23" i="236"/>
  <c r="N23" i="236"/>
  <c r="M23" i="236"/>
  <c r="L23" i="236"/>
  <c r="K23" i="236"/>
  <c r="P23" i="236" s="1"/>
  <c r="AI22" i="236"/>
  <c r="AH22" i="236"/>
  <c r="AG22" i="236"/>
  <c r="AJ22" i="236" s="1"/>
  <c r="F22" i="236" s="1"/>
  <c r="AE22" i="236"/>
  <c r="AD22" i="236"/>
  <c r="AC22" i="236"/>
  <c r="AB22" i="236"/>
  <c r="AA22" i="236"/>
  <c r="AF22" i="236" s="1"/>
  <c r="Y22" i="236"/>
  <c r="X22" i="236"/>
  <c r="W22" i="236"/>
  <c r="V22" i="236"/>
  <c r="Z22" i="236" s="1"/>
  <c r="T22" i="236"/>
  <c r="S22" i="236"/>
  <c r="R22" i="236"/>
  <c r="Q22" i="236"/>
  <c r="U22" i="236" s="1"/>
  <c r="O22" i="236"/>
  <c r="N22" i="236"/>
  <c r="M22" i="236"/>
  <c r="L22" i="236"/>
  <c r="K22" i="236"/>
  <c r="P22" i="236" s="1"/>
  <c r="AI21" i="236"/>
  <c r="AH21" i="236"/>
  <c r="AG21" i="236"/>
  <c r="AJ21" i="236" s="1"/>
  <c r="F21" i="236" s="1"/>
  <c r="AE21" i="236"/>
  <c r="AD21" i="236"/>
  <c r="AC21" i="236"/>
  <c r="AB21" i="236"/>
  <c r="AA21" i="236"/>
  <c r="AF21" i="236" s="1"/>
  <c r="Y21" i="236"/>
  <c r="X21" i="236"/>
  <c r="W21" i="236"/>
  <c r="V21" i="236"/>
  <c r="Z21" i="236" s="1"/>
  <c r="T21" i="236"/>
  <c r="S21" i="236"/>
  <c r="R21" i="236"/>
  <c r="Q21" i="236"/>
  <c r="U21" i="236" s="1"/>
  <c r="O21" i="236"/>
  <c r="N21" i="236"/>
  <c r="M21" i="236"/>
  <c r="L21" i="236"/>
  <c r="K21" i="236"/>
  <c r="P21" i="236" s="1"/>
  <c r="AI20" i="236"/>
  <c r="AH20" i="236"/>
  <c r="AG20" i="236"/>
  <c r="AE20" i="236"/>
  <c r="AD20" i="236"/>
  <c r="AC20" i="236"/>
  <c r="AB20" i="236"/>
  <c r="AA20" i="236"/>
  <c r="AF20" i="236" s="1"/>
  <c r="Y20" i="236"/>
  <c r="X20" i="236"/>
  <c r="W20" i="236"/>
  <c r="V20" i="236"/>
  <c r="Z20" i="236" s="1"/>
  <c r="T20" i="236"/>
  <c r="S20" i="236"/>
  <c r="R20" i="236"/>
  <c r="Q20" i="236"/>
  <c r="O20" i="236"/>
  <c r="N20" i="236"/>
  <c r="M20" i="236"/>
  <c r="L20" i="236"/>
  <c r="K20" i="236"/>
  <c r="AI19" i="236"/>
  <c r="AH19" i="236"/>
  <c r="AG19" i="236"/>
  <c r="AE19" i="236"/>
  <c r="AD19" i="236"/>
  <c r="AC19" i="236"/>
  <c r="AB19" i="236"/>
  <c r="AA19" i="236"/>
  <c r="Y19" i="236"/>
  <c r="X19" i="236"/>
  <c r="W19" i="236"/>
  <c r="V19" i="236"/>
  <c r="T19" i="236"/>
  <c r="S19" i="236"/>
  <c r="R19" i="236"/>
  <c r="Q19" i="236"/>
  <c r="O19" i="236"/>
  <c r="N19" i="236"/>
  <c r="M19" i="236"/>
  <c r="L19" i="236"/>
  <c r="K19" i="236"/>
  <c r="AI18" i="236"/>
  <c r="AH18" i="236"/>
  <c r="AG18" i="236"/>
  <c r="AE18" i="236"/>
  <c r="AD18" i="236"/>
  <c r="AC18" i="236"/>
  <c r="AB18" i="236"/>
  <c r="AA18" i="236"/>
  <c r="Y18" i="236"/>
  <c r="X18" i="236"/>
  <c r="W18" i="236"/>
  <c r="V18" i="236"/>
  <c r="T18" i="236"/>
  <c r="S18" i="236"/>
  <c r="R18" i="236"/>
  <c r="Q18" i="236"/>
  <c r="O18" i="236"/>
  <c r="N18" i="236"/>
  <c r="M18" i="236"/>
  <c r="L18" i="236"/>
  <c r="P18" i="236" s="1"/>
  <c r="K18" i="236"/>
  <c r="AI17" i="236"/>
  <c r="AH17" i="236"/>
  <c r="AJ17" i="236" s="1"/>
  <c r="F17" i="236" s="1"/>
  <c r="AG17" i="236"/>
  <c r="AE17" i="236"/>
  <c r="AD17" i="236"/>
  <c r="AC17" i="236"/>
  <c r="AB17" i="236"/>
  <c r="AF17" i="236" s="1"/>
  <c r="AA17" i="236"/>
  <c r="Y17" i="236"/>
  <c r="X17" i="236"/>
  <c r="W17" i="236"/>
  <c r="Z17" i="236" s="1"/>
  <c r="V17" i="236"/>
  <c r="T17" i="236"/>
  <c r="S17" i="236"/>
  <c r="R17" i="236"/>
  <c r="U17" i="236" s="1"/>
  <c r="Q17" i="236"/>
  <c r="O17" i="236"/>
  <c r="N17" i="236"/>
  <c r="M17" i="236"/>
  <c r="L17" i="236"/>
  <c r="P17" i="236" s="1"/>
  <c r="K17" i="236"/>
  <c r="AI16" i="236"/>
  <c r="AH16" i="236"/>
  <c r="AJ16" i="236" s="1"/>
  <c r="F16" i="236" s="1"/>
  <c r="AG16" i="236"/>
  <c r="AE16" i="236"/>
  <c r="AD16" i="236"/>
  <c r="AC16" i="236"/>
  <c r="AB16" i="236"/>
  <c r="AA16" i="236"/>
  <c r="Y16" i="236"/>
  <c r="X16" i="236"/>
  <c r="W16" i="236"/>
  <c r="V16" i="236"/>
  <c r="T16" i="236"/>
  <c r="S16" i="236"/>
  <c r="R16" i="236"/>
  <c r="Q16" i="236"/>
  <c r="O16" i="236"/>
  <c r="N16" i="236"/>
  <c r="M16" i="236"/>
  <c r="L16" i="236"/>
  <c r="K16" i="236"/>
  <c r="AI15" i="236"/>
  <c r="AH15" i="236"/>
  <c r="AG15" i="236"/>
  <c r="AE15" i="236"/>
  <c r="AD15" i="236"/>
  <c r="AC15" i="236"/>
  <c r="AB15" i="236"/>
  <c r="AA15" i="236"/>
  <c r="Y15" i="236"/>
  <c r="X15" i="236"/>
  <c r="W15" i="236"/>
  <c r="V15" i="236"/>
  <c r="T15" i="236"/>
  <c r="S15" i="236"/>
  <c r="R15" i="236"/>
  <c r="Q15" i="236"/>
  <c r="O15" i="236"/>
  <c r="N15" i="236"/>
  <c r="M15" i="236"/>
  <c r="L15" i="236"/>
  <c r="K15" i="236"/>
  <c r="AI14" i="236"/>
  <c r="AH14" i="236"/>
  <c r="AJ14" i="236" s="1"/>
  <c r="F14" i="236" s="1"/>
  <c r="AG14" i="236"/>
  <c r="AE14" i="236"/>
  <c r="AD14" i="236"/>
  <c r="AC14" i="236"/>
  <c r="AB14" i="236"/>
  <c r="AA14" i="236"/>
  <c r="Y14" i="236"/>
  <c r="X14" i="236"/>
  <c r="W14" i="236"/>
  <c r="V14" i="236"/>
  <c r="T14" i="236"/>
  <c r="S14" i="236"/>
  <c r="R14" i="236"/>
  <c r="Q14" i="236"/>
  <c r="O14" i="236"/>
  <c r="N14" i="236"/>
  <c r="M14" i="236"/>
  <c r="L14" i="236"/>
  <c r="K14" i="236"/>
  <c r="AI13" i="236"/>
  <c r="AH13" i="236"/>
  <c r="AG13" i="236"/>
  <c r="AJ13" i="236" s="1"/>
  <c r="F13" i="236" s="1"/>
  <c r="AE13" i="236"/>
  <c r="AD13" i="236"/>
  <c r="AC13" i="236"/>
  <c r="AB13" i="236"/>
  <c r="AA13" i="236"/>
  <c r="AF13" i="236" s="1"/>
  <c r="Y13" i="236"/>
  <c r="X13" i="236"/>
  <c r="W13" i="236"/>
  <c r="V13" i="236"/>
  <c r="T13" i="236"/>
  <c r="S13" i="236"/>
  <c r="R13" i="236"/>
  <c r="Q13" i="236"/>
  <c r="U13" i="236" s="1"/>
  <c r="O13" i="236"/>
  <c r="N13" i="236"/>
  <c r="M13" i="236"/>
  <c r="L13" i="236"/>
  <c r="K13" i="236"/>
  <c r="P13" i="236" s="1"/>
  <c r="AI12" i="236"/>
  <c r="AH12" i="236"/>
  <c r="AG12" i="236"/>
  <c r="AJ12" i="236" s="1"/>
  <c r="F12" i="236" s="1"/>
  <c r="AE12" i="236"/>
  <c r="AD12" i="236"/>
  <c r="AC12" i="236"/>
  <c r="AB12" i="236"/>
  <c r="AA12" i="236"/>
  <c r="AF12" i="236" s="1"/>
  <c r="Y12" i="236"/>
  <c r="X12" i="236"/>
  <c r="W12" i="236"/>
  <c r="V12" i="236"/>
  <c r="Z12" i="236" s="1"/>
  <c r="T12" i="236"/>
  <c r="S12" i="236"/>
  <c r="R12" i="236"/>
  <c r="Q12" i="236"/>
  <c r="U12" i="236" s="1"/>
  <c r="O12" i="236"/>
  <c r="N12" i="236"/>
  <c r="M12" i="236"/>
  <c r="L12" i="236"/>
  <c r="K12" i="236"/>
  <c r="P12" i="236" s="1"/>
  <c r="AI11" i="236"/>
  <c r="AH11" i="236"/>
  <c r="AG11" i="236"/>
  <c r="AE11" i="236"/>
  <c r="AD11" i="236"/>
  <c r="AC11" i="236"/>
  <c r="AB11" i="236"/>
  <c r="AA11" i="236"/>
  <c r="AF11" i="236" s="1"/>
  <c r="Y11" i="236"/>
  <c r="X11" i="236"/>
  <c r="W11" i="236"/>
  <c r="V11" i="236"/>
  <c r="Z11" i="236" s="1"/>
  <c r="T11" i="236"/>
  <c r="S11" i="236"/>
  <c r="R11" i="236"/>
  <c r="Q11" i="236"/>
  <c r="U11" i="236" s="1"/>
  <c r="O11" i="236"/>
  <c r="N11" i="236"/>
  <c r="M11" i="236"/>
  <c r="L11" i="236"/>
  <c r="K11" i="236"/>
  <c r="P11" i="236" s="1"/>
  <c r="AI10" i="236"/>
  <c r="AH10" i="236"/>
  <c r="AJ10" i="236" s="1"/>
  <c r="F10" i="236" s="1"/>
  <c r="AG10" i="236"/>
  <c r="AE10" i="236"/>
  <c r="AD10" i="236"/>
  <c r="AC10" i="236"/>
  <c r="AB10" i="236"/>
  <c r="AF10" i="236" s="1"/>
  <c r="AA10" i="236"/>
  <c r="Y10" i="236"/>
  <c r="X10" i="236"/>
  <c r="W10" i="236"/>
  <c r="Z10" i="236" s="1"/>
  <c r="V10" i="236"/>
  <c r="T10" i="236"/>
  <c r="S10" i="236"/>
  <c r="R10" i="236"/>
  <c r="U10" i="236" s="1"/>
  <c r="Q10" i="236"/>
  <c r="O10" i="236"/>
  <c r="N10" i="236"/>
  <c r="M10" i="236"/>
  <c r="L10" i="236"/>
  <c r="P10" i="236" s="1"/>
  <c r="K10" i="236"/>
  <c r="AI9" i="236"/>
  <c r="AH9" i="236"/>
  <c r="AG9" i="236"/>
  <c r="AE9" i="236"/>
  <c r="AD9" i="236"/>
  <c r="AC9" i="236"/>
  <c r="AB9" i="236"/>
  <c r="AA9" i="236"/>
  <c r="Y9" i="236"/>
  <c r="X9" i="236"/>
  <c r="W9" i="236"/>
  <c r="V9" i="236"/>
  <c r="T9" i="236"/>
  <c r="S9" i="236"/>
  <c r="R9" i="236"/>
  <c r="Q9" i="236"/>
  <c r="O9" i="236"/>
  <c r="N9" i="236"/>
  <c r="M9" i="236"/>
  <c r="L9" i="236"/>
  <c r="K9" i="236"/>
  <c r="AI8" i="236"/>
  <c r="AH8" i="236"/>
  <c r="AG8" i="236"/>
  <c r="AJ8" i="236" s="1"/>
  <c r="F8" i="236" s="1"/>
  <c r="AE8" i="236"/>
  <c r="AD8" i="236"/>
  <c r="AC8" i="236"/>
  <c r="AB8" i="236"/>
  <c r="AA8" i="236"/>
  <c r="AF8" i="236" s="1"/>
  <c r="Y8" i="236"/>
  <c r="X8" i="236"/>
  <c r="W8" i="236"/>
  <c r="V8" i="236"/>
  <c r="T8" i="236"/>
  <c r="S8" i="236"/>
  <c r="R8" i="236"/>
  <c r="Q8" i="236"/>
  <c r="U8" i="236" s="1"/>
  <c r="O8" i="236"/>
  <c r="N8" i="236"/>
  <c r="M8" i="236"/>
  <c r="L8" i="236"/>
  <c r="K8" i="236"/>
  <c r="P8" i="236" s="1"/>
  <c r="AI7" i="236"/>
  <c r="AH7" i="236"/>
  <c r="AJ7" i="236" s="1"/>
  <c r="F7" i="236" s="1"/>
  <c r="AG7" i="236"/>
  <c r="AE7" i="236"/>
  <c r="AD7" i="236"/>
  <c r="AC7" i="236"/>
  <c r="AB7" i="236"/>
  <c r="AF7" i="236" s="1"/>
  <c r="AA7" i="236"/>
  <c r="Y7" i="236"/>
  <c r="X7" i="236"/>
  <c r="W7" i="236"/>
  <c r="Z7" i="236" s="1"/>
  <c r="V7" i="236"/>
  <c r="T7" i="236"/>
  <c r="S7" i="236"/>
  <c r="R7" i="236"/>
  <c r="U7" i="236" s="1"/>
  <c r="Q7" i="236"/>
  <c r="O7" i="236"/>
  <c r="N7" i="236"/>
  <c r="M7" i="236"/>
  <c r="L7" i="236"/>
  <c r="P7" i="236" s="1"/>
  <c r="K7" i="236"/>
  <c r="AI6" i="236"/>
  <c r="AH6" i="236"/>
  <c r="AG6" i="236"/>
  <c r="AE6" i="236"/>
  <c r="AD6" i="236"/>
  <c r="AC6" i="236"/>
  <c r="AB6" i="236"/>
  <c r="AA6" i="236"/>
  <c r="Y6" i="236"/>
  <c r="X6" i="236"/>
  <c r="W6" i="236"/>
  <c r="Z6" i="236" s="1"/>
  <c r="V6" i="236"/>
  <c r="T6" i="236"/>
  <c r="S6" i="236"/>
  <c r="R6" i="236"/>
  <c r="U6" i="236" s="1"/>
  <c r="Q6" i="236"/>
  <c r="O6" i="236"/>
  <c r="N6" i="236"/>
  <c r="M6" i="236"/>
  <c r="L6" i="236"/>
  <c r="K6" i="236"/>
  <c r="AI5" i="236"/>
  <c r="AH5" i="236"/>
  <c r="AJ5" i="236" s="1"/>
  <c r="F5" i="236" s="1"/>
  <c r="AG5" i="236"/>
  <c r="AE5" i="236"/>
  <c r="AD5" i="236"/>
  <c r="AC5" i="236"/>
  <c r="AB5" i="236"/>
  <c r="AF5" i="236" s="1"/>
  <c r="AA5" i="236"/>
  <c r="Y5" i="236"/>
  <c r="X5" i="236"/>
  <c r="W5" i="236"/>
  <c r="Z5" i="236" s="1"/>
  <c r="V5" i="236"/>
  <c r="T5" i="236"/>
  <c r="S5" i="236"/>
  <c r="R5" i="236"/>
  <c r="U5" i="236" s="1"/>
  <c r="Q5" i="236"/>
  <c r="O5" i="236"/>
  <c r="N5" i="236"/>
  <c r="M5" i="236"/>
  <c r="L5" i="236"/>
  <c r="P5" i="236" s="1"/>
  <c r="K5" i="236"/>
  <c r="AI4" i="236"/>
  <c r="AH4" i="236"/>
  <c r="AJ4" i="236" s="1"/>
  <c r="F4" i="236" s="1"/>
  <c r="AG4" i="236"/>
  <c r="AE4" i="236"/>
  <c r="AD4" i="236"/>
  <c r="AC4" i="236"/>
  <c r="AB4" i="236"/>
  <c r="AF4" i="236" s="1"/>
  <c r="AA4" i="236"/>
  <c r="Y4" i="236"/>
  <c r="X4" i="236"/>
  <c r="W4" i="236"/>
  <c r="Z4" i="236" s="1"/>
  <c r="V4" i="236"/>
  <c r="T4" i="236"/>
  <c r="S4" i="236"/>
  <c r="R4" i="236"/>
  <c r="Q4" i="236"/>
  <c r="O4" i="236"/>
  <c r="N4" i="236"/>
  <c r="M4" i="236"/>
  <c r="L4" i="236"/>
  <c r="P4" i="236" s="1"/>
  <c r="K4" i="236"/>
  <c r="D57" i="235"/>
  <c r="E54" i="235"/>
  <c r="E55" i="235" s="1"/>
  <c r="D54" i="235"/>
  <c r="D56" i="235" s="1"/>
  <c r="C54" i="235"/>
  <c r="C55" i="235" s="1"/>
  <c r="G55" i="235" s="1"/>
  <c r="D50" i="235"/>
  <c r="E47" i="235"/>
  <c r="E49" i="235" s="1"/>
  <c r="D47" i="235"/>
  <c r="D62" i="235" s="1"/>
  <c r="AJ43" i="235"/>
  <c r="AI43" i="235"/>
  <c r="AH43" i="235"/>
  <c r="AG43" i="235"/>
  <c r="AF43" i="235"/>
  <c r="AE43" i="235"/>
  <c r="AD43" i="235"/>
  <c r="AC43" i="235"/>
  <c r="AB43" i="235"/>
  <c r="AA43" i="235"/>
  <c r="Z43" i="235"/>
  <c r="Y43" i="235"/>
  <c r="X43" i="235"/>
  <c r="W43" i="235"/>
  <c r="V43" i="235"/>
  <c r="U43" i="235"/>
  <c r="T43" i="235"/>
  <c r="S43" i="235"/>
  <c r="R43" i="235"/>
  <c r="Q43" i="235"/>
  <c r="P43" i="235"/>
  <c r="O43" i="235"/>
  <c r="N43" i="235"/>
  <c r="M43" i="235"/>
  <c r="L43" i="235"/>
  <c r="K43" i="235"/>
  <c r="F43" i="235"/>
  <c r="AJ42" i="235"/>
  <c r="AI42" i="235"/>
  <c r="AH42" i="235"/>
  <c r="AG42" i="235"/>
  <c r="AF42" i="235"/>
  <c r="AE42" i="235"/>
  <c r="AD42" i="235"/>
  <c r="AC42" i="235"/>
  <c r="AB42" i="235"/>
  <c r="AA42" i="235"/>
  <c r="Z42" i="235"/>
  <c r="Y42" i="235"/>
  <c r="X42" i="235"/>
  <c r="W42" i="235"/>
  <c r="V42" i="235"/>
  <c r="U42" i="235"/>
  <c r="T42" i="235"/>
  <c r="S42" i="235"/>
  <c r="R42" i="235"/>
  <c r="Q42" i="235"/>
  <c r="P42" i="235"/>
  <c r="O42" i="235"/>
  <c r="N42" i="235"/>
  <c r="M42" i="235"/>
  <c r="L42" i="235"/>
  <c r="K42" i="235"/>
  <c r="F42" i="235"/>
  <c r="AJ41" i="235"/>
  <c r="AI41" i="235"/>
  <c r="AH41" i="235"/>
  <c r="AG41" i="235"/>
  <c r="AF41" i="235"/>
  <c r="AE41" i="235"/>
  <c r="AD41" i="235"/>
  <c r="AC41" i="235"/>
  <c r="AB41" i="235"/>
  <c r="AA41" i="235"/>
  <c r="Z41" i="235"/>
  <c r="Y41" i="235"/>
  <c r="X41" i="235"/>
  <c r="W41" i="235"/>
  <c r="V41" i="235"/>
  <c r="U41" i="235"/>
  <c r="T41" i="235"/>
  <c r="S41" i="235"/>
  <c r="R41" i="235"/>
  <c r="Q41" i="235"/>
  <c r="P41" i="235"/>
  <c r="O41" i="235"/>
  <c r="N41" i="235"/>
  <c r="M41" i="235"/>
  <c r="L41" i="235"/>
  <c r="K41" i="235"/>
  <c r="F41" i="235"/>
  <c r="AJ40" i="235"/>
  <c r="AI40" i="235"/>
  <c r="AH40" i="235"/>
  <c r="AG40" i="235"/>
  <c r="AF40" i="235"/>
  <c r="AE40" i="235"/>
  <c r="AD40" i="235"/>
  <c r="AC40" i="235"/>
  <c r="AB40" i="235"/>
  <c r="AA40" i="235"/>
  <c r="Z40" i="235"/>
  <c r="Y40" i="235"/>
  <c r="X40" i="235"/>
  <c r="W40" i="235"/>
  <c r="V40" i="235"/>
  <c r="U40" i="235"/>
  <c r="T40" i="235"/>
  <c r="S40" i="235"/>
  <c r="R40" i="235"/>
  <c r="Q40" i="235"/>
  <c r="P40" i="235"/>
  <c r="O40" i="235"/>
  <c r="N40" i="235"/>
  <c r="M40" i="235"/>
  <c r="L40" i="235"/>
  <c r="K40" i="235"/>
  <c r="F40" i="235"/>
  <c r="AJ39" i="235"/>
  <c r="AI39" i="235"/>
  <c r="AH39" i="235"/>
  <c r="AG39" i="235"/>
  <c r="AF39" i="235"/>
  <c r="AE39" i="235"/>
  <c r="AD39" i="235"/>
  <c r="AC39" i="235"/>
  <c r="AB39" i="235"/>
  <c r="AA39" i="235"/>
  <c r="Z39" i="235"/>
  <c r="Y39" i="235"/>
  <c r="X39" i="235"/>
  <c r="W39" i="235"/>
  <c r="V39" i="235"/>
  <c r="U39" i="235"/>
  <c r="T39" i="235"/>
  <c r="S39" i="235"/>
  <c r="R39" i="235"/>
  <c r="Q39" i="235"/>
  <c r="P39" i="235"/>
  <c r="O39" i="235"/>
  <c r="N39" i="235"/>
  <c r="M39" i="235"/>
  <c r="L39" i="235"/>
  <c r="K39" i="235"/>
  <c r="F39" i="235"/>
  <c r="AJ38" i="235"/>
  <c r="AI38" i="235"/>
  <c r="AH38" i="235"/>
  <c r="AG38" i="235"/>
  <c r="AF38" i="235"/>
  <c r="AE38" i="235"/>
  <c r="AD38" i="235"/>
  <c r="AC38" i="235"/>
  <c r="AB38" i="235"/>
  <c r="AA38" i="235"/>
  <c r="Z38" i="235"/>
  <c r="Y38" i="235"/>
  <c r="X38" i="235"/>
  <c r="W38" i="235"/>
  <c r="V38" i="235"/>
  <c r="U38" i="235"/>
  <c r="T38" i="235"/>
  <c r="S38" i="235"/>
  <c r="R38" i="235"/>
  <c r="Q38" i="235"/>
  <c r="P38" i="235"/>
  <c r="O38" i="235"/>
  <c r="N38" i="235"/>
  <c r="M38" i="235"/>
  <c r="L38" i="235"/>
  <c r="K38" i="235"/>
  <c r="F38" i="235"/>
  <c r="AJ37" i="235"/>
  <c r="AI37" i="235"/>
  <c r="AH37" i="235"/>
  <c r="AG37" i="235"/>
  <c r="AF37" i="235"/>
  <c r="AE37" i="235"/>
  <c r="AD37" i="235"/>
  <c r="AC37" i="235"/>
  <c r="AB37" i="235"/>
  <c r="AA37" i="235"/>
  <c r="Z37" i="235"/>
  <c r="Y37" i="235"/>
  <c r="X37" i="235"/>
  <c r="W37" i="235"/>
  <c r="V37" i="235"/>
  <c r="U37" i="235"/>
  <c r="T37" i="235"/>
  <c r="S37" i="235"/>
  <c r="R37" i="235"/>
  <c r="Q37" i="235"/>
  <c r="P37" i="235"/>
  <c r="O37" i="235"/>
  <c r="N37" i="235"/>
  <c r="M37" i="235"/>
  <c r="L37" i="235"/>
  <c r="K37" i="235"/>
  <c r="F37" i="235"/>
  <c r="AJ36" i="235"/>
  <c r="AI36" i="235"/>
  <c r="AH36" i="235"/>
  <c r="AG36" i="235"/>
  <c r="AF36" i="235"/>
  <c r="AE36" i="235"/>
  <c r="AD36" i="235"/>
  <c r="AC36" i="235"/>
  <c r="AB36" i="235"/>
  <c r="AA36" i="235"/>
  <c r="Z36" i="235"/>
  <c r="Y36" i="235"/>
  <c r="X36" i="235"/>
  <c r="W36" i="235"/>
  <c r="V36" i="235"/>
  <c r="U36" i="235"/>
  <c r="T36" i="235"/>
  <c r="S36" i="235"/>
  <c r="R36" i="235"/>
  <c r="Q36" i="235"/>
  <c r="P36" i="235"/>
  <c r="O36" i="235"/>
  <c r="N36" i="235"/>
  <c r="M36" i="235"/>
  <c r="L36" i="235"/>
  <c r="K36" i="235"/>
  <c r="F36" i="235"/>
  <c r="AJ35" i="235"/>
  <c r="AI35" i="235"/>
  <c r="AH35" i="235"/>
  <c r="AG35" i="235"/>
  <c r="AF35" i="235"/>
  <c r="AE35" i="235"/>
  <c r="AD35" i="235"/>
  <c r="AC35" i="235"/>
  <c r="AB35" i="235"/>
  <c r="AA35" i="235"/>
  <c r="Z35" i="235"/>
  <c r="Y35" i="235"/>
  <c r="X35" i="235"/>
  <c r="W35" i="235"/>
  <c r="V35" i="235"/>
  <c r="U35" i="235"/>
  <c r="T35" i="235"/>
  <c r="S35" i="235"/>
  <c r="R35" i="235"/>
  <c r="Q35" i="235"/>
  <c r="P35" i="235"/>
  <c r="O35" i="235"/>
  <c r="N35" i="235"/>
  <c r="M35" i="235"/>
  <c r="L35" i="235"/>
  <c r="K35" i="235"/>
  <c r="F35" i="235"/>
  <c r="AJ34" i="235"/>
  <c r="AI34" i="235"/>
  <c r="AH34" i="235"/>
  <c r="AG34" i="235"/>
  <c r="AF34" i="235"/>
  <c r="AE34" i="235"/>
  <c r="AD34" i="235"/>
  <c r="AC34" i="235"/>
  <c r="AB34" i="235"/>
  <c r="AA34" i="235"/>
  <c r="Z34" i="235"/>
  <c r="Y34" i="235"/>
  <c r="X34" i="235"/>
  <c r="W34" i="235"/>
  <c r="V34" i="235"/>
  <c r="U34" i="235"/>
  <c r="T34" i="235"/>
  <c r="S34" i="235"/>
  <c r="R34" i="235"/>
  <c r="Q34" i="235"/>
  <c r="P34" i="235"/>
  <c r="O34" i="235"/>
  <c r="N34" i="235"/>
  <c r="M34" i="235"/>
  <c r="L34" i="235"/>
  <c r="K34" i="235"/>
  <c r="F34" i="235"/>
  <c r="AJ33" i="235"/>
  <c r="AI33" i="235"/>
  <c r="AH33" i="235"/>
  <c r="AG33" i="235"/>
  <c r="AF33" i="235"/>
  <c r="AE33" i="235"/>
  <c r="AD33" i="235"/>
  <c r="AC33" i="235"/>
  <c r="AB33" i="235"/>
  <c r="AA33" i="235"/>
  <c r="Z33" i="235"/>
  <c r="Y33" i="235"/>
  <c r="X33" i="235"/>
  <c r="W33" i="235"/>
  <c r="V33" i="235"/>
  <c r="U33" i="235"/>
  <c r="T33" i="235"/>
  <c r="S33" i="235"/>
  <c r="R33" i="235"/>
  <c r="Q33" i="235"/>
  <c r="P33" i="235"/>
  <c r="O33" i="235"/>
  <c r="N33" i="235"/>
  <c r="M33" i="235"/>
  <c r="L33" i="235"/>
  <c r="K33" i="235"/>
  <c r="F33" i="235"/>
  <c r="AJ32" i="235"/>
  <c r="AI32" i="235"/>
  <c r="AH32" i="235"/>
  <c r="AG32" i="235"/>
  <c r="AF32" i="235"/>
  <c r="AE32" i="235"/>
  <c r="AD32" i="235"/>
  <c r="AC32" i="235"/>
  <c r="AB32" i="235"/>
  <c r="AA32" i="235"/>
  <c r="Z32" i="235"/>
  <c r="Y32" i="235"/>
  <c r="X32" i="235"/>
  <c r="W32" i="235"/>
  <c r="V32" i="235"/>
  <c r="U32" i="235"/>
  <c r="T32" i="235"/>
  <c r="S32" i="235"/>
  <c r="R32" i="235"/>
  <c r="Q32" i="235"/>
  <c r="P32" i="235"/>
  <c r="O32" i="235"/>
  <c r="N32" i="235"/>
  <c r="M32" i="235"/>
  <c r="L32" i="235"/>
  <c r="K32" i="235"/>
  <c r="F32" i="235"/>
  <c r="AJ31" i="235"/>
  <c r="AI31" i="235"/>
  <c r="AH31" i="235"/>
  <c r="AG31" i="235"/>
  <c r="AF31" i="235"/>
  <c r="AE31" i="235"/>
  <c r="AD31" i="235"/>
  <c r="AC31" i="235"/>
  <c r="AB31" i="235"/>
  <c r="AA31" i="235"/>
  <c r="Z31" i="235"/>
  <c r="Y31" i="235"/>
  <c r="X31" i="235"/>
  <c r="W31" i="235"/>
  <c r="V31" i="235"/>
  <c r="U31" i="235"/>
  <c r="T31" i="235"/>
  <c r="S31" i="235"/>
  <c r="R31" i="235"/>
  <c r="Q31" i="235"/>
  <c r="P31" i="235"/>
  <c r="O31" i="235"/>
  <c r="N31" i="235"/>
  <c r="M31" i="235"/>
  <c r="L31" i="235"/>
  <c r="K31" i="235"/>
  <c r="F31" i="235"/>
  <c r="AJ30" i="235"/>
  <c r="AI30" i="235"/>
  <c r="AH30" i="235"/>
  <c r="AG30" i="235"/>
  <c r="AF30" i="235"/>
  <c r="AE30" i="235"/>
  <c r="AD30" i="235"/>
  <c r="AC30" i="235"/>
  <c r="AB30" i="235"/>
  <c r="AA30" i="235"/>
  <c r="Z30" i="235"/>
  <c r="Y30" i="235"/>
  <c r="X30" i="235"/>
  <c r="W30" i="235"/>
  <c r="V30" i="235"/>
  <c r="U30" i="235"/>
  <c r="T30" i="235"/>
  <c r="S30" i="235"/>
  <c r="R30" i="235"/>
  <c r="Q30" i="235"/>
  <c r="P30" i="235"/>
  <c r="O30" i="235"/>
  <c r="N30" i="235"/>
  <c r="M30" i="235"/>
  <c r="L30" i="235"/>
  <c r="K30" i="235"/>
  <c r="F30" i="235"/>
  <c r="AJ29" i="235"/>
  <c r="AI29" i="235"/>
  <c r="AH29" i="235"/>
  <c r="AG29" i="235"/>
  <c r="AF29" i="235"/>
  <c r="AE29" i="235"/>
  <c r="AD29" i="235"/>
  <c r="AC29" i="235"/>
  <c r="AB29" i="235"/>
  <c r="AA29" i="235"/>
  <c r="Z29" i="235"/>
  <c r="Y29" i="235"/>
  <c r="X29" i="235"/>
  <c r="W29" i="235"/>
  <c r="V29" i="235"/>
  <c r="U29" i="235"/>
  <c r="T29" i="235"/>
  <c r="S29" i="235"/>
  <c r="R29" i="235"/>
  <c r="Q29" i="235"/>
  <c r="P29" i="235"/>
  <c r="O29" i="235"/>
  <c r="N29" i="235"/>
  <c r="M29" i="235"/>
  <c r="L29" i="235"/>
  <c r="K29" i="235"/>
  <c r="F29" i="235"/>
  <c r="AJ28" i="235"/>
  <c r="AI28" i="235"/>
  <c r="AH28" i="235"/>
  <c r="AG28" i="235"/>
  <c r="AF28" i="235"/>
  <c r="AE28" i="235"/>
  <c r="AD28" i="235"/>
  <c r="AC28" i="235"/>
  <c r="AB28" i="235"/>
  <c r="AA28" i="235"/>
  <c r="Z28" i="235"/>
  <c r="Y28" i="235"/>
  <c r="X28" i="235"/>
  <c r="W28" i="235"/>
  <c r="V28" i="235"/>
  <c r="U28" i="235"/>
  <c r="T28" i="235"/>
  <c r="S28" i="235"/>
  <c r="R28" i="235"/>
  <c r="Q28" i="235"/>
  <c r="P28" i="235"/>
  <c r="O28" i="235"/>
  <c r="N28" i="235"/>
  <c r="M28" i="235"/>
  <c r="L28" i="235"/>
  <c r="K28" i="235"/>
  <c r="F28" i="235"/>
  <c r="AJ27" i="235"/>
  <c r="AI27" i="235"/>
  <c r="AH27" i="235"/>
  <c r="AG27" i="235"/>
  <c r="AF27" i="235"/>
  <c r="AE27" i="235"/>
  <c r="AD27" i="235"/>
  <c r="AC27" i="235"/>
  <c r="AB27" i="235"/>
  <c r="AA27" i="235"/>
  <c r="Z27" i="235"/>
  <c r="Y27" i="235"/>
  <c r="X27" i="235"/>
  <c r="W27" i="235"/>
  <c r="V27" i="235"/>
  <c r="U27" i="235"/>
  <c r="T27" i="235"/>
  <c r="S27" i="235"/>
  <c r="R27" i="235"/>
  <c r="Q27" i="235"/>
  <c r="P27" i="235"/>
  <c r="O27" i="235"/>
  <c r="N27" i="235"/>
  <c r="M27" i="235"/>
  <c r="L27" i="235"/>
  <c r="K27" i="235"/>
  <c r="F27" i="235"/>
  <c r="AJ26" i="235"/>
  <c r="AI26" i="235"/>
  <c r="AH26" i="235"/>
  <c r="AG26" i="235"/>
  <c r="AF26" i="235"/>
  <c r="AE26" i="235"/>
  <c r="AD26" i="235"/>
  <c r="AC26" i="235"/>
  <c r="AB26" i="235"/>
  <c r="AA26" i="235"/>
  <c r="Z26" i="235"/>
  <c r="Y26" i="235"/>
  <c r="X26" i="235"/>
  <c r="W26" i="235"/>
  <c r="V26" i="235"/>
  <c r="U26" i="235"/>
  <c r="T26" i="235"/>
  <c r="S26" i="235"/>
  <c r="R26" i="235"/>
  <c r="Q26" i="235"/>
  <c r="P26" i="235"/>
  <c r="O26" i="235"/>
  <c r="N26" i="235"/>
  <c r="M26" i="235"/>
  <c r="L26" i="235"/>
  <c r="K26" i="235"/>
  <c r="F26" i="235"/>
  <c r="AJ25" i="235"/>
  <c r="AI25" i="235"/>
  <c r="AH25" i="235"/>
  <c r="AG25" i="235"/>
  <c r="AF25" i="235"/>
  <c r="AE25" i="235"/>
  <c r="AD25" i="235"/>
  <c r="AC25" i="235"/>
  <c r="AB25" i="235"/>
  <c r="AA25" i="235"/>
  <c r="Z25" i="235"/>
  <c r="Y25" i="235"/>
  <c r="X25" i="235"/>
  <c r="W25" i="235"/>
  <c r="V25" i="235"/>
  <c r="U25" i="235"/>
  <c r="T25" i="235"/>
  <c r="S25" i="235"/>
  <c r="R25" i="235"/>
  <c r="Q25" i="235"/>
  <c r="P25" i="235"/>
  <c r="O25" i="235"/>
  <c r="N25" i="235"/>
  <c r="M25" i="235"/>
  <c r="L25" i="235"/>
  <c r="K25" i="235"/>
  <c r="F25" i="235"/>
  <c r="AJ24" i="235"/>
  <c r="AI24" i="235"/>
  <c r="AH24" i="235"/>
  <c r="AG24" i="235"/>
  <c r="AF24" i="235"/>
  <c r="AE24" i="235"/>
  <c r="AD24" i="235"/>
  <c r="AC24" i="235"/>
  <c r="AB24" i="235"/>
  <c r="AA24" i="235"/>
  <c r="Z24" i="235"/>
  <c r="Y24" i="235"/>
  <c r="X24" i="235"/>
  <c r="W24" i="235"/>
  <c r="V24" i="235"/>
  <c r="U24" i="235"/>
  <c r="T24" i="235"/>
  <c r="S24" i="235"/>
  <c r="R24" i="235"/>
  <c r="Q24" i="235"/>
  <c r="P24" i="235"/>
  <c r="O24" i="235"/>
  <c r="N24" i="235"/>
  <c r="M24" i="235"/>
  <c r="L24" i="235"/>
  <c r="K24" i="235"/>
  <c r="F24" i="235"/>
  <c r="AJ23" i="235"/>
  <c r="AI23" i="235"/>
  <c r="AH23" i="235"/>
  <c r="AG23" i="235"/>
  <c r="AF23" i="235"/>
  <c r="AE23" i="235"/>
  <c r="AD23" i="235"/>
  <c r="AC23" i="235"/>
  <c r="AB23" i="235"/>
  <c r="AA23" i="235"/>
  <c r="Z23" i="235"/>
  <c r="Y23" i="235"/>
  <c r="X23" i="235"/>
  <c r="W23" i="235"/>
  <c r="V23" i="235"/>
  <c r="U23" i="235"/>
  <c r="T23" i="235"/>
  <c r="S23" i="235"/>
  <c r="R23" i="235"/>
  <c r="Q23" i="235"/>
  <c r="P23" i="235"/>
  <c r="O23" i="235"/>
  <c r="N23" i="235"/>
  <c r="M23" i="235"/>
  <c r="L23" i="235"/>
  <c r="K23" i="235"/>
  <c r="F23" i="235"/>
  <c r="AJ22" i="235"/>
  <c r="AI22" i="235"/>
  <c r="AH22" i="235"/>
  <c r="AG22" i="235"/>
  <c r="AF22" i="235"/>
  <c r="AE22" i="235"/>
  <c r="AD22" i="235"/>
  <c r="AC22" i="235"/>
  <c r="AB22" i="235"/>
  <c r="AA22" i="235"/>
  <c r="Z22" i="235"/>
  <c r="Y22" i="235"/>
  <c r="X22" i="235"/>
  <c r="W22" i="235"/>
  <c r="V22" i="235"/>
  <c r="U22" i="235"/>
  <c r="T22" i="235"/>
  <c r="S22" i="235"/>
  <c r="R22" i="235"/>
  <c r="Q22" i="235"/>
  <c r="P22" i="235"/>
  <c r="O22" i="235"/>
  <c r="N22" i="235"/>
  <c r="M22" i="235"/>
  <c r="L22" i="235"/>
  <c r="K22" i="235"/>
  <c r="F22" i="235"/>
  <c r="AJ21" i="235"/>
  <c r="AI21" i="235"/>
  <c r="AH21" i="235"/>
  <c r="AG21" i="235"/>
  <c r="AF21" i="235"/>
  <c r="AE21" i="235"/>
  <c r="AD21" i="235"/>
  <c r="AC21" i="235"/>
  <c r="AB21" i="235"/>
  <c r="AA21" i="235"/>
  <c r="Z21" i="235"/>
  <c r="Y21" i="235"/>
  <c r="X21" i="235"/>
  <c r="W21" i="235"/>
  <c r="V21" i="235"/>
  <c r="U21" i="235"/>
  <c r="T21" i="235"/>
  <c r="S21" i="235"/>
  <c r="R21" i="235"/>
  <c r="Q21" i="235"/>
  <c r="P21" i="235"/>
  <c r="O21" i="235"/>
  <c r="N21" i="235"/>
  <c r="M21" i="235"/>
  <c r="L21" i="235"/>
  <c r="K21" i="235"/>
  <c r="F21" i="235"/>
  <c r="AJ20" i="235"/>
  <c r="AI20" i="235"/>
  <c r="AH20" i="235"/>
  <c r="AG20" i="235"/>
  <c r="AF20" i="235"/>
  <c r="AE20" i="235"/>
  <c r="AD20" i="235"/>
  <c r="AC20" i="235"/>
  <c r="AB20" i="235"/>
  <c r="AA20" i="235"/>
  <c r="Z20" i="235"/>
  <c r="Y20" i="235"/>
  <c r="X20" i="235"/>
  <c r="W20" i="235"/>
  <c r="V20" i="235"/>
  <c r="U20" i="235"/>
  <c r="T20" i="235"/>
  <c r="S20" i="235"/>
  <c r="R20" i="235"/>
  <c r="Q20" i="235"/>
  <c r="P20" i="235"/>
  <c r="O20" i="235"/>
  <c r="N20" i="235"/>
  <c r="M20" i="235"/>
  <c r="L20" i="235"/>
  <c r="K20" i="235"/>
  <c r="F20" i="235"/>
  <c r="AJ19" i="235"/>
  <c r="AI19" i="235"/>
  <c r="AH19" i="235"/>
  <c r="AG19" i="235"/>
  <c r="AF19" i="235"/>
  <c r="AE19" i="235"/>
  <c r="AD19" i="235"/>
  <c r="AC19" i="235"/>
  <c r="AB19" i="235"/>
  <c r="AA19" i="235"/>
  <c r="Z19" i="235"/>
  <c r="Y19" i="235"/>
  <c r="X19" i="235"/>
  <c r="W19" i="235"/>
  <c r="V19" i="235"/>
  <c r="U19" i="235"/>
  <c r="T19" i="235"/>
  <c r="S19" i="235"/>
  <c r="R19" i="235"/>
  <c r="Q19" i="235"/>
  <c r="P19" i="235"/>
  <c r="O19" i="235"/>
  <c r="N19" i="235"/>
  <c r="M19" i="235"/>
  <c r="L19" i="235"/>
  <c r="K19" i="235"/>
  <c r="F19" i="235"/>
  <c r="AI18" i="235"/>
  <c r="AH18" i="235"/>
  <c r="AG18" i="235"/>
  <c r="AJ18" i="235" s="1"/>
  <c r="F18" i="235" s="1"/>
  <c r="AE18" i="235"/>
  <c r="AD18" i="235"/>
  <c r="AC18" i="235"/>
  <c r="AB18" i="235"/>
  <c r="AA18" i="235"/>
  <c r="AF18" i="235" s="1"/>
  <c r="Y18" i="235"/>
  <c r="X18" i="235"/>
  <c r="W18" i="235"/>
  <c r="V18" i="235"/>
  <c r="Z18" i="235" s="1"/>
  <c r="T18" i="235"/>
  <c r="S18" i="235"/>
  <c r="R18" i="235"/>
  <c r="Q18" i="235"/>
  <c r="U18" i="235" s="1"/>
  <c r="O18" i="235"/>
  <c r="N18" i="235"/>
  <c r="M18" i="235"/>
  <c r="L18" i="235"/>
  <c r="K18" i="235"/>
  <c r="P18" i="235" s="1"/>
  <c r="AI17" i="235"/>
  <c r="AH17" i="235"/>
  <c r="AJ17" i="235" s="1"/>
  <c r="F17" i="235" s="1"/>
  <c r="AG17" i="235"/>
  <c r="AE17" i="235"/>
  <c r="AD17" i="235"/>
  <c r="AC17" i="235"/>
  <c r="AB17" i="235"/>
  <c r="AF17" i="235" s="1"/>
  <c r="AA17" i="235"/>
  <c r="Y17" i="235"/>
  <c r="X17" i="235"/>
  <c r="W17" i="235"/>
  <c r="Z17" i="235" s="1"/>
  <c r="V17" i="235"/>
  <c r="T17" i="235"/>
  <c r="S17" i="235"/>
  <c r="R17" i="235"/>
  <c r="U17" i="235" s="1"/>
  <c r="Q17" i="235"/>
  <c r="O17" i="235"/>
  <c r="N17" i="235"/>
  <c r="M17" i="235"/>
  <c r="L17" i="235"/>
  <c r="P17" i="235" s="1"/>
  <c r="K17" i="235"/>
  <c r="AI16" i="235"/>
  <c r="AH16" i="235"/>
  <c r="AJ16" i="235" s="1"/>
  <c r="F16" i="235" s="1"/>
  <c r="AG16" i="235"/>
  <c r="AE16" i="235"/>
  <c r="AD16" i="235"/>
  <c r="AC16" i="235"/>
  <c r="AB16" i="235"/>
  <c r="AA16" i="235"/>
  <c r="Y16" i="235"/>
  <c r="X16" i="235"/>
  <c r="W16" i="235"/>
  <c r="V16" i="235"/>
  <c r="T16" i="235"/>
  <c r="S16" i="235"/>
  <c r="R16" i="235"/>
  <c r="U16" i="235" s="1"/>
  <c r="Q16" i="235"/>
  <c r="O16" i="235"/>
  <c r="N16" i="235"/>
  <c r="M16" i="235"/>
  <c r="L16" i="235"/>
  <c r="K16" i="235"/>
  <c r="AI15" i="235"/>
  <c r="AH15" i="235"/>
  <c r="AG15" i="235"/>
  <c r="AJ15" i="235" s="1"/>
  <c r="F15" i="235" s="1"/>
  <c r="AE15" i="235"/>
  <c r="AD15" i="235"/>
  <c r="AC15" i="235"/>
  <c r="AB15" i="235"/>
  <c r="AA15" i="235"/>
  <c r="AF15" i="235" s="1"/>
  <c r="Y15" i="235"/>
  <c r="X15" i="235"/>
  <c r="W15" i="235"/>
  <c r="V15" i="235"/>
  <c r="Z15" i="235" s="1"/>
  <c r="T15" i="235"/>
  <c r="S15" i="235"/>
  <c r="R15" i="235"/>
  <c r="Q15" i="235"/>
  <c r="U15" i="235" s="1"/>
  <c r="O15" i="235"/>
  <c r="N15" i="235"/>
  <c r="M15" i="235"/>
  <c r="L15" i="235"/>
  <c r="K15" i="235"/>
  <c r="P15" i="235" s="1"/>
  <c r="AI14" i="235"/>
  <c r="AH14" i="235"/>
  <c r="AJ14" i="235" s="1"/>
  <c r="F14" i="235" s="1"/>
  <c r="AG14" i="235"/>
  <c r="AE14" i="235"/>
  <c r="AD14" i="235"/>
  <c r="AC14" i="235"/>
  <c r="AB14" i="235"/>
  <c r="AF14" i="235" s="1"/>
  <c r="AA14" i="235"/>
  <c r="Y14" i="235"/>
  <c r="X14" i="235"/>
  <c r="W14" i="235"/>
  <c r="Z14" i="235" s="1"/>
  <c r="V14" i="235"/>
  <c r="T14" i="235"/>
  <c r="S14" i="235"/>
  <c r="R14" i="235"/>
  <c r="U14" i="235" s="1"/>
  <c r="Q14" i="235"/>
  <c r="O14" i="235"/>
  <c r="N14" i="235"/>
  <c r="M14" i="235"/>
  <c r="L14" i="235"/>
  <c r="P14" i="235" s="1"/>
  <c r="K14" i="235"/>
  <c r="AI13" i="235"/>
  <c r="AH13" i="235"/>
  <c r="AG13" i="235"/>
  <c r="AE13" i="235"/>
  <c r="AD13" i="235"/>
  <c r="AC13" i="235"/>
  <c r="AB13" i="235"/>
  <c r="AA13" i="235"/>
  <c r="Y13" i="235"/>
  <c r="X13" i="235"/>
  <c r="W13" i="235"/>
  <c r="V13" i="235"/>
  <c r="T13" i="235"/>
  <c r="S13" i="235"/>
  <c r="R13" i="235"/>
  <c r="Q13" i="235"/>
  <c r="O13" i="235"/>
  <c r="N13" i="235"/>
  <c r="M13" i="235"/>
  <c r="L13" i="235"/>
  <c r="K13" i="235"/>
  <c r="P13" i="235" s="1"/>
  <c r="AI12" i="235"/>
  <c r="AH12" i="235"/>
  <c r="AG12" i="235"/>
  <c r="AJ12" i="235" s="1"/>
  <c r="F12" i="235" s="1"/>
  <c r="AE12" i="235"/>
  <c r="AD12" i="235"/>
  <c r="AC12" i="235"/>
  <c r="AB12" i="235"/>
  <c r="AA12" i="235"/>
  <c r="AF12" i="235" s="1"/>
  <c r="Y12" i="235"/>
  <c r="X12" i="235"/>
  <c r="W12" i="235"/>
  <c r="V12" i="235"/>
  <c r="Z12" i="235" s="1"/>
  <c r="T12" i="235"/>
  <c r="S12" i="235"/>
  <c r="R12" i="235"/>
  <c r="Q12" i="235"/>
  <c r="U12" i="235" s="1"/>
  <c r="O12" i="235"/>
  <c r="N12" i="235"/>
  <c r="M12" i="235"/>
  <c r="L12" i="235"/>
  <c r="K12" i="235"/>
  <c r="P12" i="235" s="1"/>
  <c r="AI11" i="235"/>
  <c r="AH11" i="235"/>
  <c r="AG11" i="235"/>
  <c r="AE11" i="235"/>
  <c r="AD11" i="235"/>
  <c r="AC11" i="235"/>
  <c r="AB11" i="235"/>
  <c r="AF11" i="235" s="1"/>
  <c r="AA11" i="235"/>
  <c r="Y11" i="235"/>
  <c r="X11" i="235"/>
  <c r="W11" i="235"/>
  <c r="V11" i="235"/>
  <c r="U11" i="235"/>
  <c r="T11" i="235"/>
  <c r="S11" i="235"/>
  <c r="R11" i="235"/>
  <c r="Q11" i="235"/>
  <c r="O11" i="235"/>
  <c r="N11" i="235"/>
  <c r="M11" i="235"/>
  <c r="L11" i="235"/>
  <c r="K11" i="235"/>
  <c r="AI10" i="235"/>
  <c r="AH10" i="235"/>
  <c r="AJ10" i="235" s="1"/>
  <c r="F10" i="235" s="1"/>
  <c r="AG10" i="235"/>
  <c r="AE10" i="235"/>
  <c r="AD10" i="235"/>
  <c r="AC10" i="235"/>
  <c r="AB10" i="235"/>
  <c r="AF10" i="235" s="1"/>
  <c r="AA10" i="235"/>
  <c r="Y10" i="235"/>
  <c r="X10" i="235"/>
  <c r="W10" i="235"/>
  <c r="Z10" i="235" s="1"/>
  <c r="V10" i="235"/>
  <c r="T10" i="235"/>
  <c r="S10" i="235"/>
  <c r="R10" i="235"/>
  <c r="U10" i="235" s="1"/>
  <c r="Q10" i="235"/>
  <c r="O10" i="235"/>
  <c r="N10" i="235"/>
  <c r="M10" i="235"/>
  <c r="L10" i="235"/>
  <c r="P10" i="235" s="1"/>
  <c r="K10" i="235"/>
  <c r="AI9" i="235"/>
  <c r="AH9" i="235"/>
  <c r="AJ9" i="235" s="1"/>
  <c r="F9" i="235" s="1"/>
  <c r="AG9" i="235"/>
  <c r="AE9" i="235"/>
  <c r="AD9" i="235"/>
  <c r="AC9" i="235"/>
  <c r="AB9" i="235"/>
  <c r="AA9" i="235"/>
  <c r="Y9" i="235"/>
  <c r="X9" i="235"/>
  <c r="W9" i="235"/>
  <c r="V9" i="235"/>
  <c r="T9" i="235"/>
  <c r="S9" i="235"/>
  <c r="R9" i="235"/>
  <c r="Q9" i="235"/>
  <c r="O9" i="235"/>
  <c r="N9" i="235"/>
  <c r="M9" i="235"/>
  <c r="L9" i="235"/>
  <c r="P9" i="235" s="1"/>
  <c r="K9" i="235"/>
  <c r="AI8" i="235"/>
  <c r="AH8" i="235"/>
  <c r="AG8" i="235"/>
  <c r="AE8" i="235"/>
  <c r="AD8" i="235"/>
  <c r="AC8" i="235"/>
  <c r="AB8" i="235"/>
  <c r="AA8" i="235"/>
  <c r="Y8" i="235"/>
  <c r="X8" i="235"/>
  <c r="W8" i="235"/>
  <c r="V8" i="235"/>
  <c r="Z8" i="235" s="1"/>
  <c r="T8" i="235"/>
  <c r="S8" i="235"/>
  <c r="R8" i="235"/>
  <c r="Q8" i="235"/>
  <c r="O8" i="235"/>
  <c r="N8" i="235"/>
  <c r="M8" i="235"/>
  <c r="L8" i="235"/>
  <c r="K8" i="235"/>
  <c r="P8" i="235" s="1"/>
  <c r="AI7" i="235"/>
  <c r="AH7" i="235"/>
  <c r="AG7" i="235"/>
  <c r="AE7" i="235"/>
  <c r="AD7" i="235"/>
  <c r="AC7" i="235"/>
  <c r="AB7" i="235"/>
  <c r="AA7" i="235"/>
  <c r="Y7" i="235"/>
  <c r="X7" i="235"/>
  <c r="W7" i="235"/>
  <c r="V7" i="235"/>
  <c r="T7" i="235"/>
  <c r="S7" i="235"/>
  <c r="R7" i="235"/>
  <c r="Q7" i="235"/>
  <c r="O7" i="235"/>
  <c r="N7" i="235"/>
  <c r="M7" i="235"/>
  <c r="L7" i="235"/>
  <c r="K7" i="235"/>
  <c r="AI6" i="235"/>
  <c r="AH6" i="235"/>
  <c r="AG6" i="235"/>
  <c r="AJ6" i="235" s="1"/>
  <c r="F6" i="235" s="1"/>
  <c r="AE6" i="235"/>
  <c r="AD6" i="235"/>
  <c r="AC6" i="235"/>
  <c r="AB6" i="235"/>
  <c r="AA6" i="235"/>
  <c r="AF6" i="235" s="1"/>
  <c r="Y6" i="235"/>
  <c r="X6" i="235"/>
  <c r="W6" i="235"/>
  <c r="V6" i="235"/>
  <c r="T6" i="235"/>
  <c r="S6" i="235"/>
  <c r="R6" i="235"/>
  <c r="Q6" i="235"/>
  <c r="U6" i="235" s="1"/>
  <c r="O6" i="235"/>
  <c r="N6" i="235"/>
  <c r="M6" i="235"/>
  <c r="L6" i="235"/>
  <c r="K6" i="235"/>
  <c r="AI5" i="235"/>
  <c r="AH5" i="235"/>
  <c r="AJ5" i="235" s="1"/>
  <c r="F5" i="235" s="1"/>
  <c r="AG5" i="235"/>
  <c r="AE5" i="235"/>
  <c r="AD5" i="235"/>
  <c r="AC5" i="235"/>
  <c r="AF5" i="235" s="1"/>
  <c r="AB5" i="235"/>
  <c r="AA5" i="235"/>
  <c r="Y5" i="235"/>
  <c r="X5" i="235"/>
  <c r="W5" i="235"/>
  <c r="V5" i="235"/>
  <c r="T5" i="235"/>
  <c r="S5" i="235"/>
  <c r="U5" i="235" s="1"/>
  <c r="R5" i="235"/>
  <c r="Q5" i="235"/>
  <c r="O5" i="235"/>
  <c r="N5" i="235"/>
  <c r="M5" i="235"/>
  <c r="P5" i="235" s="1"/>
  <c r="L5" i="235"/>
  <c r="K5" i="235"/>
  <c r="AI4" i="235"/>
  <c r="AH4" i="235"/>
  <c r="AJ4" i="235" s="1"/>
  <c r="F4" i="235" s="1"/>
  <c r="AG4" i="235"/>
  <c r="AE4" i="235"/>
  <c r="AD4" i="235"/>
  <c r="AC4" i="235"/>
  <c r="AF4" i="235" s="1"/>
  <c r="AB4" i="235"/>
  <c r="AA4" i="235"/>
  <c r="Y4" i="235"/>
  <c r="X4" i="235"/>
  <c r="Z4" i="235" s="1"/>
  <c r="W4" i="235"/>
  <c r="V4" i="235"/>
  <c r="T4" i="235"/>
  <c r="S4" i="235"/>
  <c r="U4" i="235" s="1"/>
  <c r="R4" i="235"/>
  <c r="Q4" i="235"/>
  <c r="O4" i="235"/>
  <c r="N4" i="235"/>
  <c r="M4" i="235"/>
  <c r="P4" i="235" s="1"/>
  <c r="L4" i="235"/>
  <c r="K4" i="235"/>
  <c r="D57" i="234"/>
  <c r="E54" i="234"/>
  <c r="D54" i="234"/>
  <c r="C54" i="234"/>
  <c r="D50" i="234"/>
  <c r="E47" i="234"/>
  <c r="D47" i="234"/>
  <c r="AJ43" i="234"/>
  <c r="AI43" i="234"/>
  <c r="AH43" i="234"/>
  <c r="AG43" i="234"/>
  <c r="AF43" i="234"/>
  <c r="AE43" i="234"/>
  <c r="AD43" i="234"/>
  <c r="AC43" i="234"/>
  <c r="AB43" i="234"/>
  <c r="AA43" i="234"/>
  <c r="Z43" i="234"/>
  <c r="Y43" i="234"/>
  <c r="X43" i="234"/>
  <c r="W43" i="234"/>
  <c r="V43" i="234"/>
  <c r="U43" i="234"/>
  <c r="T43" i="234"/>
  <c r="S43" i="234"/>
  <c r="R43" i="234"/>
  <c r="Q43" i="234"/>
  <c r="P43" i="234"/>
  <c r="O43" i="234"/>
  <c r="N43" i="234"/>
  <c r="M43" i="234"/>
  <c r="L43" i="234"/>
  <c r="K43" i="234"/>
  <c r="F43" i="234"/>
  <c r="AJ42" i="234"/>
  <c r="AI42" i="234"/>
  <c r="AH42" i="234"/>
  <c r="AG42" i="234"/>
  <c r="AF42" i="234"/>
  <c r="AE42" i="234"/>
  <c r="AD42" i="234"/>
  <c r="AC42" i="234"/>
  <c r="AB42" i="234"/>
  <c r="AA42" i="234"/>
  <c r="Z42" i="234"/>
  <c r="Y42" i="234"/>
  <c r="X42" i="234"/>
  <c r="W42" i="234"/>
  <c r="V42" i="234"/>
  <c r="U42" i="234"/>
  <c r="T42" i="234"/>
  <c r="S42" i="234"/>
  <c r="R42" i="234"/>
  <c r="Q42" i="234"/>
  <c r="P42" i="234"/>
  <c r="O42" i="234"/>
  <c r="N42" i="234"/>
  <c r="M42" i="234"/>
  <c r="L42" i="234"/>
  <c r="K42" i="234"/>
  <c r="F42" i="234"/>
  <c r="AJ41" i="234"/>
  <c r="AI41" i="234"/>
  <c r="AH41" i="234"/>
  <c r="AG41" i="234"/>
  <c r="AF41" i="234"/>
  <c r="AE41" i="234"/>
  <c r="AD41" i="234"/>
  <c r="AC41" i="234"/>
  <c r="AB41" i="234"/>
  <c r="AA41" i="234"/>
  <c r="Z41" i="234"/>
  <c r="Y41" i="234"/>
  <c r="X41" i="234"/>
  <c r="W41" i="234"/>
  <c r="V41" i="234"/>
  <c r="U41" i="234"/>
  <c r="T41" i="234"/>
  <c r="S41" i="234"/>
  <c r="R41" i="234"/>
  <c r="Q41" i="234"/>
  <c r="P41" i="234"/>
  <c r="O41" i="234"/>
  <c r="N41" i="234"/>
  <c r="M41" i="234"/>
  <c r="L41" i="234"/>
  <c r="K41" i="234"/>
  <c r="F41" i="234"/>
  <c r="AJ40" i="234"/>
  <c r="AI40" i="234"/>
  <c r="AH40" i="234"/>
  <c r="AG40" i="234"/>
  <c r="AF40" i="234"/>
  <c r="AE40" i="234"/>
  <c r="AD40" i="234"/>
  <c r="AC40" i="234"/>
  <c r="AB40" i="234"/>
  <c r="AA40" i="234"/>
  <c r="Z40" i="234"/>
  <c r="Y40" i="234"/>
  <c r="X40" i="234"/>
  <c r="W40" i="234"/>
  <c r="V40" i="234"/>
  <c r="U40" i="234"/>
  <c r="T40" i="234"/>
  <c r="S40" i="234"/>
  <c r="R40" i="234"/>
  <c r="Q40" i="234"/>
  <c r="P40" i="234"/>
  <c r="O40" i="234"/>
  <c r="N40" i="234"/>
  <c r="M40" i="234"/>
  <c r="L40" i="234"/>
  <c r="K40" i="234"/>
  <c r="F40" i="234"/>
  <c r="AJ39" i="234"/>
  <c r="AI39" i="234"/>
  <c r="AH39" i="234"/>
  <c r="AG39" i="234"/>
  <c r="AF39" i="234"/>
  <c r="AE39" i="234"/>
  <c r="AD39" i="234"/>
  <c r="AC39" i="234"/>
  <c r="AB39" i="234"/>
  <c r="AA39" i="234"/>
  <c r="Z39" i="234"/>
  <c r="Y39" i="234"/>
  <c r="X39" i="234"/>
  <c r="W39" i="234"/>
  <c r="V39" i="234"/>
  <c r="U39" i="234"/>
  <c r="T39" i="234"/>
  <c r="S39" i="234"/>
  <c r="R39" i="234"/>
  <c r="Q39" i="234"/>
  <c r="P39" i="234"/>
  <c r="O39" i="234"/>
  <c r="N39" i="234"/>
  <c r="M39" i="234"/>
  <c r="L39" i="234"/>
  <c r="K39" i="234"/>
  <c r="F39" i="234"/>
  <c r="AJ38" i="234"/>
  <c r="AI38" i="234"/>
  <c r="AH38" i="234"/>
  <c r="AG38" i="234"/>
  <c r="AF38" i="234"/>
  <c r="AE38" i="234"/>
  <c r="AD38" i="234"/>
  <c r="AC38" i="234"/>
  <c r="AB38" i="234"/>
  <c r="AA38" i="234"/>
  <c r="Z38" i="234"/>
  <c r="Y38" i="234"/>
  <c r="X38" i="234"/>
  <c r="W38" i="234"/>
  <c r="V38" i="234"/>
  <c r="U38" i="234"/>
  <c r="T38" i="234"/>
  <c r="S38" i="234"/>
  <c r="R38" i="234"/>
  <c r="Q38" i="234"/>
  <c r="P38" i="234"/>
  <c r="O38" i="234"/>
  <c r="N38" i="234"/>
  <c r="M38" i="234"/>
  <c r="L38" i="234"/>
  <c r="K38" i="234"/>
  <c r="F38" i="234"/>
  <c r="AJ37" i="234"/>
  <c r="AI37" i="234"/>
  <c r="AH37" i="234"/>
  <c r="AG37" i="234"/>
  <c r="AF37" i="234"/>
  <c r="AE37" i="234"/>
  <c r="AD37" i="234"/>
  <c r="AC37" i="234"/>
  <c r="AB37" i="234"/>
  <c r="AA37" i="234"/>
  <c r="Z37" i="234"/>
  <c r="Y37" i="234"/>
  <c r="X37" i="234"/>
  <c r="W37" i="234"/>
  <c r="V37" i="234"/>
  <c r="U37" i="234"/>
  <c r="T37" i="234"/>
  <c r="S37" i="234"/>
  <c r="R37" i="234"/>
  <c r="Q37" i="234"/>
  <c r="P37" i="234"/>
  <c r="O37" i="234"/>
  <c r="N37" i="234"/>
  <c r="M37" i="234"/>
  <c r="L37" i="234"/>
  <c r="K37" i="234"/>
  <c r="F37" i="234"/>
  <c r="AJ36" i="234"/>
  <c r="AI36" i="234"/>
  <c r="AH36" i="234"/>
  <c r="AG36" i="234"/>
  <c r="AF36" i="234"/>
  <c r="AE36" i="234"/>
  <c r="AD36" i="234"/>
  <c r="AC36" i="234"/>
  <c r="AB36" i="234"/>
  <c r="AA36" i="234"/>
  <c r="Z36" i="234"/>
  <c r="Y36" i="234"/>
  <c r="X36" i="234"/>
  <c r="W36" i="234"/>
  <c r="V36" i="234"/>
  <c r="U36" i="234"/>
  <c r="T36" i="234"/>
  <c r="S36" i="234"/>
  <c r="R36" i="234"/>
  <c r="Q36" i="234"/>
  <c r="P36" i="234"/>
  <c r="O36" i="234"/>
  <c r="N36" i="234"/>
  <c r="M36" i="234"/>
  <c r="L36" i="234"/>
  <c r="K36" i="234"/>
  <c r="F36" i="234"/>
  <c r="AJ35" i="234"/>
  <c r="AI35" i="234"/>
  <c r="AH35" i="234"/>
  <c r="AG35" i="234"/>
  <c r="AF35" i="234"/>
  <c r="AE35" i="234"/>
  <c r="AD35" i="234"/>
  <c r="AC35" i="234"/>
  <c r="AB35" i="234"/>
  <c r="AA35" i="234"/>
  <c r="Z35" i="234"/>
  <c r="Y35" i="234"/>
  <c r="X35" i="234"/>
  <c r="W35" i="234"/>
  <c r="V35" i="234"/>
  <c r="U35" i="234"/>
  <c r="T35" i="234"/>
  <c r="S35" i="234"/>
  <c r="R35" i="234"/>
  <c r="Q35" i="234"/>
  <c r="P35" i="234"/>
  <c r="O35" i="234"/>
  <c r="N35" i="234"/>
  <c r="M35" i="234"/>
  <c r="L35" i="234"/>
  <c r="K35" i="234"/>
  <c r="F35" i="234"/>
  <c r="AJ34" i="234"/>
  <c r="AI34" i="234"/>
  <c r="AH34" i="234"/>
  <c r="AG34" i="234"/>
  <c r="AF34" i="234"/>
  <c r="AE34" i="234"/>
  <c r="AD34" i="234"/>
  <c r="AC34" i="234"/>
  <c r="AB34" i="234"/>
  <c r="AA34" i="234"/>
  <c r="Z34" i="234"/>
  <c r="Y34" i="234"/>
  <c r="X34" i="234"/>
  <c r="W34" i="234"/>
  <c r="V34" i="234"/>
  <c r="U34" i="234"/>
  <c r="T34" i="234"/>
  <c r="S34" i="234"/>
  <c r="R34" i="234"/>
  <c r="Q34" i="234"/>
  <c r="P34" i="234"/>
  <c r="O34" i="234"/>
  <c r="N34" i="234"/>
  <c r="M34" i="234"/>
  <c r="L34" i="234"/>
  <c r="K34" i="234"/>
  <c r="F34" i="234"/>
  <c r="AJ33" i="234"/>
  <c r="AI33" i="234"/>
  <c r="AH33" i="234"/>
  <c r="AG33" i="234"/>
  <c r="AF33" i="234"/>
  <c r="AE33" i="234"/>
  <c r="AD33" i="234"/>
  <c r="AC33" i="234"/>
  <c r="AB33" i="234"/>
  <c r="AA33" i="234"/>
  <c r="Z33" i="234"/>
  <c r="Y33" i="234"/>
  <c r="X33" i="234"/>
  <c r="W33" i="234"/>
  <c r="V33" i="234"/>
  <c r="U33" i="234"/>
  <c r="T33" i="234"/>
  <c r="S33" i="234"/>
  <c r="R33" i="234"/>
  <c r="Q33" i="234"/>
  <c r="P33" i="234"/>
  <c r="O33" i="234"/>
  <c r="N33" i="234"/>
  <c r="M33" i="234"/>
  <c r="L33" i="234"/>
  <c r="K33" i="234"/>
  <c r="F33" i="234"/>
  <c r="AJ32" i="234"/>
  <c r="AI32" i="234"/>
  <c r="AH32" i="234"/>
  <c r="AG32" i="234"/>
  <c r="AF32" i="234"/>
  <c r="AE32" i="234"/>
  <c r="AD32" i="234"/>
  <c r="AC32" i="234"/>
  <c r="AB32" i="234"/>
  <c r="AA32" i="234"/>
  <c r="Z32" i="234"/>
  <c r="Y32" i="234"/>
  <c r="X32" i="234"/>
  <c r="W32" i="234"/>
  <c r="V32" i="234"/>
  <c r="U32" i="234"/>
  <c r="T32" i="234"/>
  <c r="S32" i="234"/>
  <c r="R32" i="234"/>
  <c r="Q32" i="234"/>
  <c r="P32" i="234"/>
  <c r="O32" i="234"/>
  <c r="N32" i="234"/>
  <c r="M32" i="234"/>
  <c r="L32" i="234"/>
  <c r="K32" i="234"/>
  <c r="F32" i="234"/>
  <c r="AI31" i="234"/>
  <c r="AH31" i="234"/>
  <c r="AG31" i="234"/>
  <c r="AJ31" i="234" s="1"/>
  <c r="F31" i="234" s="1"/>
  <c r="AE31" i="234"/>
  <c r="AD31" i="234"/>
  <c r="AC31" i="234"/>
  <c r="AB31" i="234"/>
  <c r="AA31" i="234"/>
  <c r="AF31" i="234" s="1"/>
  <c r="Y31" i="234"/>
  <c r="X31" i="234"/>
  <c r="W31" i="234"/>
  <c r="V31" i="234"/>
  <c r="Z31" i="234" s="1"/>
  <c r="T31" i="234"/>
  <c r="S31" i="234"/>
  <c r="R31" i="234"/>
  <c r="Q31" i="234"/>
  <c r="U31" i="234" s="1"/>
  <c r="O31" i="234"/>
  <c r="N31" i="234"/>
  <c r="M31" i="234"/>
  <c r="L31" i="234"/>
  <c r="K31" i="234"/>
  <c r="P31" i="234" s="1"/>
  <c r="AI30" i="234"/>
  <c r="AH30" i="234"/>
  <c r="AG30" i="234"/>
  <c r="AJ30" i="234" s="1"/>
  <c r="F30" i="234" s="1"/>
  <c r="AE30" i="234"/>
  <c r="AD30" i="234"/>
  <c r="AC30" i="234"/>
  <c r="AB30" i="234"/>
  <c r="AA30" i="234"/>
  <c r="AF30" i="234" s="1"/>
  <c r="Y30" i="234"/>
  <c r="X30" i="234"/>
  <c r="W30" i="234"/>
  <c r="V30" i="234"/>
  <c r="Z30" i="234" s="1"/>
  <c r="T30" i="234"/>
  <c r="S30" i="234"/>
  <c r="R30" i="234"/>
  <c r="Q30" i="234"/>
  <c r="U30" i="234" s="1"/>
  <c r="O30" i="234"/>
  <c r="N30" i="234"/>
  <c r="M30" i="234"/>
  <c r="L30" i="234"/>
  <c r="K30" i="234"/>
  <c r="P30" i="234" s="1"/>
  <c r="AI29" i="234"/>
  <c r="AH29" i="234"/>
  <c r="AJ29" i="234" s="1"/>
  <c r="F29" i="234" s="1"/>
  <c r="AG29" i="234"/>
  <c r="AE29" i="234"/>
  <c r="AD29" i="234"/>
  <c r="AC29" i="234"/>
  <c r="AB29" i="234"/>
  <c r="AF29" i="234" s="1"/>
  <c r="AA29" i="234"/>
  <c r="Y29" i="234"/>
  <c r="X29" i="234"/>
  <c r="W29" i="234"/>
  <c r="Z29" i="234" s="1"/>
  <c r="V29" i="234"/>
  <c r="T29" i="234"/>
  <c r="S29" i="234"/>
  <c r="R29" i="234"/>
  <c r="U29" i="234" s="1"/>
  <c r="Q29" i="234"/>
  <c r="O29" i="234"/>
  <c r="N29" i="234"/>
  <c r="M29" i="234"/>
  <c r="L29" i="234"/>
  <c r="P29" i="234" s="1"/>
  <c r="K29" i="234"/>
  <c r="AI28" i="234"/>
  <c r="AH28" i="234"/>
  <c r="AG28" i="234"/>
  <c r="AJ28" i="234" s="1"/>
  <c r="F28" i="234" s="1"/>
  <c r="AE28" i="234"/>
  <c r="AD28" i="234"/>
  <c r="AC28" i="234"/>
  <c r="AB28" i="234"/>
  <c r="AA28" i="234"/>
  <c r="AF28" i="234" s="1"/>
  <c r="Y28" i="234"/>
  <c r="X28" i="234"/>
  <c r="W28" i="234"/>
  <c r="V28" i="234"/>
  <c r="Z28" i="234" s="1"/>
  <c r="T28" i="234"/>
  <c r="S28" i="234"/>
  <c r="R28" i="234"/>
  <c r="Q28" i="234"/>
  <c r="U28" i="234" s="1"/>
  <c r="O28" i="234"/>
  <c r="N28" i="234"/>
  <c r="M28" i="234"/>
  <c r="L28" i="234"/>
  <c r="K28" i="234"/>
  <c r="P28" i="234" s="1"/>
  <c r="AI27" i="234"/>
  <c r="AH27" i="234"/>
  <c r="AG27" i="234"/>
  <c r="AJ27" i="234" s="1"/>
  <c r="F27" i="234" s="1"/>
  <c r="AE27" i="234"/>
  <c r="AD27" i="234"/>
  <c r="AC27" i="234"/>
  <c r="AB27" i="234"/>
  <c r="AA27" i="234"/>
  <c r="AF27" i="234" s="1"/>
  <c r="Y27" i="234"/>
  <c r="X27" i="234"/>
  <c r="W27" i="234"/>
  <c r="V27" i="234"/>
  <c r="Z27" i="234" s="1"/>
  <c r="T27" i="234"/>
  <c r="S27" i="234"/>
  <c r="R27" i="234"/>
  <c r="Q27" i="234"/>
  <c r="U27" i="234" s="1"/>
  <c r="O27" i="234"/>
  <c r="N27" i="234"/>
  <c r="M27" i="234"/>
  <c r="L27" i="234"/>
  <c r="K27" i="234"/>
  <c r="P27" i="234" s="1"/>
  <c r="AI26" i="234"/>
  <c r="AH26" i="234"/>
  <c r="AJ26" i="234" s="1"/>
  <c r="F26" i="234" s="1"/>
  <c r="AG26" i="234"/>
  <c r="AE26" i="234"/>
  <c r="AD26" i="234"/>
  <c r="AC26" i="234"/>
  <c r="AB26" i="234"/>
  <c r="AF26" i="234" s="1"/>
  <c r="AA26" i="234"/>
  <c r="Y26" i="234"/>
  <c r="X26" i="234"/>
  <c r="W26" i="234"/>
  <c r="Z26" i="234" s="1"/>
  <c r="V26" i="234"/>
  <c r="T26" i="234"/>
  <c r="S26" i="234"/>
  <c r="R26" i="234"/>
  <c r="U26" i="234" s="1"/>
  <c r="Q26" i="234"/>
  <c r="O26" i="234"/>
  <c r="N26" i="234"/>
  <c r="M26" i="234"/>
  <c r="L26" i="234"/>
  <c r="P26" i="234" s="1"/>
  <c r="K26" i="234"/>
  <c r="AI25" i="234"/>
  <c r="AH25" i="234"/>
  <c r="AJ25" i="234" s="1"/>
  <c r="F25" i="234" s="1"/>
  <c r="AG25" i="234"/>
  <c r="AE25" i="234"/>
  <c r="AD25" i="234"/>
  <c r="AC25" i="234"/>
  <c r="AB25" i="234"/>
  <c r="AF25" i="234" s="1"/>
  <c r="AA25" i="234"/>
  <c r="Y25" i="234"/>
  <c r="X25" i="234"/>
  <c r="W25" i="234"/>
  <c r="Z25" i="234" s="1"/>
  <c r="V25" i="234"/>
  <c r="T25" i="234"/>
  <c r="S25" i="234"/>
  <c r="R25" i="234"/>
  <c r="U25" i="234" s="1"/>
  <c r="Q25" i="234"/>
  <c r="O25" i="234"/>
  <c r="N25" i="234"/>
  <c r="M25" i="234"/>
  <c r="L25" i="234"/>
  <c r="P25" i="234" s="1"/>
  <c r="K25" i="234"/>
  <c r="AI24" i="234"/>
  <c r="AH24" i="234"/>
  <c r="AJ24" i="234" s="1"/>
  <c r="F24" i="234" s="1"/>
  <c r="AG24" i="234"/>
  <c r="AE24" i="234"/>
  <c r="AD24" i="234"/>
  <c r="AC24" i="234"/>
  <c r="AF24" i="234" s="1"/>
  <c r="AB24" i="234"/>
  <c r="AA24" i="234"/>
  <c r="Y24" i="234"/>
  <c r="X24" i="234"/>
  <c r="Z24" i="234" s="1"/>
  <c r="W24" i="234"/>
  <c r="V24" i="234"/>
  <c r="T24" i="234"/>
  <c r="S24" i="234"/>
  <c r="U24" i="234" s="1"/>
  <c r="R24" i="234"/>
  <c r="Q24" i="234"/>
  <c r="O24" i="234"/>
  <c r="N24" i="234"/>
  <c r="M24" i="234"/>
  <c r="P24" i="234" s="1"/>
  <c r="L24" i="234"/>
  <c r="K24" i="234"/>
  <c r="AI23" i="234"/>
  <c r="AH23" i="234"/>
  <c r="AJ23" i="234" s="1"/>
  <c r="F23" i="234" s="1"/>
  <c r="AG23" i="234"/>
  <c r="AE23" i="234"/>
  <c r="AD23" i="234"/>
  <c r="AC23" i="234"/>
  <c r="AB23" i="234"/>
  <c r="AF23" i="234" s="1"/>
  <c r="AA23" i="234"/>
  <c r="Y23" i="234"/>
  <c r="X23" i="234"/>
  <c r="W23" i="234"/>
  <c r="Z23" i="234" s="1"/>
  <c r="V23" i="234"/>
  <c r="T23" i="234"/>
  <c r="S23" i="234"/>
  <c r="R23" i="234"/>
  <c r="U23" i="234" s="1"/>
  <c r="Q23" i="234"/>
  <c r="O23" i="234"/>
  <c r="N23" i="234"/>
  <c r="M23" i="234"/>
  <c r="L23" i="234"/>
  <c r="P23" i="234" s="1"/>
  <c r="K23" i="234"/>
  <c r="AI22" i="234"/>
  <c r="AH22" i="234"/>
  <c r="AJ22" i="234" s="1"/>
  <c r="F22" i="234" s="1"/>
  <c r="AG22" i="234"/>
  <c r="AE22" i="234"/>
  <c r="AD22" i="234"/>
  <c r="AC22" i="234"/>
  <c r="AB22" i="234"/>
  <c r="AF22" i="234" s="1"/>
  <c r="AA22" i="234"/>
  <c r="Y22" i="234"/>
  <c r="X22" i="234"/>
  <c r="W22" i="234"/>
  <c r="Z22" i="234" s="1"/>
  <c r="V22" i="234"/>
  <c r="T22" i="234"/>
  <c r="S22" i="234"/>
  <c r="R22" i="234"/>
  <c r="U22" i="234" s="1"/>
  <c r="Q22" i="234"/>
  <c r="O22" i="234"/>
  <c r="N22" i="234"/>
  <c r="M22" i="234"/>
  <c r="L22" i="234"/>
  <c r="P22" i="234" s="1"/>
  <c r="K22" i="234"/>
  <c r="AI21" i="234"/>
  <c r="AH21" i="234"/>
  <c r="AJ21" i="234" s="1"/>
  <c r="F21" i="234" s="1"/>
  <c r="AG21" i="234"/>
  <c r="AE21" i="234"/>
  <c r="AD21" i="234"/>
  <c r="AC21" i="234"/>
  <c r="AB21" i="234"/>
  <c r="AF21" i="234" s="1"/>
  <c r="AA21" i="234"/>
  <c r="Z21" i="234"/>
  <c r="Y21" i="234"/>
  <c r="X21" i="234"/>
  <c r="W21" i="234"/>
  <c r="V21" i="234"/>
  <c r="T21" i="234"/>
  <c r="S21" i="234"/>
  <c r="R21" i="234"/>
  <c r="U21" i="234" s="1"/>
  <c r="Q21" i="234"/>
  <c r="O21" i="234"/>
  <c r="N21" i="234"/>
  <c r="M21" i="234"/>
  <c r="L21" i="234"/>
  <c r="P21" i="234" s="1"/>
  <c r="K21" i="234"/>
  <c r="AI20" i="234"/>
  <c r="AH20" i="234"/>
  <c r="AJ20" i="234" s="1"/>
  <c r="F20" i="234" s="1"/>
  <c r="AG20" i="234"/>
  <c r="AE20" i="234"/>
  <c r="AD20" i="234"/>
  <c r="AC20" i="234"/>
  <c r="AB20" i="234"/>
  <c r="AF20" i="234" s="1"/>
  <c r="AA20" i="234"/>
  <c r="Y20" i="234"/>
  <c r="X20" i="234"/>
  <c r="W20" i="234"/>
  <c r="Z20" i="234" s="1"/>
  <c r="V20" i="234"/>
  <c r="T20" i="234"/>
  <c r="S20" i="234"/>
  <c r="R20" i="234"/>
  <c r="U20" i="234" s="1"/>
  <c r="Q20" i="234"/>
  <c r="O20" i="234"/>
  <c r="N20" i="234"/>
  <c r="M20" i="234"/>
  <c r="L20" i="234"/>
  <c r="P20" i="234" s="1"/>
  <c r="K20" i="234"/>
  <c r="AI19" i="234"/>
  <c r="AH19" i="234"/>
  <c r="AG19" i="234"/>
  <c r="AE19" i="234"/>
  <c r="AD19" i="234"/>
  <c r="AC19" i="234"/>
  <c r="AB19" i="234"/>
  <c r="AA19" i="234"/>
  <c r="AF19" i="234" s="1"/>
  <c r="Y19" i="234"/>
  <c r="X19" i="234"/>
  <c r="W19" i="234"/>
  <c r="V19" i="234"/>
  <c r="T19" i="234"/>
  <c r="S19" i="234"/>
  <c r="R19" i="234"/>
  <c r="Q19" i="234"/>
  <c r="O19" i="234"/>
  <c r="N19" i="234"/>
  <c r="M19" i="234"/>
  <c r="L19" i="234"/>
  <c r="K19" i="234"/>
  <c r="P19" i="234" s="1"/>
  <c r="AI18" i="234"/>
  <c r="AH18" i="234"/>
  <c r="AG18" i="234"/>
  <c r="AE18" i="234"/>
  <c r="AD18" i="234"/>
  <c r="AC18" i="234"/>
  <c r="AB18" i="234"/>
  <c r="AF18" i="234" s="1"/>
  <c r="AA18" i="234"/>
  <c r="Y18" i="234"/>
  <c r="X18" i="234"/>
  <c r="W18" i="234"/>
  <c r="V18" i="234"/>
  <c r="T18" i="234"/>
  <c r="S18" i="234"/>
  <c r="R18" i="234"/>
  <c r="U18" i="234" s="1"/>
  <c r="Q18" i="234"/>
  <c r="O18" i="234"/>
  <c r="N18" i="234"/>
  <c r="M18" i="234"/>
  <c r="L18" i="234"/>
  <c r="P18" i="234" s="1"/>
  <c r="K18" i="234"/>
  <c r="AI17" i="234"/>
  <c r="AH17" i="234"/>
  <c r="AJ17" i="234" s="1"/>
  <c r="F17" i="234" s="1"/>
  <c r="AG17" i="234"/>
  <c r="AE17" i="234"/>
  <c r="AD17" i="234"/>
  <c r="AC17" i="234"/>
  <c r="AB17" i="234"/>
  <c r="AA17" i="234"/>
  <c r="AF17" i="234" s="1"/>
  <c r="Y17" i="234"/>
  <c r="X17" i="234"/>
  <c r="W17" i="234"/>
  <c r="V17" i="234"/>
  <c r="Z17" i="234" s="1"/>
  <c r="T17" i="234"/>
  <c r="S17" i="234"/>
  <c r="R17" i="234"/>
  <c r="Q17" i="234"/>
  <c r="U17" i="234" s="1"/>
  <c r="O17" i="234"/>
  <c r="N17" i="234"/>
  <c r="M17" i="234"/>
  <c r="L17" i="234"/>
  <c r="K17" i="234"/>
  <c r="AI16" i="234"/>
  <c r="AH16" i="234"/>
  <c r="AJ16" i="234" s="1"/>
  <c r="F16" i="234" s="1"/>
  <c r="AG16" i="234"/>
  <c r="AE16" i="234"/>
  <c r="AD16" i="234"/>
  <c r="AC16" i="234"/>
  <c r="AB16" i="234"/>
  <c r="AA16" i="234"/>
  <c r="Y16" i="234"/>
  <c r="X16" i="234"/>
  <c r="W16" i="234"/>
  <c r="V16" i="234"/>
  <c r="T16" i="234"/>
  <c r="S16" i="234"/>
  <c r="R16" i="234"/>
  <c r="Q16" i="234"/>
  <c r="O16" i="234"/>
  <c r="N16" i="234"/>
  <c r="M16" i="234"/>
  <c r="L16" i="234"/>
  <c r="K16" i="234"/>
  <c r="AI15" i="234"/>
  <c r="AH15" i="234"/>
  <c r="AG15" i="234"/>
  <c r="AJ15" i="234" s="1"/>
  <c r="F15" i="234" s="1"/>
  <c r="AE15" i="234"/>
  <c r="AD15" i="234"/>
  <c r="AC15" i="234"/>
  <c r="AB15" i="234"/>
  <c r="AA15" i="234"/>
  <c r="AF15" i="234" s="1"/>
  <c r="Y15" i="234"/>
  <c r="X15" i="234"/>
  <c r="W15" i="234"/>
  <c r="V15" i="234"/>
  <c r="Z15" i="234" s="1"/>
  <c r="T15" i="234"/>
  <c r="S15" i="234"/>
  <c r="R15" i="234"/>
  <c r="Q15" i="234"/>
  <c r="U15" i="234" s="1"/>
  <c r="O15" i="234"/>
  <c r="N15" i="234"/>
  <c r="M15" i="234"/>
  <c r="L15" i="234"/>
  <c r="K15" i="234"/>
  <c r="P15" i="234" s="1"/>
  <c r="AI14" i="234"/>
  <c r="AH14" i="234"/>
  <c r="AG14" i="234"/>
  <c r="AE14" i="234"/>
  <c r="AD14" i="234"/>
  <c r="AC14" i="234"/>
  <c r="AB14" i="234"/>
  <c r="AA14" i="234"/>
  <c r="Y14" i="234"/>
  <c r="X14" i="234"/>
  <c r="W14" i="234"/>
  <c r="V14" i="234"/>
  <c r="T14" i="234"/>
  <c r="S14" i="234"/>
  <c r="R14" i="234"/>
  <c r="Q14" i="234"/>
  <c r="O14" i="234"/>
  <c r="N14" i="234"/>
  <c r="M14" i="234"/>
  <c r="L14" i="234"/>
  <c r="K14" i="234"/>
  <c r="P14" i="234" s="1"/>
  <c r="AI13" i="234"/>
  <c r="AH13" i="234"/>
  <c r="AG13" i="234"/>
  <c r="AE13" i="234"/>
  <c r="AD13" i="234"/>
  <c r="AC13" i="234"/>
  <c r="AB13" i="234"/>
  <c r="AA13" i="234"/>
  <c r="Y13" i="234"/>
  <c r="X13" i="234"/>
  <c r="W13" i="234"/>
  <c r="V13" i="234"/>
  <c r="T13" i="234"/>
  <c r="S13" i="234"/>
  <c r="R13" i="234"/>
  <c r="Q13" i="234"/>
  <c r="U13" i="234" s="1"/>
  <c r="O13" i="234"/>
  <c r="N13" i="234"/>
  <c r="M13" i="234"/>
  <c r="L13" i="234"/>
  <c r="K13" i="234"/>
  <c r="AI12" i="234"/>
  <c r="AH12" i="234"/>
  <c r="AG12" i="234"/>
  <c r="AJ12" i="234" s="1"/>
  <c r="F12" i="234" s="1"/>
  <c r="AE12" i="234"/>
  <c r="AD12" i="234"/>
  <c r="AC12" i="234"/>
  <c r="AB12" i="234"/>
  <c r="AA12" i="234"/>
  <c r="AF12" i="234" s="1"/>
  <c r="Y12" i="234"/>
  <c r="X12" i="234"/>
  <c r="W12" i="234"/>
  <c r="V12" i="234"/>
  <c r="T12" i="234"/>
  <c r="S12" i="234"/>
  <c r="R12" i="234"/>
  <c r="Q12" i="234"/>
  <c r="U12" i="234" s="1"/>
  <c r="O12" i="234"/>
  <c r="N12" i="234"/>
  <c r="M12" i="234"/>
  <c r="L12" i="234"/>
  <c r="K12" i="234"/>
  <c r="AI11" i="234"/>
  <c r="AH11" i="234"/>
  <c r="AG11" i="234"/>
  <c r="AE11" i="234"/>
  <c r="AD11" i="234"/>
  <c r="AC11" i="234"/>
  <c r="AB11" i="234"/>
  <c r="AA11" i="234"/>
  <c r="Y11" i="234"/>
  <c r="X11" i="234"/>
  <c r="W11" i="234"/>
  <c r="V11" i="234"/>
  <c r="T11" i="234"/>
  <c r="S11" i="234"/>
  <c r="R11" i="234"/>
  <c r="Q11" i="234"/>
  <c r="O11" i="234"/>
  <c r="N11" i="234"/>
  <c r="M11" i="234"/>
  <c r="L11" i="234"/>
  <c r="K11" i="234"/>
  <c r="AI10" i="234"/>
  <c r="AH10" i="234"/>
  <c r="AJ10" i="234" s="1"/>
  <c r="F10" i="234" s="1"/>
  <c r="AG10" i="234"/>
  <c r="AE10" i="234"/>
  <c r="AD10" i="234"/>
  <c r="AC10" i="234"/>
  <c r="AB10" i="234"/>
  <c r="AF10" i="234" s="1"/>
  <c r="AA10" i="234"/>
  <c r="Y10" i="234"/>
  <c r="X10" i="234"/>
  <c r="W10" i="234"/>
  <c r="Z10" i="234" s="1"/>
  <c r="V10" i="234"/>
  <c r="T10" i="234"/>
  <c r="S10" i="234"/>
  <c r="R10" i="234"/>
  <c r="U10" i="234" s="1"/>
  <c r="Q10" i="234"/>
  <c r="O10" i="234"/>
  <c r="N10" i="234"/>
  <c r="M10" i="234"/>
  <c r="L10" i="234"/>
  <c r="P10" i="234" s="1"/>
  <c r="K10" i="234"/>
  <c r="AJ9" i="234"/>
  <c r="F9" i="234" s="1"/>
  <c r="AI9" i="234"/>
  <c r="AH9" i="234"/>
  <c r="AG9" i="234"/>
  <c r="AE9" i="234"/>
  <c r="AD9" i="234"/>
  <c r="AC9" i="234"/>
  <c r="AB9" i="234"/>
  <c r="AA9" i="234"/>
  <c r="AF9" i="234" s="1"/>
  <c r="Y9" i="234"/>
  <c r="X9" i="234"/>
  <c r="W9" i="234"/>
  <c r="V9" i="234"/>
  <c r="Z9" i="234" s="1"/>
  <c r="T9" i="234"/>
  <c r="S9" i="234"/>
  <c r="R9" i="234"/>
  <c r="Q9" i="234"/>
  <c r="U9" i="234" s="1"/>
  <c r="O9" i="234"/>
  <c r="N9" i="234"/>
  <c r="M9" i="234"/>
  <c r="L9" i="234"/>
  <c r="K9" i="234"/>
  <c r="AI8" i="234"/>
  <c r="AH8" i="234"/>
  <c r="AJ8" i="234" s="1"/>
  <c r="F8" i="234" s="1"/>
  <c r="AG8" i="234"/>
  <c r="AE8" i="234"/>
  <c r="AD8" i="234"/>
  <c r="AC8" i="234"/>
  <c r="AB8" i="234"/>
  <c r="AA8" i="234"/>
  <c r="Y8" i="234"/>
  <c r="X8" i="234"/>
  <c r="W8" i="234"/>
  <c r="V8" i="234"/>
  <c r="T8" i="234"/>
  <c r="S8" i="234"/>
  <c r="R8" i="234"/>
  <c r="Q8" i="234"/>
  <c r="O8" i="234"/>
  <c r="N8" i="234"/>
  <c r="M8" i="234"/>
  <c r="L8" i="234"/>
  <c r="K8" i="234"/>
  <c r="AI7" i="234"/>
  <c r="AH7" i="234"/>
  <c r="AG7" i="234"/>
  <c r="AE7" i="234"/>
  <c r="AD7" i="234"/>
  <c r="AC7" i="234"/>
  <c r="AB7" i="234"/>
  <c r="AA7" i="234"/>
  <c r="Y7" i="234"/>
  <c r="X7" i="234"/>
  <c r="W7" i="234"/>
  <c r="V7" i="234"/>
  <c r="T7" i="234"/>
  <c r="S7" i="234"/>
  <c r="R7" i="234"/>
  <c r="Q7" i="234"/>
  <c r="O7" i="234"/>
  <c r="N7" i="234"/>
  <c r="M7" i="234"/>
  <c r="L7" i="234"/>
  <c r="P7" i="234" s="1"/>
  <c r="K7" i="234"/>
  <c r="AI6" i="234"/>
  <c r="AH6" i="234"/>
  <c r="AJ6" i="234" s="1"/>
  <c r="F6" i="234" s="1"/>
  <c r="AG6" i="234"/>
  <c r="AE6" i="234"/>
  <c r="AD6" i="234"/>
  <c r="AC6" i="234"/>
  <c r="AB6" i="234"/>
  <c r="AA6" i="234"/>
  <c r="Y6" i="234"/>
  <c r="X6" i="234"/>
  <c r="W6" i="234"/>
  <c r="Z6" i="234" s="1"/>
  <c r="V6" i="234"/>
  <c r="T6" i="234"/>
  <c r="S6" i="234"/>
  <c r="R6" i="234"/>
  <c r="Q6" i="234"/>
  <c r="O6" i="234"/>
  <c r="N6" i="234"/>
  <c r="M6" i="234"/>
  <c r="L6" i="234"/>
  <c r="K6" i="234"/>
  <c r="AI5" i="234"/>
  <c r="AH5" i="234"/>
  <c r="AG5" i="234"/>
  <c r="AJ5" i="234" s="1"/>
  <c r="F5" i="234" s="1"/>
  <c r="AE5" i="234"/>
  <c r="AD5" i="234"/>
  <c r="AC5" i="234"/>
  <c r="AB5" i="234"/>
  <c r="AA5" i="234"/>
  <c r="AF5" i="234" s="1"/>
  <c r="Y5" i="234"/>
  <c r="X5" i="234"/>
  <c r="W5" i="234"/>
  <c r="V5" i="234"/>
  <c r="Z5" i="234" s="1"/>
  <c r="T5" i="234"/>
  <c r="S5" i="234"/>
  <c r="R5" i="234"/>
  <c r="Q5" i="234"/>
  <c r="U5" i="234" s="1"/>
  <c r="O5" i="234"/>
  <c r="N5" i="234"/>
  <c r="M5" i="234"/>
  <c r="L5" i="234"/>
  <c r="K5" i="234"/>
  <c r="AI4" i="234"/>
  <c r="AH4" i="234"/>
  <c r="AJ4" i="234" s="1"/>
  <c r="F4" i="234" s="1"/>
  <c r="AG4" i="234"/>
  <c r="AE4" i="234"/>
  <c r="AD4" i="234"/>
  <c r="AC4" i="234"/>
  <c r="AB4" i="234"/>
  <c r="AA4" i="234"/>
  <c r="Y4" i="234"/>
  <c r="X4" i="234"/>
  <c r="Z4" i="234" s="1"/>
  <c r="W4" i="234"/>
  <c r="V4" i="234"/>
  <c r="T4" i="234"/>
  <c r="S4" i="234"/>
  <c r="R4" i="234"/>
  <c r="Q4" i="234"/>
  <c r="O4" i="234"/>
  <c r="N4" i="234"/>
  <c r="M4" i="234"/>
  <c r="L4" i="234"/>
  <c r="K4" i="234"/>
  <c r="D57" i="233"/>
  <c r="E54" i="233"/>
  <c r="D54" i="233"/>
  <c r="G55" i="233"/>
  <c r="D50" i="233"/>
  <c r="E47" i="233"/>
  <c r="D47" i="233"/>
  <c r="AJ43" i="233"/>
  <c r="AI43" i="233"/>
  <c r="AH43" i="233"/>
  <c r="AG43" i="233"/>
  <c r="AF43" i="233"/>
  <c r="AE43" i="233"/>
  <c r="AD43" i="233"/>
  <c r="AC43" i="233"/>
  <c r="AB43" i="233"/>
  <c r="AA43" i="233"/>
  <c r="Z43" i="233"/>
  <c r="Y43" i="233"/>
  <c r="X43" i="233"/>
  <c r="W43" i="233"/>
  <c r="V43" i="233"/>
  <c r="U43" i="233"/>
  <c r="T43" i="233"/>
  <c r="S43" i="233"/>
  <c r="R43" i="233"/>
  <c r="Q43" i="233"/>
  <c r="P43" i="233"/>
  <c r="O43" i="233"/>
  <c r="N43" i="233"/>
  <c r="M43" i="233"/>
  <c r="L43" i="233"/>
  <c r="K43" i="233"/>
  <c r="F43" i="233"/>
  <c r="AJ42" i="233"/>
  <c r="AI42" i="233"/>
  <c r="AH42" i="233"/>
  <c r="AG42" i="233"/>
  <c r="AF42" i="233"/>
  <c r="AE42" i="233"/>
  <c r="AD42" i="233"/>
  <c r="AC42" i="233"/>
  <c r="AB42" i="233"/>
  <c r="AA42" i="233"/>
  <c r="Z42" i="233"/>
  <c r="Y42" i="233"/>
  <c r="X42" i="233"/>
  <c r="W42" i="233"/>
  <c r="V42" i="233"/>
  <c r="U42" i="233"/>
  <c r="T42" i="233"/>
  <c r="S42" i="233"/>
  <c r="R42" i="233"/>
  <c r="Q42" i="233"/>
  <c r="P42" i="233"/>
  <c r="O42" i="233"/>
  <c r="N42" i="233"/>
  <c r="M42" i="233"/>
  <c r="L42" i="233"/>
  <c r="K42" i="233"/>
  <c r="F42" i="233"/>
  <c r="AJ41" i="233"/>
  <c r="AI41" i="233"/>
  <c r="AH41" i="233"/>
  <c r="AG41" i="233"/>
  <c r="AF41" i="233"/>
  <c r="AE41" i="233"/>
  <c r="AD41" i="233"/>
  <c r="AC41" i="233"/>
  <c r="AB41" i="233"/>
  <c r="AA41" i="233"/>
  <c r="Z41" i="233"/>
  <c r="Y41" i="233"/>
  <c r="X41" i="233"/>
  <c r="W41" i="233"/>
  <c r="V41" i="233"/>
  <c r="U41" i="233"/>
  <c r="T41" i="233"/>
  <c r="S41" i="233"/>
  <c r="R41" i="233"/>
  <c r="Q41" i="233"/>
  <c r="P41" i="233"/>
  <c r="O41" i="233"/>
  <c r="N41" i="233"/>
  <c r="M41" i="233"/>
  <c r="L41" i="233"/>
  <c r="K41" i="233"/>
  <c r="F41" i="233"/>
  <c r="AJ40" i="233"/>
  <c r="AI40" i="233"/>
  <c r="AH40" i="233"/>
  <c r="AG40" i="233"/>
  <c r="AF40" i="233"/>
  <c r="AE40" i="233"/>
  <c r="AD40" i="233"/>
  <c r="AC40" i="233"/>
  <c r="AB40" i="233"/>
  <c r="AA40" i="233"/>
  <c r="Z40" i="233"/>
  <c r="Y40" i="233"/>
  <c r="X40" i="233"/>
  <c r="W40" i="233"/>
  <c r="V40" i="233"/>
  <c r="U40" i="233"/>
  <c r="T40" i="233"/>
  <c r="S40" i="233"/>
  <c r="R40" i="233"/>
  <c r="Q40" i="233"/>
  <c r="P40" i="233"/>
  <c r="O40" i="233"/>
  <c r="N40" i="233"/>
  <c r="M40" i="233"/>
  <c r="L40" i="233"/>
  <c r="K40" i="233"/>
  <c r="F40" i="233"/>
  <c r="AJ39" i="233"/>
  <c r="AI39" i="233"/>
  <c r="AH39" i="233"/>
  <c r="AG39" i="233"/>
  <c r="AF39" i="233"/>
  <c r="AE39" i="233"/>
  <c r="AD39" i="233"/>
  <c r="AC39" i="233"/>
  <c r="AB39" i="233"/>
  <c r="AA39" i="233"/>
  <c r="Z39" i="233"/>
  <c r="Y39" i="233"/>
  <c r="X39" i="233"/>
  <c r="W39" i="233"/>
  <c r="V39" i="233"/>
  <c r="U39" i="233"/>
  <c r="T39" i="233"/>
  <c r="S39" i="233"/>
  <c r="R39" i="233"/>
  <c r="Q39" i="233"/>
  <c r="P39" i="233"/>
  <c r="O39" i="233"/>
  <c r="N39" i="233"/>
  <c r="M39" i="233"/>
  <c r="L39" i="233"/>
  <c r="K39" i="233"/>
  <c r="F39" i="233"/>
  <c r="AJ38" i="233"/>
  <c r="AI38" i="233"/>
  <c r="AH38" i="233"/>
  <c r="AG38" i="233"/>
  <c r="AF38" i="233"/>
  <c r="AE38" i="233"/>
  <c r="AD38" i="233"/>
  <c r="AC38" i="233"/>
  <c r="AB38" i="233"/>
  <c r="AA38" i="233"/>
  <c r="Z38" i="233"/>
  <c r="Y38" i="233"/>
  <c r="X38" i="233"/>
  <c r="W38" i="233"/>
  <c r="V38" i="233"/>
  <c r="U38" i="233"/>
  <c r="T38" i="233"/>
  <c r="S38" i="233"/>
  <c r="R38" i="233"/>
  <c r="Q38" i="233"/>
  <c r="P38" i="233"/>
  <c r="O38" i="233"/>
  <c r="N38" i="233"/>
  <c r="M38" i="233"/>
  <c r="L38" i="233"/>
  <c r="K38" i="233"/>
  <c r="F38" i="233"/>
  <c r="AJ37" i="233"/>
  <c r="AI37" i="233"/>
  <c r="AH37" i="233"/>
  <c r="AG37" i="233"/>
  <c r="AF37" i="233"/>
  <c r="AE37" i="233"/>
  <c r="AD37" i="233"/>
  <c r="AC37" i="233"/>
  <c r="AB37" i="233"/>
  <c r="AA37" i="233"/>
  <c r="Z37" i="233"/>
  <c r="Y37" i="233"/>
  <c r="X37" i="233"/>
  <c r="W37" i="233"/>
  <c r="V37" i="233"/>
  <c r="U37" i="233"/>
  <c r="T37" i="233"/>
  <c r="S37" i="233"/>
  <c r="R37" i="233"/>
  <c r="Q37" i="233"/>
  <c r="P37" i="233"/>
  <c r="O37" i="233"/>
  <c r="N37" i="233"/>
  <c r="M37" i="233"/>
  <c r="L37" i="233"/>
  <c r="K37" i="233"/>
  <c r="F37" i="233"/>
  <c r="AJ36" i="233"/>
  <c r="AI36" i="233"/>
  <c r="AH36" i="233"/>
  <c r="AG36" i="233"/>
  <c r="AF36" i="233"/>
  <c r="AE36" i="233"/>
  <c r="AD36" i="233"/>
  <c r="AC36" i="233"/>
  <c r="AB36" i="233"/>
  <c r="AA36" i="233"/>
  <c r="Z36" i="233"/>
  <c r="Y36" i="233"/>
  <c r="X36" i="233"/>
  <c r="W36" i="233"/>
  <c r="V36" i="233"/>
  <c r="U36" i="233"/>
  <c r="T36" i="233"/>
  <c r="S36" i="233"/>
  <c r="R36" i="233"/>
  <c r="Q36" i="233"/>
  <c r="P36" i="233"/>
  <c r="O36" i="233"/>
  <c r="N36" i="233"/>
  <c r="M36" i="233"/>
  <c r="L36" i="233"/>
  <c r="K36" i="233"/>
  <c r="F36" i="233"/>
  <c r="AJ35" i="233"/>
  <c r="AI35" i="233"/>
  <c r="AH35" i="233"/>
  <c r="AG35" i="233"/>
  <c r="AF35" i="233"/>
  <c r="AE35" i="233"/>
  <c r="AD35" i="233"/>
  <c r="AC35" i="233"/>
  <c r="AB35" i="233"/>
  <c r="AA35" i="233"/>
  <c r="Z35" i="233"/>
  <c r="Y35" i="233"/>
  <c r="X35" i="233"/>
  <c r="W35" i="233"/>
  <c r="V35" i="233"/>
  <c r="U35" i="233"/>
  <c r="T35" i="233"/>
  <c r="S35" i="233"/>
  <c r="R35" i="233"/>
  <c r="Q35" i="233"/>
  <c r="P35" i="233"/>
  <c r="O35" i="233"/>
  <c r="N35" i="233"/>
  <c r="M35" i="233"/>
  <c r="L35" i="233"/>
  <c r="K35" i="233"/>
  <c r="F35" i="233"/>
  <c r="AI34" i="233"/>
  <c r="AH34" i="233"/>
  <c r="AG34" i="233"/>
  <c r="AJ34" i="233" s="1"/>
  <c r="F34" i="233" s="1"/>
  <c r="AE34" i="233"/>
  <c r="AD34" i="233"/>
  <c r="AC34" i="233"/>
  <c r="AB34" i="233"/>
  <c r="AA34" i="233"/>
  <c r="AF34" i="233" s="1"/>
  <c r="Y34" i="233"/>
  <c r="X34" i="233"/>
  <c r="W34" i="233"/>
  <c r="V34" i="233"/>
  <c r="Z34" i="233" s="1"/>
  <c r="T34" i="233"/>
  <c r="S34" i="233"/>
  <c r="R34" i="233"/>
  <c r="Q34" i="233"/>
  <c r="U34" i="233" s="1"/>
  <c r="O34" i="233"/>
  <c r="N34" i="233"/>
  <c r="M34" i="233"/>
  <c r="L34" i="233"/>
  <c r="K34" i="233"/>
  <c r="P34" i="233" s="1"/>
  <c r="AI33" i="233"/>
  <c r="AH33" i="233"/>
  <c r="AJ33" i="233" s="1"/>
  <c r="F33" i="233" s="1"/>
  <c r="AG33" i="233"/>
  <c r="AE33" i="233"/>
  <c r="AD33" i="233"/>
  <c r="AC33" i="233"/>
  <c r="AB33" i="233"/>
  <c r="AF33" i="233" s="1"/>
  <c r="AA33" i="233"/>
  <c r="Z33" i="233"/>
  <c r="Y33" i="233"/>
  <c r="X33" i="233"/>
  <c r="W33" i="233"/>
  <c r="V33" i="233"/>
  <c r="T33" i="233"/>
  <c r="S33" i="233"/>
  <c r="R33" i="233"/>
  <c r="U33" i="233" s="1"/>
  <c r="Q33" i="233"/>
  <c r="O33" i="233"/>
  <c r="N33" i="233"/>
  <c r="M33" i="233"/>
  <c r="L33" i="233"/>
  <c r="P33" i="233" s="1"/>
  <c r="K33" i="233"/>
  <c r="AI32" i="233"/>
  <c r="AH32" i="233"/>
  <c r="AJ32" i="233" s="1"/>
  <c r="F32" i="233" s="1"/>
  <c r="AG32" i="233"/>
  <c r="AE32" i="233"/>
  <c r="AD32" i="233"/>
  <c r="AC32" i="233"/>
  <c r="AB32" i="233"/>
  <c r="AF32" i="233" s="1"/>
  <c r="AA32" i="233"/>
  <c r="Y32" i="233"/>
  <c r="X32" i="233"/>
  <c r="W32" i="233"/>
  <c r="Z32" i="233" s="1"/>
  <c r="V32" i="233"/>
  <c r="T32" i="233"/>
  <c r="S32" i="233"/>
  <c r="R32" i="233"/>
  <c r="U32" i="233" s="1"/>
  <c r="Q32" i="233"/>
  <c r="O32" i="233"/>
  <c r="N32" i="233"/>
  <c r="M32" i="233"/>
  <c r="L32" i="233"/>
  <c r="P32" i="233" s="1"/>
  <c r="K32" i="233"/>
  <c r="AI31" i="233"/>
  <c r="AH31" i="233"/>
  <c r="AJ31" i="233" s="1"/>
  <c r="F31" i="233" s="1"/>
  <c r="AG31" i="233"/>
  <c r="AE31" i="233"/>
  <c r="AD31" i="233"/>
  <c r="AC31" i="233"/>
  <c r="AB31" i="233"/>
  <c r="AF31" i="233" s="1"/>
  <c r="AA31" i="233"/>
  <c r="Y31" i="233"/>
  <c r="X31" i="233"/>
  <c r="W31" i="233"/>
  <c r="Z31" i="233" s="1"/>
  <c r="V31" i="233"/>
  <c r="T31" i="233"/>
  <c r="S31" i="233"/>
  <c r="R31" i="233"/>
  <c r="U31" i="233" s="1"/>
  <c r="Q31" i="233"/>
  <c r="O31" i="233"/>
  <c r="N31" i="233"/>
  <c r="M31" i="233"/>
  <c r="L31" i="233"/>
  <c r="P31" i="233" s="1"/>
  <c r="K31" i="233"/>
  <c r="AI30" i="233"/>
  <c r="AH30" i="233"/>
  <c r="AG30" i="233"/>
  <c r="AJ30" i="233" s="1"/>
  <c r="F30" i="233" s="1"/>
  <c r="AE30" i="233"/>
  <c r="AD30" i="233"/>
  <c r="AC30" i="233"/>
  <c r="AB30" i="233"/>
  <c r="AA30" i="233"/>
  <c r="AF30" i="233" s="1"/>
  <c r="Y30" i="233"/>
  <c r="X30" i="233"/>
  <c r="W30" i="233"/>
  <c r="V30" i="233"/>
  <c r="Z30" i="233" s="1"/>
  <c r="T30" i="233"/>
  <c r="S30" i="233"/>
  <c r="R30" i="233"/>
  <c r="Q30" i="233"/>
  <c r="U30" i="233" s="1"/>
  <c r="O30" i="233"/>
  <c r="N30" i="233"/>
  <c r="M30" i="233"/>
  <c r="L30" i="233"/>
  <c r="K30" i="233"/>
  <c r="P30" i="233" s="1"/>
  <c r="AI29" i="233"/>
  <c r="AH29" i="233"/>
  <c r="AJ29" i="233" s="1"/>
  <c r="F29" i="233" s="1"/>
  <c r="AG29" i="233"/>
  <c r="AE29" i="233"/>
  <c r="AD29" i="233"/>
  <c r="AC29" i="233"/>
  <c r="AF29" i="233" s="1"/>
  <c r="AB29" i="233"/>
  <c r="AA29" i="233"/>
  <c r="Y29" i="233"/>
  <c r="X29" i="233"/>
  <c r="Z29" i="233" s="1"/>
  <c r="W29" i="233"/>
  <c r="V29" i="233"/>
  <c r="T29" i="233"/>
  <c r="S29" i="233"/>
  <c r="U29" i="233" s="1"/>
  <c r="R29" i="233"/>
  <c r="Q29" i="233"/>
  <c r="O29" i="233"/>
  <c r="N29" i="233"/>
  <c r="M29" i="233"/>
  <c r="P29" i="233" s="1"/>
  <c r="L29" i="233"/>
  <c r="K29" i="233"/>
  <c r="AI28" i="233"/>
  <c r="AH28" i="233"/>
  <c r="AJ28" i="233" s="1"/>
  <c r="F28" i="233" s="1"/>
  <c r="AG28" i="233"/>
  <c r="AE28" i="233"/>
  <c r="AD28" i="233"/>
  <c r="AC28" i="233"/>
  <c r="AB28" i="233"/>
  <c r="AF28" i="233" s="1"/>
  <c r="AA28" i="233"/>
  <c r="Y28" i="233"/>
  <c r="X28" i="233"/>
  <c r="W28" i="233"/>
  <c r="Z28" i="233" s="1"/>
  <c r="V28" i="233"/>
  <c r="T28" i="233"/>
  <c r="S28" i="233"/>
  <c r="R28" i="233"/>
  <c r="U28" i="233" s="1"/>
  <c r="Q28" i="233"/>
  <c r="O28" i="233"/>
  <c r="N28" i="233"/>
  <c r="M28" i="233"/>
  <c r="L28" i="233"/>
  <c r="P28" i="233" s="1"/>
  <c r="K28" i="233"/>
  <c r="AJ27" i="233"/>
  <c r="F27" i="233" s="1"/>
  <c r="AI27" i="233"/>
  <c r="AH27" i="233"/>
  <c r="AG27" i="233"/>
  <c r="AE27" i="233"/>
  <c r="AD27" i="233"/>
  <c r="AC27" i="233"/>
  <c r="AB27" i="233"/>
  <c r="AA27" i="233"/>
  <c r="AF27" i="233" s="1"/>
  <c r="Y27" i="233"/>
  <c r="X27" i="233"/>
  <c r="W27" i="233"/>
  <c r="V27" i="233"/>
  <c r="Z27" i="233" s="1"/>
  <c r="T27" i="233"/>
  <c r="S27" i="233"/>
  <c r="R27" i="233"/>
  <c r="Q27" i="233"/>
  <c r="U27" i="233" s="1"/>
  <c r="O27" i="233"/>
  <c r="N27" i="233"/>
  <c r="M27" i="233"/>
  <c r="L27" i="233"/>
  <c r="K27" i="233"/>
  <c r="P27" i="233" s="1"/>
  <c r="AI26" i="233"/>
  <c r="AH26" i="233"/>
  <c r="AG26" i="233"/>
  <c r="AJ26" i="233" s="1"/>
  <c r="F26" i="233" s="1"/>
  <c r="AE26" i="233"/>
  <c r="AD26" i="233"/>
  <c r="AC26" i="233"/>
  <c r="AB26" i="233"/>
  <c r="AA26" i="233"/>
  <c r="AF26" i="233" s="1"/>
  <c r="Z26" i="233"/>
  <c r="Y26" i="233"/>
  <c r="X26" i="233"/>
  <c r="W26" i="233"/>
  <c r="V26" i="233"/>
  <c r="T26" i="233"/>
  <c r="S26" i="233"/>
  <c r="R26" i="233"/>
  <c r="Q26" i="233"/>
  <c r="U26" i="233" s="1"/>
  <c r="O26" i="233"/>
  <c r="N26" i="233"/>
  <c r="M26" i="233"/>
  <c r="L26" i="233"/>
  <c r="K26" i="233"/>
  <c r="P26" i="233" s="1"/>
  <c r="AI25" i="233"/>
  <c r="AH25" i="233"/>
  <c r="AJ25" i="233" s="1"/>
  <c r="F25" i="233" s="1"/>
  <c r="AG25" i="233"/>
  <c r="AE25" i="233"/>
  <c r="AD25" i="233"/>
  <c r="AC25" i="233"/>
  <c r="AB25" i="233"/>
  <c r="AF25" i="233" s="1"/>
  <c r="AA25" i="233"/>
  <c r="Y25" i="233"/>
  <c r="X25" i="233"/>
  <c r="W25" i="233"/>
  <c r="Z25" i="233" s="1"/>
  <c r="V25" i="233"/>
  <c r="T25" i="233"/>
  <c r="S25" i="233"/>
  <c r="R25" i="233"/>
  <c r="U25" i="233" s="1"/>
  <c r="Q25" i="233"/>
  <c r="O25" i="233"/>
  <c r="N25" i="233"/>
  <c r="M25" i="233"/>
  <c r="L25" i="233"/>
  <c r="P25" i="233" s="1"/>
  <c r="K25" i="233"/>
  <c r="AI24" i="233"/>
  <c r="AH24" i="233"/>
  <c r="AJ24" i="233" s="1"/>
  <c r="F24" i="233" s="1"/>
  <c r="AG24" i="233"/>
  <c r="AE24" i="233"/>
  <c r="AD24" i="233"/>
  <c r="AC24" i="233"/>
  <c r="AB24" i="233"/>
  <c r="AF24" i="233" s="1"/>
  <c r="AA24" i="233"/>
  <c r="Z24" i="233"/>
  <c r="Y24" i="233"/>
  <c r="X24" i="233"/>
  <c r="W24" i="233"/>
  <c r="V24" i="233"/>
  <c r="T24" i="233"/>
  <c r="S24" i="233"/>
  <c r="R24" i="233"/>
  <c r="U24" i="233" s="1"/>
  <c r="Q24" i="233"/>
  <c r="O24" i="233"/>
  <c r="N24" i="233"/>
  <c r="M24" i="233"/>
  <c r="L24" i="233"/>
  <c r="P24" i="233" s="1"/>
  <c r="K24" i="233"/>
  <c r="AI23" i="233"/>
  <c r="AH23" i="233"/>
  <c r="AG23" i="233"/>
  <c r="AJ23" i="233" s="1"/>
  <c r="F23" i="233" s="1"/>
  <c r="AE23" i="233"/>
  <c r="AD23" i="233"/>
  <c r="AC23" i="233"/>
  <c r="AB23" i="233"/>
  <c r="AA23" i="233"/>
  <c r="AF23" i="233" s="1"/>
  <c r="Y23" i="233"/>
  <c r="X23" i="233"/>
  <c r="W23" i="233"/>
  <c r="V23" i="233"/>
  <c r="Z23" i="233" s="1"/>
  <c r="T23" i="233"/>
  <c r="S23" i="233"/>
  <c r="R23" i="233"/>
  <c r="Q23" i="233"/>
  <c r="U23" i="233" s="1"/>
  <c r="O23" i="233"/>
  <c r="N23" i="233"/>
  <c r="M23" i="233"/>
  <c r="L23" i="233"/>
  <c r="K23" i="233"/>
  <c r="P23" i="233" s="1"/>
  <c r="AI22" i="233"/>
  <c r="AH22" i="233"/>
  <c r="AJ22" i="233" s="1"/>
  <c r="F22" i="233" s="1"/>
  <c r="AG22" i="233"/>
  <c r="AE22" i="233"/>
  <c r="AD22" i="233"/>
  <c r="AC22" i="233"/>
  <c r="AB22" i="233"/>
  <c r="AF22" i="233" s="1"/>
  <c r="AA22" i="233"/>
  <c r="Y22" i="233"/>
  <c r="X22" i="233"/>
  <c r="W22" i="233"/>
  <c r="Z22" i="233" s="1"/>
  <c r="V22" i="233"/>
  <c r="T22" i="233"/>
  <c r="S22" i="233"/>
  <c r="R22" i="233"/>
  <c r="U22" i="233" s="1"/>
  <c r="Q22" i="233"/>
  <c r="O22" i="233"/>
  <c r="N22" i="233"/>
  <c r="M22" i="233"/>
  <c r="L22" i="233"/>
  <c r="P22" i="233" s="1"/>
  <c r="K22" i="233"/>
  <c r="AI21" i="233"/>
  <c r="AH21" i="233"/>
  <c r="AG21" i="233"/>
  <c r="AJ21" i="233" s="1"/>
  <c r="F21" i="233" s="1"/>
  <c r="AE21" i="233"/>
  <c r="AD21" i="233"/>
  <c r="AC21" i="233"/>
  <c r="AB21" i="233"/>
  <c r="AA21" i="233"/>
  <c r="AF21" i="233" s="1"/>
  <c r="Y21" i="233"/>
  <c r="X21" i="233"/>
  <c r="W21" i="233"/>
  <c r="V21" i="233"/>
  <c r="Z21" i="233" s="1"/>
  <c r="T21" i="233"/>
  <c r="S21" i="233"/>
  <c r="R21" i="233"/>
  <c r="Q21" i="233"/>
  <c r="U21" i="233" s="1"/>
  <c r="O21" i="233"/>
  <c r="N21" i="233"/>
  <c r="M21" i="233"/>
  <c r="L21" i="233"/>
  <c r="K21" i="233"/>
  <c r="P21" i="233" s="1"/>
  <c r="AI20" i="233"/>
  <c r="AH20" i="233"/>
  <c r="AG20" i="233"/>
  <c r="AJ20" i="233" s="1"/>
  <c r="F20" i="233" s="1"/>
  <c r="AE20" i="233"/>
  <c r="AD20" i="233"/>
  <c r="AC20" i="233"/>
  <c r="AB20" i="233"/>
  <c r="AA20" i="233"/>
  <c r="AF20" i="233" s="1"/>
  <c r="Y20" i="233"/>
  <c r="X20" i="233"/>
  <c r="W20" i="233"/>
  <c r="V20" i="233"/>
  <c r="Z20" i="233" s="1"/>
  <c r="T20" i="233"/>
  <c r="S20" i="233"/>
  <c r="R20" i="233"/>
  <c r="Q20" i="233"/>
  <c r="U20" i="233" s="1"/>
  <c r="O20" i="233"/>
  <c r="N20" i="233"/>
  <c r="M20" i="233"/>
  <c r="L20" i="233"/>
  <c r="K20" i="233"/>
  <c r="P20" i="233" s="1"/>
  <c r="AI19" i="233"/>
  <c r="AH19" i="233"/>
  <c r="AG19" i="233"/>
  <c r="AE19" i="233"/>
  <c r="AD19" i="233"/>
  <c r="AC19" i="233"/>
  <c r="AB19" i="233"/>
  <c r="AA19" i="233"/>
  <c r="AF19" i="233" s="1"/>
  <c r="Y19" i="233"/>
  <c r="X19" i="233"/>
  <c r="W19" i="233"/>
  <c r="V19" i="233"/>
  <c r="Z19" i="233" s="1"/>
  <c r="T19" i="233"/>
  <c r="S19" i="233"/>
  <c r="R19" i="233"/>
  <c r="Q19" i="233"/>
  <c r="U19" i="233" s="1"/>
  <c r="O19" i="233"/>
  <c r="N19" i="233"/>
  <c r="M19" i="233"/>
  <c r="L19" i="233"/>
  <c r="K19" i="233"/>
  <c r="AI18" i="233"/>
  <c r="AH18" i="233"/>
  <c r="AG18" i="233"/>
  <c r="AJ18" i="233" s="1"/>
  <c r="F18" i="233" s="1"/>
  <c r="AE18" i="233"/>
  <c r="AD18" i="233"/>
  <c r="AC18" i="233"/>
  <c r="AB18" i="233"/>
  <c r="AA18" i="233"/>
  <c r="AF18" i="233" s="1"/>
  <c r="Y18" i="233"/>
  <c r="X18" i="233"/>
  <c r="W18" i="233"/>
  <c r="V18" i="233"/>
  <c r="Z18" i="233" s="1"/>
  <c r="T18" i="233"/>
  <c r="S18" i="233"/>
  <c r="R18" i="233"/>
  <c r="Q18" i="233"/>
  <c r="U18" i="233" s="1"/>
  <c r="O18" i="233"/>
  <c r="N18" i="233"/>
  <c r="M18" i="233"/>
  <c r="L18" i="233"/>
  <c r="K18" i="233"/>
  <c r="P18" i="233" s="1"/>
  <c r="AI17" i="233"/>
  <c r="AH17" i="233"/>
  <c r="AG17" i="233"/>
  <c r="AE17" i="233"/>
  <c r="AD17" i="233"/>
  <c r="AC17" i="233"/>
  <c r="AB17" i="233"/>
  <c r="AA17" i="233"/>
  <c r="Y17" i="233"/>
  <c r="X17" i="233"/>
  <c r="W17" i="233"/>
  <c r="V17" i="233"/>
  <c r="Z17" i="233" s="1"/>
  <c r="T17" i="233"/>
  <c r="S17" i="233"/>
  <c r="R17" i="233"/>
  <c r="Q17" i="233"/>
  <c r="O17" i="233"/>
  <c r="N17" i="233"/>
  <c r="M17" i="233"/>
  <c r="L17" i="233"/>
  <c r="K17" i="233"/>
  <c r="AI16" i="233"/>
  <c r="AH16" i="233"/>
  <c r="AG16" i="233"/>
  <c r="AE16" i="233"/>
  <c r="AD16" i="233"/>
  <c r="AC16" i="233"/>
  <c r="AB16" i="233"/>
  <c r="AA16" i="233"/>
  <c r="Y16" i="233"/>
  <c r="X16" i="233"/>
  <c r="W16" i="233"/>
  <c r="V16" i="233"/>
  <c r="Z16" i="233" s="1"/>
  <c r="T16" i="233"/>
  <c r="S16" i="233"/>
  <c r="R16" i="233"/>
  <c r="Q16" i="233"/>
  <c r="O16" i="233"/>
  <c r="N16" i="233"/>
  <c r="M16" i="233"/>
  <c r="L16" i="233"/>
  <c r="K16" i="233"/>
  <c r="P16" i="233" s="1"/>
  <c r="AI15" i="233"/>
  <c r="AH15" i="233"/>
  <c r="AG15" i="233"/>
  <c r="AE15" i="233"/>
  <c r="AD15" i="233"/>
  <c r="AC15" i="233"/>
  <c r="AB15" i="233"/>
  <c r="AA15" i="233"/>
  <c r="AF15" i="233" s="1"/>
  <c r="Y15" i="233"/>
  <c r="X15" i="233"/>
  <c r="W15" i="233"/>
  <c r="V15" i="233"/>
  <c r="Z15" i="233" s="1"/>
  <c r="T15" i="233"/>
  <c r="S15" i="233"/>
  <c r="R15" i="233"/>
  <c r="Q15" i="233"/>
  <c r="U15" i="233" s="1"/>
  <c r="O15" i="233"/>
  <c r="N15" i="233"/>
  <c r="M15" i="233"/>
  <c r="L15" i="233"/>
  <c r="K15" i="233"/>
  <c r="AI14" i="233"/>
  <c r="AH14" i="233"/>
  <c r="AG14" i="233"/>
  <c r="AJ14" i="233" s="1"/>
  <c r="F14" i="233" s="1"/>
  <c r="AE14" i="233"/>
  <c r="AD14" i="233"/>
  <c r="AC14" i="233"/>
  <c r="AB14" i="233"/>
  <c r="AA14" i="233"/>
  <c r="Y14" i="233"/>
  <c r="X14" i="233"/>
  <c r="W14" i="233"/>
  <c r="V14" i="233"/>
  <c r="T14" i="233"/>
  <c r="S14" i="233"/>
  <c r="R14" i="233"/>
  <c r="Q14" i="233"/>
  <c r="O14" i="233"/>
  <c r="N14" i="233"/>
  <c r="M14" i="233"/>
  <c r="L14" i="233"/>
  <c r="K14" i="233"/>
  <c r="P14" i="233" s="1"/>
  <c r="AI13" i="233"/>
  <c r="AH13" i="233"/>
  <c r="AG13" i="233"/>
  <c r="AE13" i="233"/>
  <c r="AD13" i="233"/>
  <c r="AC13" i="233"/>
  <c r="AB13" i="233"/>
  <c r="AA13" i="233"/>
  <c r="Y13" i="233"/>
  <c r="X13" i="233"/>
  <c r="W13" i="233"/>
  <c r="V13" i="233"/>
  <c r="T13" i="233"/>
  <c r="S13" i="233"/>
  <c r="R13" i="233"/>
  <c r="Q13" i="233"/>
  <c r="O13" i="233"/>
  <c r="N13" i="233"/>
  <c r="M13" i="233"/>
  <c r="L13" i="233"/>
  <c r="K13" i="233"/>
  <c r="P13" i="233" s="1"/>
  <c r="AI12" i="233"/>
  <c r="AH12" i="233"/>
  <c r="AG12" i="233"/>
  <c r="AE12" i="233"/>
  <c r="AD12" i="233"/>
  <c r="AC12" i="233"/>
  <c r="AB12" i="233"/>
  <c r="AA12" i="233"/>
  <c r="Y12" i="233"/>
  <c r="X12" i="233"/>
  <c r="W12" i="233"/>
  <c r="V12" i="233"/>
  <c r="T12" i="233"/>
  <c r="S12" i="233"/>
  <c r="R12" i="233"/>
  <c r="Q12" i="233"/>
  <c r="O12" i="233"/>
  <c r="N12" i="233"/>
  <c r="M12" i="233"/>
  <c r="L12" i="233"/>
  <c r="K12" i="233"/>
  <c r="AI11" i="233"/>
  <c r="AH11" i="233"/>
  <c r="AG11" i="233"/>
  <c r="AJ11" i="233" s="1"/>
  <c r="F11" i="233" s="1"/>
  <c r="AE11" i="233"/>
  <c r="AD11" i="233"/>
  <c r="AC11" i="233"/>
  <c r="AB11" i="233"/>
  <c r="AA11" i="233"/>
  <c r="Y11" i="233"/>
  <c r="X11" i="233"/>
  <c r="W11" i="233"/>
  <c r="V11" i="233"/>
  <c r="T11" i="233"/>
  <c r="S11" i="233"/>
  <c r="R11" i="233"/>
  <c r="Q11" i="233"/>
  <c r="U11" i="233" s="1"/>
  <c r="O11" i="233"/>
  <c r="N11" i="233"/>
  <c r="M11" i="233"/>
  <c r="L11" i="233"/>
  <c r="K11" i="233"/>
  <c r="AI10" i="233"/>
  <c r="AH10" i="233"/>
  <c r="AJ10" i="233" s="1"/>
  <c r="F10" i="233" s="1"/>
  <c r="AG10" i="233"/>
  <c r="AE10" i="233"/>
  <c r="AD10" i="233"/>
  <c r="AC10" i="233"/>
  <c r="AB10" i="233"/>
  <c r="AA10" i="233"/>
  <c r="Y10" i="233"/>
  <c r="X10" i="233"/>
  <c r="Z10" i="233" s="1"/>
  <c r="W10" i="233"/>
  <c r="V10" i="233"/>
  <c r="T10" i="233"/>
  <c r="S10" i="233"/>
  <c r="R10" i="233"/>
  <c r="Q10" i="233"/>
  <c r="O10" i="233"/>
  <c r="N10" i="233"/>
  <c r="M10" i="233"/>
  <c r="L10" i="233"/>
  <c r="K10" i="233"/>
  <c r="AI9" i="233"/>
  <c r="AH9" i="233"/>
  <c r="AJ9" i="233" s="1"/>
  <c r="F9" i="233" s="1"/>
  <c r="AG9" i="233"/>
  <c r="AE9" i="233"/>
  <c r="AD9" i="233"/>
  <c r="AC9" i="233"/>
  <c r="AB9" i="233"/>
  <c r="AF9" i="233" s="1"/>
  <c r="AA9" i="233"/>
  <c r="Y9" i="233"/>
  <c r="X9" i="233"/>
  <c r="W9" i="233"/>
  <c r="V9" i="233"/>
  <c r="T9" i="233"/>
  <c r="S9" i="233"/>
  <c r="R9" i="233"/>
  <c r="U9" i="233" s="1"/>
  <c r="Q9" i="233"/>
  <c r="O9" i="233"/>
  <c r="N9" i="233"/>
  <c r="M9" i="233"/>
  <c r="L9" i="233"/>
  <c r="K9" i="233"/>
  <c r="AI8" i="233"/>
  <c r="AH8" i="233"/>
  <c r="AG8" i="233"/>
  <c r="AE8" i="233"/>
  <c r="AD8" i="233"/>
  <c r="AC8" i="233"/>
  <c r="AB8" i="233"/>
  <c r="AA8" i="233"/>
  <c r="Y8" i="233"/>
  <c r="X8" i="233"/>
  <c r="W8" i="233"/>
  <c r="V8" i="233"/>
  <c r="T8" i="233"/>
  <c r="S8" i="233"/>
  <c r="R8" i="233"/>
  <c r="Q8" i="233"/>
  <c r="O8" i="233"/>
  <c r="N8" i="233"/>
  <c r="M8" i="233"/>
  <c r="L8" i="233"/>
  <c r="K8" i="233"/>
  <c r="AI7" i="233"/>
  <c r="AH7" i="233"/>
  <c r="AG7" i="233"/>
  <c r="AE7" i="233"/>
  <c r="AD7" i="233"/>
  <c r="AC7" i="233"/>
  <c r="AB7" i="233"/>
  <c r="AA7" i="233"/>
  <c r="Y7" i="233"/>
  <c r="X7" i="233"/>
  <c r="W7" i="233"/>
  <c r="V7" i="233"/>
  <c r="T7" i="233"/>
  <c r="S7" i="233"/>
  <c r="R7" i="233"/>
  <c r="Q7" i="233"/>
  <c r="O7" i="233"/>
  <c r="N7" i="233"/>
  <c r="M7" i="233"/>
  <c r="L7" i="233"/>
  <c r="K7" i="233"/>
  <c r="AI6" i="233"/>
  <c r="AH6" i="233"/>
  <c r="AJ6" i="233" s="1"/>
  <c r="F6" i="233" s="1"/>
  <c r="AG6" i="233"/>
  <c r="AE6" i="233"/>
  <c r="AD6" i="233"/>
  <c r="AC6" i="233"/>
  <c r="AB6" i="233"/>
  <c r="AA6" i="233"/>
  <c r="Y6" i="233"/>
  <c r="X6" i="233"/>
  <c r="W6" i="233"/>
  <c r="V6" i="233"/>
  <c r="T6" i="233"/>
  <c r="S6" i="233"/>
  <c r="R6" i="233"/>
  <c r="Q6" i="233"/>
  <c r="O6" i="233"/>
  <c r="N6" i="233"/>
  <c r="M6" i="233"/>
  <c r="P6" i="233" s="1"/>
  <c r="L6" i="233"/>
  <c r="K6" i="233"/>
  <c r="AI5" i="233"/>
  <c r="AH5" i="233"/>
  <c r="AG5" i="233"/>
  <c r="AE5" i="233"/>
  <c r="AD5" i="233"/>
  <c r="AC5" i="233"/>
  <c r="AF5" i="233" s="1"/>
  <c r="AB5" i="233"/>
  <c r="AA5" i="233"/>
  <c r="Y5" i="233"/>
  <c r="X5" i="233"/>
  <c r="W5" i="233"/>
  <c r="V5" i="233"/>
  <c r="T5" i="233"/>
  <c r="S5" i="233"/>
  <c r="R5" i="233"/>
  <c r="Q5" i="233"/>
  <c r="O5" i="233"/>
  <c r="N5" i="233"/>
  <c r="M5" i="233"/>
  <c r="L5" i="233"/>
  <c r="K5" i="233"/>
  <c r="AI4" i="233"/>
  <c r="AH4" i="233"/>
  <c r="AJ4" i="233" s="1"/>
  <c r="F4" i="233" s="1"/>
  <c r="AG4" i="233"/>
  <c r="AE4" i="233"/>
  <c r="AD4" i="233"/>
  <c r="AC4" i="233"/>
  <c r="AB4" i="233"/>
  <c r="AA4" i="233"/>
  <c r="Z4" i="233"/>
  <c r="Y4" i="233"/>
  <c r="X4" i="233"/>
  <c r="W4" i="233"/>
  <c r="V4" i="233"/>
  <c r="T4" i="233"/>
  <c r="S4" i="233"/>
  <c r="R4" i="233"/>
  <c r="Q4" i="233"/>
  <c r="O4" i="233"/>
  <c r="N4" i="233"/>
  <c r="M4" i="233"/>
  <c r="L4" i="233"/>
  <c r="P4" i="233" s="1"/>
  <c r="K4" i="233"/>
  <c r="D57" i="232"/>
  <c r="E54" i="232"/>
  <c r="E55" i="232" s="1"/>
  <c r="D54" i="232"/>
  <c r="D56" i="232" s="1"/>
  <c r="C54" i="232"/>
  <c r="C55" i="232" s="1"/>
  <c r="G55" i="232" s="1"/>
  <c r="D50" i="232"/>
  <c r="E47" i="232"/>
  <c r="E49" i="232" s="1"/>
  <c r="D47" i="232"/>
  <c r="D62" i="232" s="1"/>
  <c r="AJ43" i="232"/>
  <c r="AI43" i="232"/>
  <c r="AH43" i="232"/>
  <c r="AG43" i="232"/>
  <c r="AF43" i="232"/>
  <c r="AE43" i="232"/>
  <c r="AD43" i="232"/>
  <c r="AC43" i="232"/>
  <c r="AB43" i="232"/>
  <c r="AA43" i="232"/>
  <c r="Z43" i="232"/>
  <c r="Y43" i="232"/>
  <c r="X43" i="232"/>
  <c r="W43" i="232"/>
  <c r="V43" i="232"/>
  <c r="U43" i="232"/>
  <c r="T43" i="232"/>
  <c r="S43" i="232"/>
  <c r="R43" i="232"/>
  <c r="Q43" i="232"/>
  <c r="P43" i="232"/>
  <c r="O43" i="232"/>
  <c r="N43" i="232"/>
  <c r="M43" i="232"/>
  <c r="L43" i="232"/>
  <c r="K43" i="232"/>
  <c r="F43" i="232"/>
  <c r="AJ42" i="232"/>
  <c r="AI42" i="232"/>
  <c r="AH42" i="232"/>
  <c r="AG42" i="232"/>
  <c r="AF42" i="232"/>
  <c r="AE42" i="232"/>
  <c r="AD42" i="232"/>
  <c r="AC42" i="232"/>
  <c r="AB42" i="232"/>
  <c r="AA42" i="232"/>
  <c r="Z42" i="232"/>
  <c r="Y42" i="232"/>
  <c r="X42" i="232"/>
  <c r="W42" i="232"/>
  <c r="V42" i="232"/>
  <c r="U42" i="232"/>
  <c r="T42" i="232"/>
  <c r="S42" i="232"/>
  <c r="R42" i="232"/>
  <c r="Q42" i="232"/>
  <c r="P42" i="232"/>
  <c r="O42" i="232"/>
  <c r="N42" i="232"/>
  <c r="M42" i="232"/>
  <c r="L42" i="232"/>
  <c r="K42" i="232"/>
  <c r="F42" i="232"/>
  <c r="AJ41" i="232"/>
  <c r="AI41" i="232"/>
  <c r="AH41" i="232"/>
  <c r="AG41" i="232"/>
  <c r="AF41" i="232"/>
  <c r="AE41" i="232"/>
  <c r="AD41" i="232"/>
  <c r="AC41" i="232"/>
  <c r="AB41" i="232"/>
  <c r="AA41" i="232"/>
  <c r="Z41" i="232"/>
  <c r="Y41" i="232"/>
  <c r="X41" i="232"/>
  <c r="W41" i="232"/>
  <c r="V41" i="232"/>
  <c r="U41" i="232"/>
  <c r="T41" i="232"/>
  <c r="S41" i="232"/>
  <c r="R41" i="232"/>
  <c r="Q41" i="232"/>
  <c r="P41" i="232"/>
  <c r="O41" i="232"/>
  <c r="N41" i="232"/>
  <c r="M41" i="232"/>
  <c r="L41" i="232"/>
  <c r="K41" i="232"/>
  <c r="F41" i="232"/>
  <c r="AJ40" i="232"/>
  <c r="AI40" i="232"/>
  <c r="AH40" i="232"/>
  <c r="AG40" i="232"/>
  <c r="AF40" i="232"/>
  <c r="AE40" i="232"/>
  <c r="AD40" i="232"/>
  <c r="AC40" i="232"/>
  <c r="AB40" i="232"/>
  <c r="AA40" i="232"/>
  <c r="Z40" i="232"/>
  <c r="Y40" i="232"/>
  <c r="X40" i="232"/>
  <c r="W40" i="232"/>
  <c r="V40" i="232"/>
  <c r="U40" i="232"/>
  <c r="T40" i="232"/>
  <c r="S40" i="232"/>
  <c r="R40" i="232"/>
  <c r="Q40" i="232"/>
  <c r="P40" i="232"/>
  <c r="O40" i="232"/>
  <c r="N40" i="232"/>
  <c r="M40" i="232"/>
  <c r="L40" i="232"/>
  <c r="K40" i="232"/>
  <c r="F40" i="232"/>
  <c r="AJ39" i="232"/>
  <c r="AI39" i="232"/>
  <c r="AH39" i="232"/>
  <c r="AG39" i="232"/>
  <c r="AF39" i="232"/>
  <c r="AE39" i="232"/>
  <c r="AD39" i="232"/>
  <c r="AC39" i="232"/>
  <c r="AB39" i="232"/>
  <c r="AA39" i="232"/>
  <c r="Z39" i="232"/>
  <c r="Y39" i="232"/>
  <c r="X39" i="232"/>
  <c r="W39" i="232"/>
  <c r="V39" i="232"/>
  <c r="U39" i="232"/>
  <c r="T39" i="232"/>
  <c r="S39" i="232"/>
  <c r="R39" i="232"/>
  <c r="Q39" i="232"/>
  <c r="P39" i="232"/>
  <c r="O39" i="232"/>
  <c r="N39" i="232"/>
  <c r="M39" i="232"/>
  <c r="L39" i="232"/>
  <c r="K39" i="232"/>
  <c r="F39" i="232"/>
  <c r="AJ38" i="232"/>
  <c r="AI38" i="232"/>
  <c r="AH38" i="232"/>
  <c r="AG38" i="232"/>
  <c r="AF38" i="232"/>
  <c r="AE38" i="232"/>
  <c r="AD38" i="232"/>
  <c r="AC38" i="232"/>
  <c r="AB38" i="232"/>
  <c r="AA38" i="232"/>
  <c r="Z38" i="232"/>
  <c r="Y38" i="232"/>
  <c r="X38" i="232"/>
  <c r="W38" i="232"/>
  <c r="V38" i="232"/>
  <c r="U38" i="232"/>
  <c r="T38" i="232"/>
  <c r="S38" i="232"/>
  <c r="R38" i="232"/>
  <c r="Q38" i="232"/>
  <c r="P38" i="232"/>
  <c r="O38" i="232"/>
  <c r="N38" i="232"/>
  <c r="M38" i="232"/>
  <c r="L38" i="232"/>
  <c r="K38" i="232"/>
  <c r="F38" i="232"/>
  <c r="AJ37" i="232"/>
  <c r="AI37" i="232"/>
  <c r="AH37" i="232"/>
  <c r="AG37" i="232"/>
  <c r="AF37" i="232"/>
  <c r="AE37" i="232"/>
  <c r="AD37" i="232"/>
  <c r="AC37" i="232"/>
  <c r="AB37" i="232"/>
  <c r="AA37" i="232"/>
  <c r="Z37" i="232"/>
  <c r="Y37" i="232"/>
  <c r="X37" i="232"/>
  <c r="W37" i="232"/>
  <c r="V37" i="232"/>
  <c r="U37" i="232"/>
  <c r="T37" i="232"/>
  <c r="S37" i="232"/>
  <c r="R37" i="232"/>
  <c r="Q37" i="232"/>
  <c r="P37" i="232"/>
  <c r="O37" i="232"/>
  <c r="N37" i="232"/>
  <c r="M37" i="232"/>
  <c r="L37" i="232"/>
  <c r="K37" i="232"/>
  <c r="F37" i="232"/>
  <c r="AJ36" i="232"/>
  <c r="AI36" i="232"/>
  <c r="AH36" i="232"/>
  <c r="AG36" i="232"/>
  <c r="AF36" i="232"/>
  <c r="AE36" i="232"/>
  <c r="AD36" i="232"/>
  <c r="AC36" i="232"/>
  <c r="AB36" i="232"/>
  <c r="AA36" i="232"/>
  <c r="Z36" i="232"/>
  <c r="Y36" i="232"/>
  <c r="X36" i="232"/>
  <c r="W36" i="232"/>
  <c r="V36" i="232"/>
  <c r="U36" i="232"/>
  <c r="T36" i="232"/>
  <c r="S36" i="232"/>
  <c r="R36" i="232"/>
  <c r="Q36" i="232"/>
  <c r="P36" i="232"/>
  <c r="O36" i="232"/>
  <c r="N36" i="232"/>
  <c r="M36" i="232"/>
  <c r="L36" i="232"/>
  <c r="K36" i="232"/>
  <c r="F36" i="232"/>
  <c r="AJ35" i="232"/>
  <c r="AI35" i="232"/>
  <c r="AH35" i="232"/>
  <c r="AG35" i="232"/>
  <c r="AF35" i="232"/>
  <c r="AE35" i="232"/>
  <c r="AD35" i="232"/>
  <c r="AC35" i="232"/>
  <c r="AB35" i="232"/>
  <c r="AA35" i="232"/>
  <c r="Z35" i="232"/>
  <c r="Y35" i="232"/>
  <c r="X35" i="232"/>
  <c r="W35" i="232"/>
  <c r="V35" i="232"/>
  <c r="U35" i="232"/>
  <c r="T35" i="232"/>
  <c r="S35" i="232"/>
  <c r="R35" i="232"/>
  <c r="Q35" i="232"/>
  <c r="P35" i="232"/>
  <c r="O35" i="232"/>
  <c r="N35" i="232"/>
  <c r="M35" i="232"/>
  <c r="L35" i="232"/>
  <c r="K35" i="232"/>
  <c r="F35" i="232"/>
  <c r="AJ34" i="232"/>
  <c r="AI34" i="232"/>
  <c r="AH34" i="232"/>
  <c r="AG34" i="232"/>
  <c r="AF34" i="232"/>
  <c r="AE34" i="232"/>
  <c r="AD34" i="232"/>
  <c r="AC34" i="232"/>
  <c r="AB34" i="232"/>
  <c r="AA34" i="232"/>
  <c r="Z34" i="232"/>
  <c r="Y34" i="232"/>
  <c r="X34" i="232"/>
  <c r="W34" i="232"/>
  <c r="V34" i="232"/>
  <c r="U34" i="232"/>
  <c r="T34" i="232"/>
  <c r="S34" i="232"/>
  <c r="R34" i="232"/>
  <c r="Q34" i="232"/>
  <c r="P34" i="232"/>
  <c r="O34" i="232"/>
  <c r="N34" i="232"/>
  <c r="M34" i="232"/>
  <c r="L34" i="232"/>
  <c r="K34" i="232"/>
  <c r="F34" i="232"/>
  <c r="AJ33" i="232"/>
  <c r="AI33" i="232"/>
  <c r="AH33" i="232"/>
  <c r="AG33" i="232"/>
  <c r="AF33" i="232"/>
  <c r="AE33" i="232"/>
  <c r="AD33" i="232"/>
  <c r="AC33" i="232"/>
  <c r="AB33" i="232"/>
  <c r="AA33" i="232"/>
  <c r="Z33" i="232"/>
  <c r="Y33" i="232"/>
  <c r="X33" i="232"/>
  <c r="W33" i="232"/>
  <c r="V33" i="232"/>
  <c r="U33" i="232"/>
  <c r="T33" i="232"/>
  <c r="S33" i="232"/>
  <c r="R33" i="232"/>
  <c r="Q33" i="232"/>
  <c r="P33" i="232"/>
  <c r="O33" i="232"/>
  <c r="N33" i="232"/>
  <c r="M33" i="232"/>
  <c r="L33" i="232"/>
  <c r="K33" i="232"/>
  <c r="F33" i="232"/>
  <c r="AJ32" i="232"/>
  <c r="AI32" i="232"/>
  <c r="AH32" i="232"/>
  <c r="AG32" i="232"/>
  <c r="AF32" i="232"/>
  <c r="AE32" i="232"/>
  <c r="AD32" i="232"/>
  <c r="AC32" i="232"/>
  <c r="AB32" i="232"/>
  <c r="AA32" i="232"/>
  <c r="Z32" i="232"/>
  <c r="Y32" i="232"/>
  <c r="X32" i="232"/>
  <c r="W32" i="232"/>
  <c r="V32" i="232"/>
  <c r="U32" i="232"/>
  <c r="T32" i="232"/>
  <c r="S32" i="232"/>
  <c r="R32" i="232"/>
  <c r="Q32" i="232"/>
  <c r="P32" i="232"/>
  <c r="O32" i="232"/>
  <c r="N32" i="232"/>
  <c r="M32" i="232"/>
  <c r="L32" i="232"/>
  <c r="K32" i="232"/>
  <c r="F32" i="232"/>
  <c r="AJ31" i="232"/>
  <c r="AI31" i="232"/>
  <c r="AH31" i="232"/>
  <c r="AG31" i="232"/>
  <c r="AF31" i="232"/>
  <c r="AE31" i="232"/>
  <c r="AD31" i="232"/>
  <c r="AC31" i="232"/>
  <c r="AB31" i="232"/>
  <c r="AA31" i="232"/>
  <c r="Z31" i="232"/>
  <c r="Y31" i="232"/>
  <c r="X31" i="232"/>
  <c r="W31" i="232"/>
  <c r="V31" i="232"/>
  <c r="U31" i="232"/>
  <c r="T31" i="232"/>
  <c r="S31" i="232"/>
  <c r="R31" i="232"/>
  <c r="Q31" i="232"/>
  <c r="P31" i="232"/>
  <c r="O31" i="232"/>
  <c r="N31" i="232"/>
  <c r="M31" i="232"/>
  <c r="L31" i="232"/>
  <c r="K31" i="232"/>
  <c r="F31" i="232"/>
  <c r="AJ30" i="232"/>
  <c r="AI30" i="232"/>
  <c r="AH30" i="232"/>
  <c r="AG30" i="232"/>
  <c r="AF30" i="232"/>
  <c r="AE30" i="232"/>
  <c r="AD30" i="232"/>
  <c r="AC30" i="232"/>
  <c r="AB30" i="232"/>
  <c r="AA30" i="232"/>
  <c r="Z30" i="232"/>
  <c r="Y30" i="232"/>
  <c r="X30" i="232"/>
  <c r="W30" i="232"/>
  <c r="V30" i="232"/>
  <c r="U30" i="232"/>
  <c r="T30" i="232"/>
  <c r="S30" i="232"/>
  <c r="R30" i="232"/>
  <c r="Q30" i="232"/>
  <c r="P30" i="232"/>
  <c r="O30" i="232"/>
  <c r="N30" i="232"/>
  <c r="M30" i="232"/>
  <c r="L30" i="232"/>
  <c r="K30" i="232"/>
  <c r="F30" i="232"/>
  <c r="AJ29" i="232"/>
  <c r="AI29" i="232"/>
  <c r="AH29" i="232"/>
  <c r="AG29" i="232"/>
  <c r="AF29" i="232"/>
  <c r="AE29" i="232"/>
  <c r="AD29" i="232"/>
  <c r="AC29" i="232"/>
  <c r="AB29" i="232"/>
  <c r="AA29" i="232"/>
  <c r="Z29" i="232"/>
  <c r="Y29" i="232"/>
  <c r="X29" i="232"/>
  <c r="W29" i="232"/>
  <c r="V29" i="232"/>
  <c r="U29" i="232"/>
  <c r="T29" i="232"/>
  <c r="S29" i="232"/>
  <c r="R29" i="232"/>
  <c r="Q29" i="232"/>
  <c r="P29" i="232"/>
  <c r="O29" i="232"/>
  <c r="N29" i="232"/>
  <c r="M29" i="232"/>
  <c r="L29" i="232"/>
  <c r="K29" i="232"/>
  <c r="F29" i="232"/>
  <c r="AJ28" i="232"/>
  <c r="AI28" i="232"/>
  <c r="AH28" i="232"/>
  <c r="AG28" i="232"/>
  <c r="AF28" i="232"/>
  <c r="AE28" i="232"/>
  <c r="AD28" i="232"/>
  <c r="AC28" i="232"/>
  <c r="AB28" i="232"/>
  <c r="AA28" i="232"/>
  <c r="Z28" i="232"/>
  <c r="Y28" i="232"/>
  <c r="X28" i="232"/>
  <c r="W28" i="232"/>
  <c r="V28" i="232"/>
  <c r="U28" i="232"/>
  <c r="T28" i="232"/>
  <c r="S28" i="232"/>
  <c r="R28" i="232"/>
  <c r="Q28" i="232"/>
  <c r="P28" i="232"/>
  <c r="O28" i="232"/>
  <c r="N28" i="232"/>
  <c r="M28" i="232"/>
  <c r="L28" i="232"/>
  <c r="K28" i="232"/>
  <c r="F28" i="232"/>
  <c r="AJ27" i="232"/>
  <c r="AI27" i="232"/>
  <c r="AH27" i="232"/>
  <c r="AG27" i="232"/>
  <c r="AF27" i="232"/>
  <c r="AE27" i="232"/>
  <c r="AD27" i="232"/>
  <c r="AC27" i="232"/>
  <c r="AB27" i="232"/>
  <c r="AA27" i="232"/>
  <c r="Z27" i="232"/>
  <c r="Y27" i="232"/>
  <c r="X27" i="232"/>
  <c r="W27" i="232"/>
  <c r="V27" i="232"/>
  <c r="U27" i="232"/>
  <c r="T27" i="232"/>
  <c r="S27" i="232"/>
  <c r="R27" i="232"/>
  <c r="Q27" i="232"/>
  <c r="P27" i="232"/>
  <c r="O27" i="232"/>
  <c r="N27" i="232"/>
  <c r="M27" i="232"/>
  <c r="L27" i="232"/>
  <c r="K27" i="232"/>
  <c r="F27" i="232"/>
  <c r="AJ26" i="232"/>
  <c r="AI26" i="232"/>
  <c r="AH26" i="232"/>
  <c r="AG26" i="232"/>
  <c r="AF26" i="232"/>
  <c r="AE26" i="232"/>
  <c r="AD26" i="232"/>
  <c r="AC26" i="232"/>
  <c r="AB26" i="232"/>
  <c r="AA26" i="232"/>
  <c r="Z26" i="232"/>
  <c r="Y26" i="232"/>
  <c r="X26" i="232"/>
  <c r="W26" i="232"/>
  <c r="V26" i="232"/>
  <c r="U26" i="232"/>
  <c r="T26" i="232"/>
  <c r="S26" i="232"/>
  <c r="R26" i="232"/>
  <c r="Q26" i="232"/>
  <c r="P26" i="232"/>
  <c r="O26" i="232"/>
  <c r="N26" i="232"/>
  <c r="M26" i="232"/>
  <c r="L26" i="232"/>
  <c r="K26" i="232"/>
  <c r="F26" i="232"/>
  <c r="AJ25" i="232"/>
  <c r="AI25" i="232"/>
  <c r="AH25" i="232"/>
  <c r="AG25" i="232"/>
  <c r="AF25" i="232"/>
  <c r="AE25" i="232"/>
  <c r="AD25" i="232"/>
  <c r="AC25" i="232"/>
  <c r="AB25" i="232"/>
  <c r="AA25" i="232"/>
  <c r="Z25" i="232"/>
  <c r="Y25" i="232"/>
  <c r="X25" i="232"/>
  <c r="W25" i="232"/>
  <c r="V25" i="232"/>
  <c r="U25" i="232"/>
  <c r="T25" i="232"/>
  <c r="S25" i="232"/>
  <c r="R25" i="232"/>
  <c r="Q25" i="232"/>
  <c r="P25" i="232"/>
  <c r="O25" i="232"/>
  <c r="N25" i="232"/>
  <c r="M25" i="232"/>
  <c r="L25" i="232"/>
  <c r="K25" i="232"/>
  <c r="F25" i="232"/>
  <c r="AJ24" i="232"/>
  <c r="AI24" i="232"/>
  <c r="AH24" i="232"/>
  <c r="AG24" i="232"/>
  <c r="AF24" i="232"/>
  <c r="AE24" i="232"/>
  <c r="AD24" i="232"/>
  <c r="AC24" i="232"/>
  <c r="AB24" i="232"/>
  <c r="AA24" i="232"/>
  <c r="Z24" i="232"/>
  <c r="Y24" i="232"/>
  <c r="X24" i="232"/>
  <c r="W24" i="232"/>
  <c r="V24" i="232"/>
  <c r="U24" i="232"/>
  <c r="T24" i="232"/>
  <c r="S24" i="232"/>
  <c r="R24" i="232"/>
  <c r="Q24" i="232"/>
  <c r="P24" i="232"/>
  <c r="O24" i="232"/>
  <c r="N24" i="232"/>
  <c r="M24" i="232"/>
  <c r="L24" i="232"/>
  <c r="K24" i="232"/>
  <c r="F24" i="232"/>
  <c r="AJ23" i="232"/>
  <c r="AI23" i="232"/>
  <c r="AH23" i="232"/>
  <c r="AG23" i="232"/>
  <c r="AF23" i="232"/>
  <c r="AE23" i="232"/>
  <c r="AD23" i="232"/>
  <c r="AC23" i="232"/>
  <c r="AB23" i="232"/>
  <c r="AA23" i="232"/>
  <c r="Z23" i="232"/>
  <c r="Y23" i="232"/>
  <c r="X23" i="232"/>
  <c r="W23" i="232"/>
  <c r="V23" i="232"/>
  <c r="U23" i="232"/>
  <c r="T23" i="232"/>
  <c r="S23" i="232"/>
  <c r="R23" i="232"/>
  <c r="Q23" i="232"/>
  <c r="P23" i="232"/>
  <c r="O23" i="232"/>
  <c r="N23" i="232"/>
  <c r="M23" i="232"/>
  <c r="L23" i="232"/>
  <c r="K23" i="232"/>
  <c r="F23" i="232"/>
  <c r="AJ22" i="232"/>
  <c r="AI22" i="232"/>
  <c r="AH22" i="232"/>
  <c r="AG22" i="232"/>
  <c r="AF22" i="232"/>
  <c r="AE22" i="232"/>
  <c r="AD22" i="232"/>
  <c r="AC22" i="232"/>
  <c r="AB22" i="232"/>
  <c r="AA22" i="232"/>
  <c r="Z22" i="232"/>
  <c r="Y22" i="232"/>
  <c r="X22" i="232"/>
  <c r="W22" i="232"/>
  <c r="V22" i="232"/>
  <c r="U22" i="232"/>
  <c r="T22" i="232"/>
  <c r="S22" i="232"/>
  <c r="R22" i="232"/>
  <c r="Q22" i="232"/>
  <c r="P22" i="232"/>
  <c r="O22" i="232"/>
  <c r="N22" i="232"/>
  <c r="M22" i="232"/>
  <c r="L22" i="232"/>
  <c r="K22" i="232"/>
  <c r="F22" i="232"/>
  <c r="AJ21" i="232"/>
  <c r="AI21" i="232"/>
  <c r="AH21" i="232"/>
  <c r="AG21" i="232"/>
  <c r="AF21" i="232"/>
  <c r="AE21" i="232"/>
  <c r="AD21" i="232"/>
  <c r="AC21" i="232"/>
  <c r="AB21" i="232"/>
  <c r="AA21" i="232"/>
  <c r="Z21" i="232"/>
  <c r="Y21" i="232"/>
  <c r="X21" i="232"/>
  <c r="W21" i="232"/>
  <c r="V21" i="232"/>
  <c r="U21" i="232"/>
  <c r="T21" i="232"/>
  <c r="S21" i="232"/>
  <c r="R21" i="232"/>
  <c r="Q21" i="232"/>
  <c r="P21" i="232"/>
  <c r="O21" i="232"/>
  <c r="N21" i="232"/>
  <c r="M21" i="232"/>
  <c r="L21" i="232"/>
  <c r="K21" i="232"/>
  <c r="F21" i="232"/>
  <c r="AJ20" i="232"/>
  <c r="AI20" i="232"/>
  <c r="AH20" i="232"/>
  <c r="AG20" i="232"/>
  <c r="AF20" i="232"/>
  <c r="AE20" i="232"/>
  <c r="AD20" i="232"/>
  <c r="AC20" i="232"/>
  <c r="AB20" i="232"/>
  <c r="AA20" i="232"/>
  <c r="Z20" i="232"/>
  <c r="Y20" i="232"/>
  <c r="X20" i="232"/>
  <c r="W20" i="232"/>
  <c r="V20" i="232"/>
  <c r="U20" i="232"/>
  <c r="T20" i="232"/>
  <c r="S20" i="232"/>
  <c r="R20" i="232"/>
  <c r="Q20" i="232"/>
  <c r="P20" i="232"/>
  <c r="O20" i="232"/>
  <c r="N20" i="232"/>
  <c r="M20" i="232"/>
  <c r="L20" i="232"/>
  <c r="K20" i="232"/>
  <c r="F20" i="232"/>
  <c r="AJ19" i="232"/>
  <c r="AI19" i="232"/>
  <c r="AH19" i="232"/>
  <c r="AG19" i="232"/>
  <c r="AF19" i="232"/>
  <c r="AE19" i="232"/>
  <c r="AD19" i="232"/>
  <c r="AC19" i="232"/>
  <c r="AB19" i="232"/>
  <c r="AA19" i="232"/>
  <c r="Z19" i="232"/>
  <c r="Y19" i="232"/>
  <c r="X19" i="232"/>
  <c r="W19" i="232"/>
  <c r="V19" i="232"/>
  <c r="U19" i="232"/>
  <c r="T19" i="232"/>
  <c r="S19" i="232"/>
  <c r="R19" i="232"/>
  <c r="Q19" i="232"/>
  <c r="P19" i="232"/>
  <c r="O19" i="232"/>
  <c r="N19" i="232"/>
  <c r="M19" i="232"/>
  <c r="L19" i="232"/>
  <c r="K19" i="232"/>
  <c r="F19" i="232"/>
  <c r="AJ18" i="232"/>
  <c r="AI18" i="232"/>
  <c r="AH18" i="232"/>
  <c r="AG18" i="232"/>
  <c r="AF18" i="232"/>
  <c r="AE18" i="232"/>
  <c r="AD18" i="232"/>
  <c r="AC18" i="232"/>
  <c r="AB18" i="232"/>
  <c r="AA18" i="232"/>
  <c r="Z18" i="232"/>
  <c r="Y18" i="232"/>
  <c r="X18" i="232"/>
  <c r="W18" i="232"/>
  <c r="V18" i="232"/>
  <c r="U18" i="232"/>
  <c r="T18" i="232"/>
  <c r="S18" i="232"/>
  <c r="R18" i="232"/>
  <c r="Q18" i="232"/>
  <c r="P18" i="232"/>
  <c r="O18" i="232"/>
  <c r="N18" i="232"/>
  <c r="M18" i="232"/>
  <c r="L18" i="232"/>
  <c r="K18" i="232"/>
  <c r="F18" i="232"/>
  <c r="AI17" i="232"/>
  <c r="AH17" i="232"/>
  <c r="AJ17" i="232" s="1"/>
  <c r="F17" i="232" s="1"/>
  <c r="AG17" i="232"/>
  <c r="AE17" i="232"/>
  <c r="AD17" i="232"/>
  <c r="AC17" i="232"/>
  <c r="AF17" i="232" s="1"/>
  <c r="AB17" i="232"/>
  <c r="AA17" i="232"/>
  <c r="Y17" i="232"/>
  <c r="X17" i="232"/>
  <c r="Z17" i="232" s="1"/>
  <c r="W17" i="232"/>
  <c r="V17" i="232"/>
  <c r="T17" i="232"/>
  <c r="S17" i="232"/>
  <c r="U17" i="232" s="1"/>
  <c r="R17" i="232"/>
  <c r="Q17" i="232"/>
  <c r="O17" i="232"/>
  <c r="N17" i="232"/>
  <c r="M17" i="232"/>
  <c r="P17" i="232" s="1"/>
  <c r="L17" i="232"/>
  <c r="K17" i="232"/>
  <c r="AI16" i="232"/>
  <c r="AH16" i="232"/>
  <c r="AJ16" i="232" s="1"/>
  <c r="AG16" i="232"/>
  <c r="AE16" i="232"/>
  <c r="AD16" i="232"/>
  <c r="AC16" i="232"/>
  <c r="AB16" i="232"/>
  <c r="AA16" i="232"/>
  <c r="Y16" i="232"/>
  <c r="X16" i="232"/>
  <c r="Z16" i="232" s="1"/>
  <c r="W16" i="232"/>
  <c r="V16" i="232"/>
  <c r="T16" i="232"/>
  <c r="S16" i="232"/>
  <c r="R16" i="232"/>
  <c r="U16" i="232" s="1"/>
  <c r="Q16" i="232"/>
  <c r="O16" i="232"/>
  <c r="N16" i="232"/>
  <c r="M16" i="232"/>
  <c r="L16" i="232"/>
  <c r="K16" i="232"/>
  <c r="AI15" i="232"/>
  <c r="AH15" i="232"/>
  <c r="AJ15" i="232" s="1"/>
  <c r="F15" i="232" s="1"/>
  <c r="AG15" i="232"/>
  <c r="AE15" i="232"/>
  <c r="AD15" i="232"/>
  <c r="AC15" i="232"/>
  <c r="AB15" i="232"/>
  <c r="AF15" i="232" s="1"/>
  <c r="AA15" i="232"/>
  <c r="Y15" i="232"/>
  <c r="X15" i="232"/>
  <c r="W15" i="232"/>
  <c r="Z15" i="232" s="1"/>
  <c r="V15" i="232"/>
  <c r="T15" i="232"/>
  <c r="S15" i="232"/>
  <c r="R15" i="232"/>
  <c r="Q15" i="232"/>
  <c r="O15" i="232"/>
  <c r="N15" i="232"/>
  <c r="M15" i="232"/>
  <c r="L15" i="232"/>
  <c r="P15" i="232" s="1"/>
  <c r="K15" i="232"/>
  <c r="AI14" i="232"/>
  <c r="AH14" i="232"/>
  <c r="AJ14" i="232" s="1"/>
  <c r="AG14" i="232"/>
  <c r="AE14" i="232"/>
  <c r="AD14" i="232"/>
  <c r="AC14" i="232"/>
  <c r="AB14" i="232"/>
  <c r="AF14" i="232" s="1"/>
  <c r="AA14" i="232"/>
  <c r="Y14" i="232"/>
  <c r="X14" i="232"/>
  <c r="W14" i="232"/>
  <c r="Z14" i="232" s="1"/>
  <c r="V14" i="232"/>
  <c r="T14" i="232"/>
  <c r="S14" i="232"/>
  <c r="R14" i="232"/>
  <c r="U14" i="232" s="1"/>
  <c r="Q14" i="232"/>
  <c r="O14" i="232"/>
  <c r="N14" i="232"/>
  <c r="M14" i="232"/>
  <c r="L14" i="232"/>
  <c r="P14" i="232" s="1"/>
  <c r="K14" i="232"/>
  <c r="AI13" i="232"/>
  <c r="AH13" i="232"/>
  <c r="AJ13" i="232" s="1"/>
  <c r="AG13" i="232"/>
  <c r="AE13" i="232"/>
  <c r="AD13" i="232"/>
  <c r="AC13" i="232"/>
  <c r="AB13" i="232"/>
  <c r="AF13" i="232" s="1"/>
  <c r="AA13" i="232"/>
  <c r="Y13" i="232"/>
  <c r="X13" i="232"/>
  <c r="W13" i="232"/>
  <c r="V13" i="232"/>
  <c r="T13" i="232"/>
  <c r="S13" i="232"/>
  <c r="R13" i="232"/>
  <c r="Q13" i="232"/>
  <c r="O13" i="232"/>
  <c r="N13" i="232"/>
  <c r="M13" i="232"/>
  <c r="L13" i="232"/>
  <c r="K13" i="232"/>
  <c r="AI12" i="232"/>
  <c r="AH12" i="232"/>
  <c r="AJ12" i="232" s="1"/>
  <c r="AG12" i="232"/>
  <c r="AE12" i="232"/>
  <c r="AD12" i="232"/>
  <c r="AF12" i="232" s="1"/>
  <c r="AC12" i="232"/>
  <c r="AB12" i="232"/>
  <c r="AA12" i="232"/>
  <c r="Y12" i="232"/>
  <c r="X12" i="232"/>
  <c r="Z12" i="232" s="1"/>
  <c r="W12" i="232"/>
  <c r="V12" i="232"/>
  <c r="T12" i="232"/>
  <c r="S12" i="232"/>
  <c r="R12" i="232"/>
  <c r="Q12" i="232"/>
  <c r="O12" i="232"/>
  <c r="N12" i="232"/>
  <c r="M12" i="232"/>
  <c r="L12" i="232"/>
  <c r="K12" i="232"/>
  <c r="AI11" i="232"/>
  <c r="AH11" i="232"/>
  <c r="AJ11" i="232" s="1"/>
  <c r="AG11" i="232"/>
  <c r="AE11" i="232"/>
  <c r="AD11" i="232"/>
  <c r="AC11" i="232"/>
  <c r="AB11" i="232"/>
  <c r="AA11" i="232"/>
  <c r="Y11" i="232"/>
  <c r="X11" i="232"/>
  <c r="Z11" i="232" s="1"/>
  <c r="W11" i="232"/>
  <c r="V11" i="232"/>
  <c r="T11" i="232"/>
  <c r="S11" i="232"/>
  <c r="R11" i="232"/>
  <c r="Q11" i="232"/>
  <c r="O11" i="232"/>
  <c r="N11" i="232"/>
  <c r="M11" i="232"/>
  <c r="L11" i="232"/>
  <c r="K11" i="232"/>
  <c r="AI10" i="232"/>
  <c r="AH10" i="232"/>
  <c r="AJ10" i="232" s="1"/>
  <c r="AG10" i="232"/>
  <c r="AE10" i="232"/>
  <c r="AD10" i="232"/>
  <c r="AC10" i="232"/>
  <c r="AB10" i="232"/>
  <c r="AA10" i="232"/>
  <c r="Y10" i="232"/>
  <c r="X10" i="232"/>
  <c r="Z10" i="232" s="1"/>
  <c r="W10" i="232"/>
  <c r="V10" i="232"/>
  <c r="T10" i="232"/>
  <c r="S10" i="232"/>
  <c r="R10" i="232"/>
  <c r="Q10" i="232"/>
  <c r="O10" i="232"/>
  <c r="N10" i="232"/>
  <c r="M10" i="232"/>
  <c r="L10" i="232"/>
  <c r="K10" i="232"/>
  <c r="AI9" i="232"/>
  <c r="AH9" i="232"/>
  <c r="AJ9" i="232" s="1"/>
  <c r="AG9" i="232"/>
  <c r="AE9" i="232"/>
  <c r="AD9" i="232"/>
  <c r="AC9" i="232"/>
  <c r="AF9" i="232" s="1"/>
  <c r="AB9" i="232"/>
  <c r="AA9" i="232"/>
  <c r="Y9" i="232"/>
  <c r="X9" i="232"/>
  <c r="W9" i="232"/>
  <c r="V9" i="232"/>
  <c r="T9" i="232"/>
  <c r="S9" i="232"/>
  <c r="U9" i="232" s="1"/>
  <c r="R9" i="232"/>
  <c r="Q9" i="232"/>
  <c r="O9" i="232"/>
  <c r="N9" i="232"/>
  <c r="M9" i="232"/>
  <c r="P9" i="232" s="1"/>
  <c r="F9" i="232" s="1"/>
  <c r="L9" i="232"/>
  <c r="K9" i="232"/>
  <c r="AI8" i="232"/>
  <c r="AH8" i="232"/>
  <c r="AJ8" i="232" s="1"/>
  <c r="AG8" i="232"/>
  <c r="AE8" i="232"/>
  <c r="AD8" i="232"/>
  <c r="AC8" i="232"/>
  <c r="AB8" i="232"/>
  <c r="AA8" i="232"/>
  <c r="Y8" i="232"/>
  <c r="X8" i="232"/>
  <c r="W8" i="232"/>
  <c r="V8" i="232"/>
  <c r="T8" i="232"/>
  <c r="S8" i="232"/>
  <c r="U8" i="232" s="1"/>
  <c r="R8" i="232"/>
  <c r="Q8" i="232"/>
  <c r="O8" i="232"/>
  <c r="N8" i="232"/>
  <c r="M8" i="232"/>
  <c r="L8" i="232"/>
  <c r="K8" i="232"/>
  <c r="AI7" i="232"/>
  <c r="AH7" i="232"/>
  <c r="AJ7" i="232" s="1"/>
  <c r="AG7" i="232"/>
  <c r="AE7" i="232"/>
  <c r="AD7" i="232"/>
  <c r="AC7" i="232"/>
  <c r="AF7" i="232" s="1"/>
  <c r="AB7" i="232"/>
  <c r="AA7" i="232"/>
  <c r="Y7" i="232"/>
  <c r="X7" i="232"/>
  <c r="W7" i="232"/>
  <c r="V7" i="232"/>
  <c r="T7" i="232"/>
  <c r="S7" i="232"/>
  <c r="U7" i="232" s="1"/>
  <c r="R7" i="232"/>
  <c r="Q7" i="232"/>
  <c r="O7" i="232"/>
  <c r="N7" i="232"/>
  <c r="M7" i="232"/>
  <c r="L7" i="232"/>
  <c r="K7" i="232"/>
  <c r="AI6" i="232"/>
  <c r="AH6" i="232"/>
  <c r="AJ6" i="232" s="1"/>
  <c r="AG6" i="232"/>
  <c r="AE6" i="232"/>
  <c r="AD6" i="232"/>
  <c r="AC6" i="232"/>
  <c r="AB6" i="232"/>
  <c r="AA6" i="232"/>
  <c r="Y6" i="232"/>
  <c r="X6" i="232"/>
  <c r="W6" i="232"/>
  <c r="V6" i="232"/>
  <c r="T6" i="232"/>
  <c r="S6" i="232"/>
  <c r="U6" i="232" s="1"/>
  <c r="R6" i="232"/>
  <c r="Q6" i="232"/>
  <c r="O6" i="232"/>
  <c r="N6" i="232"/>
  <c r="M6" i="232"/>
  <c r="L6" i="232"/>
  <c r="K6" i="232"/>
  <c r="AI5" i="232"/>
  <c r="AH5" i="232"/>
  <c r="AJ5" i="232" s="1"/>
  <c r="AG5" i="232"/>
  <c r="AE5" i="232"/>
  <c r="AD5" i="232"/>
  <c r="AC5" i="232"/>
  <c r="AB5" i="232"/>
  <c r="AF5" i="232" s="1"/>
  <c r="AA5" i="232"/>
  <c r="Y5" i="232"/>
  <c r="X5" i="232"/>
  <c r="W5" i="232"/>
  <c r="Z5" i="232" s="1"/>
  <c r="V5" i="232"/>
  <c r="T5" i="232"/>
  <c r="S5" i="232"/>
  <c r="R5" i="232"/>
  <c r="U5" i="232" s="1"/>
  <c r="Q5" i="232"/>
  <c r="O5" i="232"/>
  <c r="N5" i="232"/>
  <c r="M5" i="232"/>
  <c r="L5" i="232"/>
  <c r="P5" i="232" s="1"/>
  <c r="F5" i="232" s="1"/>
  <c r="K5" i="232"/>
  <c r="AI4" i="232"/>
  <c r="AH4" i="232"/>
  <c r="AJ4" i="232" s="1"/>
  <c r="AG4" i="232"/>
  <c r="AE4" i="232"/>
  <c r="AD4" i="232"/>
  <c r="AC4" i="232"/>
  <c r="AB4" i="232"/>
  <c r="AA4" i="232"/>
  <c r="Y4" i="232"/>
  <c r="X4" i="232"/>
  <c r="Z4" i="232" s="1"/>
  <c r="W4" i="232"/>
  <c r="V4" i="232"/>
  <c r="T4" i="232"/>
  <c r="S4" i="232"/>
  <c r="R4" i="232"/>
  <c r="Q4" i="232"/>
  <c r="O4" i="232"/>
  <c r="N4" i="232"/>
  <c r="M4" i="232"/>
  <c r="L4" i="232"/>
  <c r="K4" i="232"/>
  <c r="H76" i="329"/>
  <c r="F18" i="275"/>
  <c r="D75" i="329"/>
  <c r="E50" i="310"/>
  <c r="D28" i="258"/>
  <c r="D70" i="275"/>
  <c r="E77" i="316"/>
  <c r="F63" i="329"/>
  <c r="E75" i="288"/>
  <c r="E62" i="329"/>
  <c r="E75" i="321"/>
  <c r="E63" i="321"/>
  <c r="D12" i="275"/>
  <c r="E49" i="241"/>
  <c r="F75" i="284"/>
  <c r="F75" i="288"/>
  <c r="E77" i="297"/>
  <c r="D63" i="284"/>
  <c r="E50" i="297"/>
  <c r="D71" i="258"/>
  <c r="E78" i="316"/>
  <c r="E10" i="241"/>
  <c r="F71" i="258"/>
  <c r="G50" i="297"/>
  <c r="F77" i="329"/>
  <c r="D61" i="316"/>
  <c r="E63" i="329"/>
  <c r="E62" i="321"/>
  <c r="D63" i="310"/>
  <c r="D78" i="316"/>
  <c r="D12" i="258"/>
  <c r="G63" i="297"/>
  <c r="D61" i="288"/>
  <c r="E78" i="288"/>
  <c r="E12" i="258"/>
  <c r="E70" i="258"/>
  <c r="D28" i="275"/>
  <c r="F36" i="258"/>
  <c r="D63" i="288"/>
  <c r="E75" i="329"/>
  <c r="E77" i="310"/>
  <c r="E78" i="329"/>
  <c r="H77" i="329"/>
  <c r="F21" i="275"/>
  <c r="I76" i="329"/>
  <c r="G61" i="297"/>
  <c r="E40" i="275"/>
  <c r="D36" i="275"/>
  <c r="F77" i="321"/>
  <c r="E36" i="241"/>
  <c r="I50" i="329"/>
  <c r="E47" i="275"/>
  <c r="E69" i="258"/>
  <c r="F62" i="297"/>
  <c r="D77" i="297"/>
  <c r="E35" i="241"/>
  <c r="E68" i="241"/>
  <c r="I63" i="329"/>
  <c r="E21" i="241"/>
  <c r="F12" i="258"/>
  <c r="E71" i="258"/>
  <c r="F60" i="258"/>
  <c r="D60" i="275"/>
  <c r="E63" i="288"/>
  <c r="H63" i="329"/>
  <c r="D78" i="310"/>
  <c r="F69" i="258"/>
  <c r="D60" i="258"/>
  <c r="F76" i="329"/>
  <c r="F50" i="284"/>
  <c r="D75" i="316"/>
  <c r="D13" i="275"/>
  <c r="D62" i="288"/>
  <c r="F76" i="321"/>
  <c r="E26" i="241"/>
  <c r="D75" i="321"/>
  <c r="F63" i="284"/>
  <c r="F75" i="297"/>
  <c r="E36" i="258"/>
  <c r="E76" i="316"/>
  <c r="D75" i="288"/>
  <c r="D71" i="275"/>
  <c r="F11" i="258"/>
  <c r="E63" i="284"/>
  <c r="D62" i="297"/>
  <c r="F25" i="275"/>
  <c r="E25" i="275"/>
  <c r="E75" i="284"/>
  <c r="D62" i="316"/>
  <c r="D11" i="275"/>
  <c r="E28" i="258"/>
  <c r="F61" i="284"/>
  <c r="G77" i="329"/>
  <c r="D62" i="284"/>
  <c r="D11" i="258"/>
  <c r="D70" i="258"/>
  <c r="F47" i="275"/>
  <c r="D75" i="284"/>
  <c r="D69" i="275"/>
  <c r="H62" i="297"/>
  <c r="D61" i="284"/>
  <c r="F63" i="288"/>
  <c r="D62" i="329"/>
  <c r="E76" i="310"/>
  <c r="E61" i="288"/>
  <c r="E43" i="275"/>
  <c r="E60" i="258"/>
  <c r="D77" i="310"/>
  <c r="F78" i="297"/>
  <c r="G63" i="329"/>
  <c r="H75" i="297"/>
  <c r="D76" i="310"/>
  <c r="F33" i="275"/>
  <c r="E50" i="321"/>
  <c r="D61" i="297"/>
  <c r="F40" i="275"/>
  <c r="D63" i="297"/>
  <c r="E61" i="321"/>
  <c r="G78" i="297"/>
  <c r="G62" i="297"/>
  <c r="D61" i="329"/>
  <c r="D61" i="321"/>
  <c r="E63" i="297"/>
  <c r="E63" i="310"/>
  <c r="D63" i="316"/>
  <c r="D36" i="258"/>
  <c r="F63" i="321"/>
  <c r="F78" i="284"/>
  <c r="E21" i="275"/>
  <c r="D50" i="297"/>
  <c r="I77" i="329"/>
  <c r="D63" i="329"/>
  <c r="E61" i="284"/>
  <c r="D76" i="297"/>
  <c r="G75" i="297"/>
  <c r="E62" i="288"/>
  <c r="E43" i="241"/>
  <c r="H63" i="297"/>
  <c r="D50" i="275"/>
  <c r="F61" i="297"/>
  <c r="E62" i="284"/>
  <c r="F70" i="258"/>
  <c r="H61" i="297"/>
  <c r="D69" i="258"/>
  <c r="G76" i="329"/>
  <c r="E41" i="241"/>
  <c r="F62" i="284"/>
  <c r="D63" i="321"/>
  <c r="F50" i="321"/>
  <c r="F62" i="288"/>
  <c r="E18" i="275"/>
  <c r="F78" i="329"/>
  <c r="F43" i="275"/>
  <c r="E11" i="258"/>
  <c r="F50" i="329"/>
  <c r="H50" i="329"/>
  <c r="F61" i="288"/>
  <c r="F28" i="258"/>
  <c r="E61" i="329"/>
  <c r="E19" i="241"/>
  <c r="E76" i="297"/>
  <c r="D62" i="321"/>
  <c r="E20" i="241"/>
  <c r="U15" i="232" l="1"/>
  <c r="G69" i="328"/>
  <c r="E69" i="328"/>
  <c r="G70" i="328"/>
  <c r="E69" i="327"/>
  <c r="G70" i="327"/>
  <c r="G70" i="326"/>
  <c r="G69" i="326"/>
  <c r="E69" i="326"/>
  <c r="G69" i="325"/>
  <c r="C50" i="329"/>
  <c r="E55" i="329" s="1"/>
  <c r="G70" i="325"/>
  <c r="G67" i="324"/>
  <c r="G68" i="324"/>
  <c r="G51" i="324"/>
  <c r="G51" i="323"/>
  <c r="K14" i="329"/>
  <c r="C61" i="329"/>
  <c r="K61" i="329" s="1"/>
  <c r="C63" i="329"/>
  <c r="K63" i="329" s="1"/>
  <c r="C62" i="329"/>
  <c r="K62" i="329" s="1"/>
  <c r="G67" i="323"/>
  <c r="G69" i="323"/>
  <c r="K13" i="329"/>
  <c r="C55" i="329"/>
  <c r="G68" i="323"/>
  <c r="E69" i="323"/>
  <c r="E69" i="320"/>
  <c r="G70" i="320"/>
  <c r="C50" i="321"/>
  <c r="E55" i="321" s="1"/>
  <c r="G51" i="319"/>
  <c r="G69" i="319"/>
  <c r="E69" i="319"/>
  <c r="G67" i="319"/>
  <c r="G68" i="319"/>
  <c r="C63" i="321"/>
  <c r="K63" i="321" s="1"/>
  <c r="G69" i="318"/>
  <c r="E69" i="318"/>
  <c r="G51" i="318"/>
  <c r="K14" i="321"/>
  <c r="C55" i="321"/>
  <c r="C62" i="321"/>
  <c r="K62" i="321" s="1"/>
  <c r="C61" i="321"/>
  <c r="K61" i="321" s="1"/>
  <c r="G68" i="318"/>
  <c r="G67" i="318"/>
  <c r="G70" i="317"/>
  <c r="G70" i="315"/>
  <c r="E55" i="316"/>
  <c r="K14" i="316"/>
  <c r="G69" i="314"/>
  <c r="C63" i="316"/>
  <c r="K63" i="316" s="1"/>
  <c r="C62" i="316"/>
  <c r="K62" i="316" s="1"/>
  <c r="C78" i="316"/>
  <c r="C61" i="316"/>
  <c r="K61" i="316" s="1"/>
  <c r="G68" i="314"/>
  <c r="K13" i="316"/>
  <c r="C55" i="316"/>
  <c r="G67" i="314"/>
  <c r="G51" i="314"/>
  <c r="G70" i="313"/>
  <c r="C50" i="310"/>
  <c r="E55" i="310" s="1"/>
  <c r="E62" i="309"/>
  <c r="G70" i="309"/>
  <c r="G69" i="309"/>
  <c r="E69" i="309"/>
  <c r="G70" i="308"/>
  <c r="G69" i="308"/>
  <c r="C63" i="310"/>
  <c r="K63" i="310" s="1"/>
  <c r="K64" i="310"/>
  <c r="C76" i="310"/>
  <c r="C77" i="310"/>
  <c r="C55" i="310"/>
  <c r="E69" i="307"/>
  <c r="G69" i="306"/>
  <c r="G70" i="305"/>
  <c r="E69" i="304"/>
  <c r="G69" i="304"/>
  <c r="G70" i="302"/>
  <c r="G70" i="299"/>
  <c r="E67" i="299"/>
  <c r="E68" i="299"/>
  <c r="G70" i="298"/>
  <c r="E67" i="324"/>
  <c r="E68" i="324"/>
  <c r="E67" i="323"/>
  <c r="E68" i="323"/>
  <c r="E67" i="318"/>
  <c r="E68" i="318"/>
  <c r="E67" i="319"/>
  <c r="E68" i="319"/>
  <c r="E67" i="317"/>
  <c r="E68" i="317"/>
  <c r="E68" i="314"/>
  <c r="E67" i="314"/>
  <c r="E67" i="313"/>
  <c r="E68" i="313"/>
  <c r="E67" i="311"/>
  <c r="E68" i="311"/>
  <c r="G70" i="311"/>
  <c r="E67" i="305"/>
  <c r="E68" i="305"/>
  <c r="E68" i="302"/>
  <c r="E67" i="302"/>
  <c r="E67" i="300"/>
  <c r="E68" i="300"/>
  <c r="G70" i="300"/>
  <c r="E67" i="298"/>
  <c r="E68" i="298"/>
  <c r="G57" i="290"/>
  <c r="C69" i="290"/>
  <c r="G69" i="290" s="1"/>
  <c r="E69" i="296"/>
  <c r="G67" i="296"/>
  <c r="G68" i="296"/>
  <c r="G51" i="296"/>
  <c r="G69" i="295"/>
  <c r="G51" i="295"/>
  <c r="G67" i="295"/>
  <c r="G68" i="295"/>
  <c r="G51" i="294"/>
  <c r="G67" i="294"/>
  <c r="G68" i="294"/>
  <c r="E69" i="293"/>
  <c r="G70" i="293"/>
  <c r="C50" i="297"/>
  <c r="E55" i="297" s="1"/>
  <c r="C62" i="297"/>
  <c r="K62" i="297" s="1"/>
  <c r="C61" i="297"/>
  <c r="K61" i="297" s="1"/>
  <c r="G70" i="292"/>
  <c r="K14" i="297"/>
  <c r="C55" i="297"/>
  <c r="C63" i="297"/>
  <c r="K63" i="297" s="1"/>
  <c r="G69" i="292"/>
  <c r="E69" i="292"/>
  <c r="E62" i="290"/>
  <c r="C62" i="290"/>
  <c r="G50" i="290"/>
  <c r="E69" i="287"/>
  <c r="G51" i="287"/>
  <c r="G67" i="287"/>
  <c r="G68" i="287"/>
  <c r="E55" i="288"/>
  <c r="G69" i="286"/>
  <c r="G51" i="286"/>
  <c r="G67" i="286"/>
  <c r="G68" i="286"/>
  <c r="E69" i="285"/>
  <c r="K14" i="288"/>
  <c r="C63" i="288"/>
  <c r="K63" i="288" s="1"/>
  <c r="C61" i="288"/>
  <c r="K61" i="288" s="1"/>
  <c r="C62" i="288"/>
  <c r="K62" i="288" s="1"/>
  <c r="G51" i="285"/>
  <c r="C55" i="288"/>
  <c r="G67" i="285"/>
  <c r="G68" i="285"/>
  <c r="C50" i="284"/>
  <c r="E55" i="284" s="1"/>
  <c r="G69" i="283"/>
  <c r="G51" i="283"/>
  <c r="G67" i="283"/>
  <c r="G68" i="283"/>
  <c r="E69" i="282"/>
  <c r="G51" i="282"/>
  <c r="G67" i="282"/>
  <c r="G68" i="282"/>
  <c r="E69" i="281"/>
  <c r="C63" i="284"/>
  <c r="K63" i="284" s="1"/>
  <c r="K14" i="284"/>
  <c r="G51" i="281"/>
  <c r="C61" i="284"/>
  <c r="K61" i="284" s="1"/>
  <c r="C62" i="284"/>
  <c r="K62" i="284" s="1"/>
  <c r="G67" i="281"/>
  <c r="G68" i="281"/>
  <c r="K13" i="284"/>
  <c r="C55" i="284"/>
  <c r="E69" i="280"/>
  <c r="E69" i="277"/>
  <c r="G70" i="276"/>
  <c r="E68" i="294"/>
  <c r="E67" i="294"/>
  <c r="E68" i="296"/>
  <c r="E67" i="296"/>
  <c r="E68" i="295"/>
  <c r="E67" i="295"/>
  <c r="E68" i="286"/>
  <c r="E67" i="286"/>
  <c r="E68" i="287"/>
  <c r="E67" i="287"/>
  <c r="E68" i="285"/>
  <c r="E67" i="285"/>
  <c r="E68" i="283"/>
  <c r="E67" i="283"/>
  <c r="E68" i="282"/>
  <c r="E67" i="282"/>
  <c r="E68" i="281"/>
  <c r="E67" i="281"/>
  <c r="E67" i="276"/>
  <c r="E68" i="276"/>
  <c r="E57" i="257"/>
  <c r="E62" i="257" s="1"/>
  <c r="E50" i="240"/>
  <c r="C50" i="240" s="1"/>
  <c r="P19" i="237"/>
  <c r="Z4" i="237"/>
  <c r="U24" i="237"/>
  <c r="AF24" i="237"/>
  <c r="P24" i="237"/>
  <c r="Z24" i="237"/>
  <c r="AJ24" i="237"/>
  <c r="F24" i="237" s="1"/>
  <c r="P20" i="237"/>
  <c r="U19" i="237"/>
  <c r="AF19" i="237"/>
  <c r="Z19" i="237"/>
  <c r="P18" i="237"/>
  <c r="AF18" i="237"/>
  <c r="U14" i="237"/>
  <c r="AF14" i="237"/>
  <c r="P14" i="237"/>
  <c r="AJ14" i="237"/>
  <c r="F14" i="237" s="1"/>
  <c r="P12" i="237"/>
  <c r="Z12" i="237"/>
  <c r="U6" i="237"/>
  <c r="AF6" i="237"/>
  <c r="P6" i="237"/>
  <c r="Z6" i="237"/>
  <c r="AJ5" i="237"/>
  <c r="F5" i="237" s="1"/>
  <c r="U5" i="237"/>
  <c r="AF5" i="237"/>
  <c r="P5" i="237"/>
  <c r="U9" i="236"/>
  <c r="Z9" i="236"/>
  <c r="P19" i="236"/>
  <c r="Z19" i="236"/>
  <c r="AJ19" i="236"/>
  <c r="F19" i="236" s="1"/>
  <c r="U19" i="236"/>
  <c r="AF19" i="236"/>
  <c r="AF18" i="236"/>
  <c r="Z15" i="236"/>
  <c r="AJ9" i="236"/>
  <c r="F9" i="236" s="1"/>
  <c r="Z8" i="236"/>
  <c r="AJ6" i="236"/>
  <c r="F6" i="236" s="1"/>
  <c r="U13" i="235"/>
  <c r="AF13" i="235"/>
  <c r="Z11" i="235"/>
  <c r="Z9" i="235"/>
  <c r="U9" i="235"/>
  <c r="AF9" i="235"/>
  <c r="AJ13" i="235"/>
  <c r="F13" i="235" s="1"/>
  <c r="AJ11" i="235"/>
  <c r="F11" i="235" s="1"/>
  <c r="P11" i="235"/>
  <c r="AJ8" i="235"/>
  <c r="F8" i="235" s="1"/>
  <c r="U8" i="235"/>
  <c r="AF8" i="235"/>
  <c r="Z7" i="235"/>
  <c r="P6" i="235"/>
  <c r="Z6" i="235"/>
  <c r="D69" i="239"/>
  <c r="AF16" i="232"/>
  <c r="P16" i="232"/>
  <c r="P12" i="232"/>
  <c r="F12" i="232" s="1"/>
  <c r="U11" i="232"/>
  <c r="AF11" i="232"/>
  <c r="P11" i="232"/>
  <c r="F11" i="232" s="1"/>
  <c r="U10" i="232"/>
  <c r="AF10" i="232"/>
  <c r="Z7" i="232"/>
  <c r="Z6" i="232"/>
  <c r="P4" i="232"/>
  <c r="F4" i="232" s="1"/>
  <c r="AF4" i="232"/>
  <c r="F16" i="232"/>
  <c r="U13" i="232"/>
  <c r="P13" i="232"/>
  <c r="F13" i="232" s="1"/>
  <c r="P10" i="232"/>
  <c r="F10" i="232" s="1"/>
  <c r="Z9" i="232"/>
  <c r="P7" i="232"/>
  <c r="F7" i="232" s="1"/>
  <c r="F14" i="232"/>
  <c r="C33" i="275"/>
  <c r="K33" i="275" s="1"/>
  <c r="G54" i="234"/>
  <c r="D56" i="234"/>
  <c r="E55" i="234"/>
  <c r="D62" i="234"/>
  <c r="U14" i="234"/>
  <c r="AF14" i="234"/>
  <c r="AJ13" i="234"/>
  <c r="F13" i="234" s="1"/>
  <c r="Z19" i="234"/>
  <c r="AJ19" i="234"/>
  <c r="F19" i="234" s="1"/>
  <c r="U19" i="234"/>
  <c r="P17" i="234"/>
  <c r="Z14" i="234"/>
  <c r="AJ14" i="234"/>
  <c r="F14" i="234" s="1"/>
  <c r="P12" i="234"/>
  <c r="Z12" i="234"/>
  <c r="U11" i="234"/>
  <c r="AF11" i="234"/>
  <c r="P11" i="234"/>
  <c r="Z11" i="234"/>
  <c r="P9" i="234"/>
  <c r="Z7" i="234"/>
  <c r="AJ7" i="234"/>
  <c r="F7" i="234" s="1"/>
  <c r="U7" i="234"/>
  <c r="AF7" i="234"/>
  <c r="P5" i="234"/>
  <c r="AF4" i="234"/>
  <c r="P4" i="234"/>
  <c r="E49" i="234"/>
  <c r="C40" i="275"/>
  <c r="C47" i="275"/>
  <c r="D55" i="233"/>
  <c r="E55" i="233"/>
  <c r="C18" i="275"/>
  <c r="C20" i="275" s="1"/>
  <c r="D62" i="233"/>
  <c r="AJ19" i="233"/>
  <c r="F19" i="233" s="1"/>
  <c r="P19" i="233"/>
  <c r="AJ13" i="233"/>
  <c r="F13" i="233" s="1"/>
  <c r="P9" i="233"/>
  <c r="AJ7" i="233"/>
  <c r="F7" i="233" s="1"/>
  <c r="U17" i="233"/>
  <c r="AJ17" i="233"/>
  <c r="F17" i="233" s="1"/>
  <c r="AJ16" i="233"/>
  <c r="F16" i="233" s="1"/>
  <c r="U16" i="233"/>
  <c r="AF16" i="233"/>
  <c r="P15" i="233"/>
  <c r="AJ15" i="233"/>
  <c r="F15" i="233" s="1"/>
  <c r="U14" i="233"/>
  <c r="AF14" i="233"/>
  <c r="Z14" i="233"/>
  <c r="U13" i="233"/>
  <c r="AF13" i="233"/>
  <c r="AF10" i="233"/>
  <c r="P10" i="233"/>
  <c r="Z9" i="233"/>
  <c r="P8" i="233"/>
  <c r="AJ8" i="233"/>
  <c r="F8" i="233" s="1"/>
  <c r="U8" i="233"/>
  <c r="AF8" i="233"/>
  <c r="U7" i="233"/>
  <c r="AF7" i="233"/>
  <c r="P7" i="233"/>
  <c r="Z7" i="233"/>
  <c r="U6" i="233"/>
  <c r="AF6" i="233"/>
  <c r="P5" i="233"/>
  <c r="AF4" i="233"/>
  <c r="C25" i="275"/>
  <c r="E48" i="233"/>
  <c r="D68" i="239"/>
  <c r="AF6" i="234"/>
  <c r="D55" i="235"/>
  <c r="AF15" i="236"/>
  <c r="P16" i="236"/>
  <c r="U8" i="234"/>
  <c r="E48" i="234"/>
  <c r="AF7" i="235"/>
  <c r="U20" i="236"/>
  <c r="D50" i="243"/>
  <c r="D57" i="243"/>
  <c r="P15" i="237"/>
  <c r="P8" i="234"/>
  <c r="C49" i="243"/>
  <c r="G49" i="243" s="1"/>
  <c r="C54" i="258"/>
  <c r="C12" i="258"/>
  <c r="K12" i="258" s="1"/>
  <c r="C28" i="258"/>
  <c r="C36" i="258"/>
  <c r="C11" i="258"/>
  <c r="K11" i="258" s="1"/>
  <c r="U4" i="232"/>
  <c r="Z16" i="235"/>
  <c r="Z26" i="236"/>
  <c r="G48" i="248"/>
  <c r="G48" i="257"/>
  <c r="G49" i="255"/>
  <c r="C50" i="257"/>
  <c r="C62" i="257" s="1"/>
  <c r="Z13" i="232"/>
  <c r="P25" i="236"/>
  <c r="AJ18" i="237"/>
  <c r="F18" i="237" s="1"/>
  <c r="G49" i="248"/>
  <c r="G56" i="239"/>
  <c r="C57" i="239"/>
  <c r="G57" i="239" s="1"/>
  <c r="G68" i="248"/>
  <c r="C66" i="239"/>
  <c r="C67" i="239" s="1"/>
  <c r="G49" i="256"/>
  <c r="AJ5" i="233"/>
  <c r="F5" i="233" s="1"/>
  <c r="AF6" i="236"/>
  <c r="Z18" i="236"/>
  <c r="G49" i="257"/>
  <c r="C50" i="255"/>
  <c r="C62" i="255" s="1"/>
  <c r="C48" i="239"/>
  <c r="C66" i="240"/>
  <c r="C67" i="240" s="1"/>
  <c r="C60" i="258"/>
  <c r="K60" i="258" s="1"/>
  <c r="G57" i="255"/>
  <c r="E67" i="248"/>
  <c r="Z12" i="233"/>
  <c r="AJ12" i="233"/>
  <c r="F12" i="233" s="1"/>
  <c r="P20" i="236"/>
  <c r="G67" i="248"/>
  <c r="K10" i="258"/>
  <c r="G48" i="255"/>
  <c r="G48" i="256"/>
  <c r="E57" i="248"/>
  <c r="AF8" i="232"/>
  <c r="Z11" i="233"/>
  <c r="Z18" i="234"/>
  <c r="AF25" i="236"/>
  <c r="C50" i="248"/>
  <c r="C50" i="256"/>
  <c r="C62" i="256" s="1"/>
  <c r="C75" i="258"/>
  <c r="D68" i="240"/>
  <c r="G56" i="240"/>
  <c r="G57" i="240"/>
  <c r="E54" i="258"/>
  <c r="D55" i="258"/>
  <c r="C41" i="258"/>
  <c r="C19" i="258"/>
  <c r="C42" i="258"/>
  <c r="C20" i="258"/>
  <c r="C43" i="258"/>
  <c r="C68" i="258"/>
  <c r="C71" i="258" s="1"/>
  <c r="C21" i="258"/>
  <c r="E57" i="256"/>
  <c r="G57" i="256"/>
  <c r="E57" i="255"/>
  <c r="E66" i="257"/>
  <c r="C68" i="257"/>
  <c r="C67" i="257"/>
  <c r="G66" i="257"/>
  <c r="E66" i="255"/>
  <c r="C68" i="255"/>
  <c r="C67" i="255"/>
  <c r="G66" i="255"/>
  <c r="E66" i="256"/>
  <c r="C68" i="256"/>
  <c r="C67" i="256"/>
  <c r="G66" i="256"/>
  <c r="E68" i="248"/>
  <c r="G57" i="248"/>
  <c r="D67" i="243"/>
  <c r="D68" i="243"/>
  <c r="C57" i="243"/>
  <c r="E50" i="243"/>
  <c r="C48" i="243"/>
  <c r="G48" i="243" s="1"/>
  <c r="C68" i="243"/>
  <c r="G68" i="243" s="1"/>
  <c r="C61" i="243"/>
  <c r="E66" i="243"/>
  <c r="E67" i="243" s="1"/>
  <c r="G66" i="243"/>
  <c r="G47" i="243"/>
  <c r="D69" i="240"/>
  <c r="D67" i="240"/>
  <c r="E57" i="240"/>
  <c r="C68" i="240"/>
  <c r="C49" i="240"/>
  <c r="C48" i="240"/>
  <c r="G47" i="240"/>
  <c r="C61" i="239"/>
  <c r="E66" i="239"/>
  <c r="C49" i="239"/>
  <c r="G47" i="239"/>
  <c r="D57" i="239"/>
  <c r="E50" i="239"/>
  <c r="D50" i="239"/>
  <c r="D62" i="240"/>
  <c r="D55" i="237"/>
  <c r="D66" i="237"/>
  <c r="D68" i="237" s="1"/>
  <c r="U18" i="237"/>
  <c r="Z16" i="237"/>
  <c r="U15" i="237"/>
  <c r="Z13" i="237"/>
  <c r="Z18" i="237"/>
  <c r="U16" i="237"/>
  <c r="AF16" i="237"/>
  <c r="P16" i="237"/>
  <c r="AJ15" i="237"/>
  <c r="F15" i="237" s="1"/>
  <c r="AF15" i="237"/>
  <c r="C47" i="237"/>
  <c r="C66" i="237" s="1"/>
  <c r="C67" i="237" s="1"/>
  <c r="G67" i="237" s="1"/>
  <c r="E48" i="237"/>
  <c r="U26" i="236"/>
  <c r="AF26" i="236"/>
  <c r="D55" i="236"/>
  <c r="D66" i="236"/>
  <c r="D69" i="236" s="1"/>
  <c r="D49" i="236"/>
  <c r="U14" i="236"/>
  <c r="AF14" i="236"/>
  <c r="AJ20" i="236"/>
  <c r="F20" i="236" s="1"/>
  <c r="P26" i="236"/>
  <c r="P14" i="236"/>
  <c r="AJ15" i="236"/>
  <c r="F15" i="236" s="1"/>
  <c r="U16" i="236"/>
  <c r="AF16" i="236"/>
  <c r="Z25" i="236"/>
  <c r="Z14" i="236"/>
  <c r="AJ25" i="236"/>
  <c r="F25" i="236" s="1"/>
  <c r="U18" i="236"/>
  <c r="AJ11" i="236"/>
  <c r="F11" i="236" s="1"/>
  <c r="P6" i="236"/>
  <c r="AJ18" i="236"/>
  <c r="F18" i="236" s="1"/>
  <c r="Z16" i="236"/>
  <c r="U15" i="236"/>
  <c r="P15" i="236"/>
  <c r="Z13" i="236"/>
  <c r="AF9" i="236"/>
  <c r="P9" i="236"/>
  <c r="U4" i="236"/>
  <c r="C47" i="236"/>
  <c r="C66" i="236" s="1"/>
  <c r="C67" i="236" s="1"/>
  <c r="G67" i="236" s="1"/>
  <c r="E48" i="236"/>
  <c r="D66" i="235"/>
  <c r="D68" i="235" s="1"/>
  <c r="P16" i="235"/>
  <c r="AF16" i="235"/>
  <c r="Z13" i="235"/>
  <c r="AJ7" i="235"/>
  <c r="F7" i="235" s="1"/>
  <c r="U7" i="235"/>
  <c r="P7" i="235"/>
  <c r="Z5" i="235"/>
  <c r="E48" i="235"/>
  <c r="C47" i="235"/>
  <c r="C66" i="235" s="1"/>
  <c r="C67" i="235" s="1"/>
  <c r="G67" i="235" s="1"/>
  <c r="C55" i="234"/>
  <c r="D55" i="234"/>
  <c r="D66" i="234"/>
  <c r="D48" i="234"/>
  <c r="U16" i="234"/>
  <c r="AF16" i="234"/>
  <c r="AF13" i="234"/>
  <c r="AF8" i="234"/>
  <c r="Z8" i="234"/>
  <c r="U4" i="234"/>
  <c r="AJ18" i="234"/>
  <c r="F18" i="234" s="1"/>
  <c r="P16" i="234"/>
  <c r="Z16" i="234"/>
  <c r="Z13" i="234"/>
  <c r="P13" i="234"/>
  <c r="AJ11" i="234"/>
  <c r="F11" i="234" s="1"/>
  <c r="U6" i="234"/>
  <c r="P6" i="234"/>
  <c r="C47" i="234"/>
  <c r="D66" i="233"/>
  <c r="Z13" i="233"/>
  <c r="P12" i="233"/>
  <c r="AF12" i="233"/>
  <c r="P11" i="233"/>
  <c r="U5" i="233"/>
  <c r="Z5" i="233"/>
  <c r="AF17" i="233"/>
  <c r="P17" i="233"/>
  <c r="U12" i="233"/>
  <c r="AF11" i="233"/>
  <c r="U10" i="233"/>
  <c r="Z8" i="233"/>
  <c r="Z6" i="233"/>
  <c r="U4" i="233"/>
  <c r="E61" i="233"/>
  <c r="C47" i="233"/>
  <c r="D61" i="237"/>
  <c r="E56" i="237"/>
  <c r="E61" i="237"/>
  <c r="C56" i="237"/>
  <c r="G56" i="237" s="1"/>
  <c r="G54" i="237"/>
  <c r="D48" i="237"/>
  <c r="D62" i="237"/>
  <c r="D61" i="236"/>
  <c r="E56" i="236"/>
  <c r="E61" i="236"/>
  <c r="G54" i="236"/>
  <c r="D48" i="236"/>
  <c r="C55" i="236"/>
  <c r="G55" i="236" s="1"/>
  <c r="D49" i="235"/>
  <c r="C56" i="235"/>
  <c r="G56" i="235" s="1"/>
  <c r="D61" i="235"/>
  <c r="E56" i="235"/>
  <c r="E61" i="235"/>
  <c r="G54" i="235"/>
  <c r="D48" i="235"/>
  <c r="D49" i="234"/>
  <c r="C56" i="234"/>
  <c r="D61" i="234"/>
  <c r="E56" i="234"/>
  <c r="E61" i="234"/>
  <c r="G56" i="233"/>
  <c r="E49" i="233"/>
  <c r="D56" i="233"/>
  <c r="D61" i="233"/>
  <c r="E56" i="233"/>
  <c r="G54" i="233"/>
  <c r="D49" i="233"/>
  <c r="D48" i="233"/>
  <c r="D55" i="232"/>
  <c r="U12" i="232"/>
  <c r="Z8" i="232"/>
  <c r="P8" i="232"/>
  <c r="F8" i="232" s="1"/>
  <c r="AF6" i="232"/>
  <c r="P6" i="232"/>
  <c r="F6" i="232" s="1"/>
  <c r="D66" i="232"/>
  <c r="D69" i="232" s="1"/>
  <c r="E61" i="232"/>
  <c r="C47" i="232"/>
  <c r="C66" i="232" s="1"/>
  <c r="G66" i="232" s="1"/>
  <c r="E48" i="232"/>
  <c r="C56" i="232"/>
  <c r="G56" i="232" s="1"/>
  <c r="D61" i="232"/>
  <c r="D49" i="232"/>
  <c r="E56" i="232"/>
  <c r="G54" i="232"/>
  <c r="D48" i="232"/>
  <c r="D57" i="228"/>
  <c r="E54" i="228"/>
  <c r="D54" i="228"/>
  <c r="D55" i="228" s="1"/>
  <c r="C54" i="228"/>
  <c r="G54" i="228" s="1"/>
  <c r="D50" i="228"/>
  <c r="E47" i="228"/>
  <c r="E49" i="228" s="1"/>
  <c r="D47" i="228"/>
  <c r="D62" i="228" s="1"/>
  <c r="AJ43" i="228"/>
  <c r="AI43" i="228"/>
  <c r="AH43" i="228"/>
  <c r="AG43" i="228"/>
  <c r="AF43" i="228"/>
  <c r="AE43" i="228"/>
  <c r="AD43" i="228"/>
  <c r="AC43" i="228"/>
  <c r="AB43" i="228"/>
  <c r="AA43" i="228"/>
  <c r="Z43" i="228"/>
  <c r="Y43" i="228"/>
  <c r="X43" i="228"/>
  <c r="W43" i="228"/>
  <c r="V43" i="228"/>
  <c r="U43" i="228"/>
  <c r="T43" i="228"/>
  <c r="S43" i="228"/>
  <c r="R43" i="228"/>
  <c r="Q43" i="228"/>
  <c r="P43" i="228"/>
  <c r="O43" i="228"/>
  <c r="N43" i="228"/>
  <c r="M43" i="228"/>
  <c r="L43" i="228"/>
  <c r="K43" i="228"/>
  <c r="F43" i="228"/>
  <c r="AJ42" i="228"/>
  <c r="AI42" i="228"/>
  <c r="AH42" i="228"/>
  <c r="AG42" i="228"/>
  <c r="AF42" i="228"/>
  <c r="AE42" i="228"/>
  <c r="AD42" i="228"/>
  <c r="AC42" i="228"/>
  <c r="AB42" i="228"/>
  <c r="AA42" i="228"/>
  <c r="Z42" i="228"/>
  <c r="Y42" i="228"/>
  <c r="X42" i="228"/>
  <c r="W42" i="228"/>
  <c r="V42" i="228"/>
  <c r="U42" i="228"/>
  <c r="T42" i="228"/>
  <c r="S42" i="228"/>
  <c r="R42" i="228"/>
  <c r="Q42" i="228"/>
  <c r="P42" i="228"/>
  <c r="O42" i="228"/>
  <c r="N42" i="228"/>
  <c r="M42" i="228"/>
  <c r="L42" i="228"/>
  <c r="K42" i="228"/>
  <c r="F42" i="228"/>
  <c r="AJ41" i="228"/>
  <c r="AI41" i="228"/>
  <c r="AH41" i="228"/>
  <c r="AG41" i="228"/>
  <c r="AF41" i="228"/>
  <c r="AE41" i="228"/>
  <c r="AD41" i="228"/>
  <c r="AC41" i="228"/>
  <c r="AB41" i="228"/>
  <c r="AA41" i="228"/>
  <c r="Z41" i="228"/>
  <c r="Y41" i="228"/>
  <c r="X41" i="228"/>
  <c r="W41" i="228"/>
  <c r="V41" i="228"/>
  <c r="U41" i="228"/>
  <c r="T41" i="228"/>
  <c r="S41" i="228"/>
  <c r="R41" i="228"/>
  <c r="Q41" i="228"/>
  <c r="P41" i="228"/>
  <c r="O41" i="228"/>
  <c r="N41" i="228"/>
  <c r="M41" i="228"/>
  <c r="L41" i="228"/>
  <c r="K41" i="228"/>
  <c r="F41" i="228"/>
  <c r="AJ40" i="228"/>
  <c r="AI40" i="228"/>
  <c r="AH40" i="228"/>
  <c r="AG40" i="228"/>
  <c r="AF40" i="228"/>
  <c r="AE40" i="228"/>
  <c r="AD40" i="228"/>
  <c r="AC40" i="228"/>
  <c r="AB40" i="228"/>
  <c r="AA40" i="228"/>
  <c r="Z40" i="228"/>
  <c r="Y40" i="228"/>
  <c r="X40" i="228"/>
  <c r="W40" i="228"/>
  <c r="V40" i="228"/>
  <c r="U40" i="228"/>
  <c r="T40" i="228"/>
  <c r="S40" i="228"/>
  <c r="R40" i="228"/>
  <c r="Q40" i="228"/>
  <c r="P40" i="228"/>
  <c r="O40" i="228"/>
  <c r="N40" i="228"/>
  <c r="M40" i="228"/>
  <c r="L40" i="228"/>
  <c r="K40" i="228"/>
  <c r="F40" i="228"/>
  <c r="AJ39" i="228"/>
  <c r="AI39" i="228"/>
  <c r="AH39" i="228"/>
  <c r="AG39" i="228"/>
  <c r="AF39" i="228"/>
  <c r="AE39" i="228"/>
  <c r="AD39" i="228"/>
  <c r="AC39" i="228"/>
  <c r="AB39" i="228"/>
  <c r="AA39" i="228"/>
  <c r="Z39" i="228"/>
  <c r="Y39" i="228"/>
  <c r="X39" i="228"/>
  <c r="W39" i="228"/>
  <c r="V39" i="228"/>
  <c r="U39" i="228"/>
  <c r="T39" i="228"/>
  <c r="S39" i="228"/>
  <c r="R39" i="228"/>
  <c r="Q39" i="228"/>
  <c r="P39" i="228"/>
  <c r="O39" i="228"/>
  <c r="N39" i="228"/>
  <c r="M39" i="228"/>
  <c r="L39" i="228"/>
  <c r="K39" i="228"/>
  <c r="F39" i="228"/>
  <c r="AJ38" i="228"/>
  <c r="AI38" i="228"/>
  <c r="AH38" i="228"/>
  <c r="AG38" i="228"/>
  <c r="AF38" i="228"/>
  <c r="AE38" i="228"/>
  <c r="AD38" i="228"/>
  <c r="AC38" i="228"/>
  <c r="AB38" i="228"/>
  <c r="AA38" i="228"/>
  <c r="Z38" i="228"/>
  <c r="Y38" i="228"/>
  <c r="X38" i="228"/>
  <c r="W38" i="228"/>
  <c r="V38" i="228"/>
  <c r="U38" i="228"/>
  <c r="T38" i="228"/>
  <c r="S38" i="228"/>
  <c r="R38" i="228"/>
  <c r="Q38" i="228"/>
  <c r="P38" i="228"/>
  <c r="O38" i="228"/>
  <c r="N38" i="228"/>
  <c r="M38" i="228"/>
  <c r="L38" i="228"/>
  <c r="K38" i="228"/>
  <c r="F38" i="228"/>
  <c r="AJ37" i="228"/>
  <c r="AI37" i="228"/>
  <c r="AH37" i="228"/>
  <c r="AG37" i="228"/>
  <c r="AF37" i="228"/>
  <c r="AE37" i="228"/>
  <c r="AD37" i="228"/>
  <c r="AC37" i="228"/>
  <c r="AB37" i="228"/>
  <c r="AA37" i="228"/>
  <c r="Z37" i="228"/>
  <c r="Y37" i="228"/>
  <c r="X37" i="228"/>
  <c r="W37" i="228"/>
  <c r="V37" i="228"/>
  <c r="U37" i="228"/>
  <c r="T37" i="228"/>
  <c r="S37" i="228"/>
  <c r="R37" i="228"/>
  <c r="Q37" i="228"/>
  <c r="P37" i="228"/>
  <c r="O37" i="228"/>
  <c r="N37" i="228"/>
  <c r="M37" i="228"/>
  <c r="L37" i="228"/>
  <c r="K37" i="228"/>
  <c r="F37" i="228"/>
  <c r="AJ36" i="228"/>
  <c r="AI36" i="228"/>
  <c r="AH36" i="228"/>
  <c r="AG36" i="228"/>
  <c r="AF36" i="228"/>
  <c r="AE36" i="228"/>
  <c r="AD36" i="228"/>
  <c r="AC36" i="228"/>
  <c r="AB36" i="228"/>
  <c r="AA36" i="228"/>
  <c r="Z36" i="228"/>
  <c r="Y36" i="228"/>
  <c r="X36" i="228"/>
  <c r="W36" i="228"/>
  <c r="V36" i="228"/>
  <c r="U36" i="228"/>
  <c r="T36" i="228"/>
  <c r="S36" i="228"/>
  <c r="R36" i="228"/>
  <c r="Q36" i="228"/>
  <c r="P36" i="228"/>
  <c r="O36" i="228"/>
  <c r="N36" i="228"/>
  <c r="M36" i="228"/>
  <c r="L36" i="228"/>
  <c r="K36" i="228"/>
  <c r="F36" i="228"/>
  <c r="AJ35" i="228"/>
  <c r="AI35" i="228"/>
  <c r="AH35" i="228"/>
  <c r="AG35" i="228"/>
  <c r="AF35" i="228"/>
  <c r="AE35" i="228"/>
  <c r="AD35" i="228"/>
  <c r="AC35" i="228"/>
  <c r="AB35" i="228"/>
  <c r="AA35" i="228"/>
  <c r="Z35" i="228"/>
  <c r="Y35" i="228"/>
  <c r="X35" i="228"/>
  <c r="W35" i="228"/>
  <c r="V35" i="228"/>
  <c r="U35" i="228"/>
  <c r="T35" i="228"/>
  <c r="S35" i="228"/>
  <c r="R35" i="228"/>
  <c r="Q35" i="228"/>
  <c r="P35" i="228"/>
  <c r="O35" i="228"/>
  <c r="N35" i="228"/>
  <c r="M35" i="228"/>
  <c r="L35" i="228"/>
  <c r="K35" i="228"/>
  <c r="F35" i="228"/>
  <c r="AJ34" i="228"/>
  <c r="AI34" i="228"/>
  <c r="AH34" i="228"/>
  <c r="AG34" i="228"/>
  <c r="AF34" i="228"/>
  <c r="AE34" i="228"/>
  <c r="AD34" i="228"/>
  <c r="AC34" i="228"/>
  <c r="AB34" i="228"/>
  <c r="AA34" i="228"/>
  <c r="Z34" i="228"/>
  <c r="Y34" i="228"/>
  <c r="X34" i="228"/>
  <c r="W34" i="228"/>
  <c r="V34" i="228"/>
  <c r="U34" i="228"/>
  <c r="T34" i="228"/>
  <c r="S34" i="228"/>
  <c r="R34" i="228"/>
  <c r="Q34" i="228"/>
  <c r="P34" i="228"/>
  <c r="O34" i="228"/>
  <c r="N34" i="228"/>
  <c r="M34" i="228"/>
  <c r="L34" i="228"/>
  <c r="K34" i="228"/>
  <c r="F34" i="228"/>
  <c r="AJ33" i="228"/>
  <c r="AI33" i="228"/>
  <c r="AH33" i="228"/>
  <c r="AG33" i="228"/>
  <c r="AF33" i="228"/>
  <c r="AE33" i="228"/>
  <c r="AD33" i="228"/>
  <c r="AC33" i="228"/>
  <c r="AB33" i="228"/>
  <c r="AA33" i="228"/>
  <c r="Z33" i="228"/>
  <c r="Y33" i="228"/>
  <c r="X33" i="228"/>
  <c r="W33" i="228"/>
  <c r="V33" i="228"/>
  <c r="U33" i="228"/>
  <c r="T33" i="228"/>
  <c r="S33" i="228"/>
  <c r="R33" i="228"/>
  <c r="Q33" i="228"/>
  <c r="P33" i="228"/>
  <c r="O33" i="228"/>
  <c r="N33" i="228"/>
  <c r="M33" i="228"/>
  <c r="L33" i="228"/>
  <c r="K33" i="228"/>
  <c r="F33" i="228"/>
  <c r="AJ32" i="228"/>
  <c r="AI32" i="228"/>
  <c r="AH32" i="228"/>
  <c r="AG32" i="228"/>
  <c r="AF32" i="228"/>
  <c r="AE32" i="228"/>
  <c r="AD32" i="228"/>
  <c r="AC32" i="228"/>
  <c r="AB32" i="228"/>
  <c r="AA32" i="228"/>
  <c r="Z32" i="228"/>
  <c r="Y32" i="228"/>
  <c r="X32" i="228"/>
  <c r="W32" i="228"/>
  <c r="V32" i="228"/>
  <c r="U32" i="228"/>
  <c r="T32" i="228"/>
  <c r="S32" i="228"/>
  <c r="R32" i="228"/>
  <c r="Q32" i="228"/>
  <c r="P32" i="228"/>
  <c r="O32" i="228"/>
  <c r="N32" i="228"/>
  <c r="M32" i="228"/>
  <c r="L32" i="228"/>
  <c r="K32" i="228"/>
  <c r="F32" i="228"/>
  <c r="AJ31" i="228"/>
  <c r="AI31" i="228"/>
  <c r="AH31" i="228"/>
  <c r="AG31" i="228"/>
  <c r="AF31" i="228"/>
  <c r="AE31" i="228"/>
  <c r="AD31" i="228"/>
  <c r="AC31" i="228"/>
  <c r="AB31" i="228"/>
  <c r="AA31" i="228"/>
  <c r="Z31" i="228"/>
  <c r="Y31" i="228"/>
  <c r="X31" i="228"/>
  <c r="W31" i="228"/>
  <c r="V31" i="228"/>
  <c r="U31" i="228"/>
  <c r="T31" i="228"/>
  <c r="S31" i="228"/>
  <c r="R31" i="228"/>
  <c r="Q31" i="228"/>
  <c r="P31" i="228"/>
  <c r="O31" i="228"/>
  <c r="N31" i="228"/>
  <c r="M31" i="228"/>
  <c r="L31" i="228"/>
  <c r="K31" i="228"/>
  <c r="F31" i="228"/>
  <c r="AJ30" i="228"/>
  <c r="AI30" i="228"/>
  <c r="AH30" i="228"/>
  <c r="AG30" i="228"/>
  <c r="AF30" i="228"/>
  <c r="AE30" i="228"/>
  <c r="AD30" i="228"/>
  <c r="AC30" i="228"/>
  <c r="AB30" i="228"/>
  <c r="AA30" i="228"/>
  <c r="Z30" i="228"/>
  <c r="Y30" i="228"/>
  <c r="X30" i="228"/>
  <c r="W30" i="228"/>
  <c r="V30" i="228"/>
  <c r="U30" i="228"/>
  <c r="T30" i="228"/>
  <c r="S30" i="228"/>
  <c r="R30" i="228"/>
  <c r="Q30" i="228"/>
  <c r="P30" i="228"/>
  <c r="O30" i="228"/>
  <c r="N30" i="228"/>
  <c r="M30" i="228"/>
  <c r="L30" i="228"/>
  <c r="K30" i="228"/>
  <c r="F30" i="228"/>
  <c r="AJ29" i="228"/>
  <c r="AI29" i="228"/>
  <c r="AH29" i="228"/>
  <c r="AG29" i="228"/>
  <c r="AF29" i="228"/>
  <c r="AE29" i="228"/>
  <c r="AD29" i="228"/>
  <c r="AC29" i="228"/>
  <c r="AB29" i="228"/>
  <c r="AA29" i="228"/>
  <c r="Z29" i="228"/>
  <c r="Y29" i="228"/>
  <c r="X29" i="228"/>
  <c r="W29" i="228"/>
  <c r="V29" i="228"/>
  <c r="U29" i="228"/>
  <c r="T29" i="228"/>
  <c r="S29" i="228"/>
  <c r="R29" i="228"/>
  <c r="Q29" i="228"/>
  <c r="P29" i="228"/>
  <c r="O29" i="228"/>
  <c r="N29" i="228"/>
  <c r="M29" i="228"/>
  <c r="L29" i="228"/>
  <c r="K29" i="228"/>
  <c r="F29" i="228"/>
  <c r="AJ28" i="228"/>
  <c r="AI28" i="228"/>
  <c r="AH28" i="228"/>
  <c r="AG28" i="228"/>
  <c r="AF28" i="228"/>
  <c r="AE28" i="228"/>
  <c r="AD28" i="228"/>
  <c r="AC28" i="228"/>
  <c r="AB28" i="228"/>
  <c r="AA28" i="228"/>
  <c r="Z28" i="228"/>
  <c r="Y28" i="228"/>
  <c r="X28" i="228"/>
  <c r="W28" i="228"/>
  <c r="V28" i="228"/>
  <c r="U28" i="228"/>
  <c r="T28" i="228"/>
  <c r="S28" i="228"/>
  <c r="R28" i="228"/>
  <c r="Q28" i="228"/>
  <c r="P28" i="228"/>
  <c r="O28" i="228"/>
  <c r="N28" i="228"/>
  <c r="M28" i="228"/>
  <c r="L28" i="228"/>
  <c r="K28" i="228"/>
  <c r="F28" i="228"/>
  <c r="AJ27" i="228"/>
  <c r="AI27" i="228"/>
  <c r="AH27" i="228"/>
  <c r="AG27" i="228"/>
  <c r="AF27" i="228"/>
  <c r="AE27" i="228"/>
  <c r="AD27" i="228"/>
  <c r="AC27" i="228"/>
  <c r="AB27" i="228"/>
  <c r="AA27" i="228"/>
  <c r="Z27" i="228"/>
  <c r="Y27" i="228"/>
  <c r="X27" i="228"/>
  <c r="W27" i="228"/>
  <c r="V27" i="228"/>
  <c r="U27" i="228"/>
  <c r="T27" i="228"/>
  <c r="S27" i="228"/>
  <c r="R27" i="228"/>
  <c r="Q27" i="228"/>
  <c r="P27" i="228"/>
  <c r="O27" i="228"/>
  <c r="N27" i="228"/>
  <c r="M27" i="228"/>
  <c r="L27" i="228"/>
  <c r="K27" i="228"/>
  <c r="F27" i="228"/>
  <c r="AJ26" i="228"/>
  <c r="AI26" i="228"/>
  <c r="AH26" i="228"/>
  <c r="AG26" i="228"/>
  <c r="AF26" i="228"/>
  <c r="AE26" i="228"/>
  <c r="AD26" i="228"/>
  <c r="AC26" i="228"/>
  <c r="AB26" i="228"/>
  <c r="AA26" i="228"/>
  <c r="Z26" i="228"/>
  <c r="Y26" i="228"/>
  <c r="X26" i="228"/>
  <c r="W26" i="228"/>
  <c r="V26" i="228"/>
  <c r="U26" i="228"/>
  <c r="T26" i="228"/>
  <c r="S26" i="228"/>
  <c r="R26" i="228"/>
  <c r="Q26" i="228"/>
  <c r="P26" i="228"/>
  <c r="O26" i="228"/>
  <c r="N26" i="228"/>
  <c r="M26" i="228"/>
  <c r="L26" i="228"/>
  <c r="K26" i="228"/>
  <c r="F26" i="228"/>
  <c r="AJ25" i="228"/>
  <c r="AI25" i="228"/>
  <c r="AH25" i="228"/>
  <c r="AG25" i="228"/>
  <c r="AF25" i="228"/>
  <c r="AE25" i="228"/>
  <c r="AD25" i="228"/>
  <c r="AC25" i="228"/>
  <c r="AB25" i="228"/>
  <c r="AA25" i="228"/>
  <c r="Z25" i="228"/>
  <c r="Y25" i="228"/>
  <c r="X25" i="228"/>
  <c r="W25" i="228"/>
  <c r="V25" i="228"/>
  <c r="U25" i="228"/>
  <c r="T25" i="228"/>
  <c r="S25" i="228"/>
  <c r="R25" i="228"/>
  <c r="Q25" i="228"/>
  <c r="P25" i="228"/>
  <c r="O25" i="228"/>
  <c r="N25" i="228"/>
  <c r="M25" i="228"/>
  <c r="L25" i="228"/>
  <c r="K25" i="228"/>
  <c r="F25" i="228"/>
  <c r="AJ24" i="228"/>
  <c r="AI24" i="228"/>
  <c r="AH24" i="228"/>
  <c r="AG24" i="228"/>
  <c r="AF24" i="228"/>
  <c r="AE24" i="228"/>
  <c r="AD24" i="228"/>
  <c r="AC24" i="228"/>
  <c r="AB24" i="228"/>
  <c r="AA24" i="228"/>
  <c r="Z24" i="228"/>
  <c r="Y24" i="228"/>
  <c r="X24" i="228"/>
  <c r="W24" i="228"/>
  <c r="V24" i="228"/>
  <c r="U24" i="228"/>
  <c r="T24" i="228"/>
  <c r="S24" i="228"/>
  <c r="R24" i="228"/>
  <c r="Q24" i="228"/>
  <c r="P24" i="228"/>
  <c r="O24" i="228"/>
  <c r="N24" i="228"/>
  <c r="M24" i="228"/>
  <c r="L24" i="228"/>
  <c r="K24" i="228"/>
  <c r="F24" i="228"/>
  <c r="AJ23" i="228"/>
  <c r="AI23" i="228"/>
  <c r="AH23" i="228"/>
  <c r="AG23" i="228"/>
  <c r="AF23" i="228"/>
  <c r="AE23" i="228"/>
  <c r="AD23" i="228"/>
  <c r="AC23" i="228"/>
  <c r="AB23" i="228"/>
  <c r="AA23" i="228"/>
  <c r="Z23" i="228"/>
  <c r="Y23" i="228"/>
  <c r="X23" i="228"/>
  <c r="W23" i="228"/>
  <c r="V23" i="228"/>
  <c r="U23" i="228"/>
  <c r="T23" i="228"/>
  <c r="S23" i="228"/>
  <c r="R23" i="228"/>
  <c r="Q23" i="228"/>
  <c r="P23" i="228"/>
  <c r="O23" i="228"/>
  <c r="N23" i="228"/>
  <c r="M23" i="228"/>
  <c r="L23" i="228"/>
  <c r="K23" i="228"/>
  <c r="F23" i="228"/>
  <c r="AJ22" i="228"/>
  <c r="AI22" i="228"/>
  <c r="AH22" i="228"/>
  <c r="AG22" i="228"/>
  <c r="AF22" i="228"/>
  <c r="AE22" i="228"/>
  <c r="AD22" i="228"/>
  <c r="AC22" i="228"/>
  <c r="AB22" i="228"/>
  <c r="AA22" i="228"/>
  <c r="Z22" i="228"/>
  <c r="Y22" i="228"/>
  <c r="X22" i="228"/>
  <c r="W22" i="228"/>
  <c r="V22" i="228"/>
  <c r="U22" i="228"/>
  <c r="T22" i="228"/>
  <c r="S22" i="228"/>
  <c r="R22" i="228"/>
  <c r="Q22" i="228"/>
  <c r="P22" i="228"/>
  <c r="O22" i="228"/>
  <c r="N22" i="228"/>
  <c r="M22" i="228"/>
  <c r="L22" i="228"/>
  <c r="K22" i="228"/>
  <c r="F22" i="228"/>
  <c r="AJ21" i="228"/>
  <c r="AI21" i="228"/>
  <c r="AH21" i="228"/>
  <c r="AG21" i="228"/>
  <c r="AF21" i="228"/>
  <c r="AE21" i="228"/>
  <c r="AD21" i="228"/>
  <c r="AC21" i="228"/>
  <c r="AB21" i="228"/>
  <c r="AA21" i="228"/>
  <c r="Z21" i="228"/>
  <c r="Y21" i="228"/>
  <c r="X21" i="228"/>
  <c r="W21" i="228"/>
  <c r="V21" i="228"/>
  <c r="U21" i="228"/>
  <c r="T21" i="228"/>
  <c r="S21" i="228"/>
  <c r="R21" i="228"/>
  <c r="Q21" i="228"/>
  <c r="P21" i="228"/>
  <c r="O21" i="228"/>
  <c r="N21" i="228"/>
  <c r="M21" i="228"/>
  <c r="L21" i="228"/>
  <c r="K21" i="228"/>
  <c r="F21" i="228"/>
  <c r="AI20" i="228"/>
  <c r="AH20" i="228"/>
  <c r="AJ20" i="228" s="1"/>
  <c r="F20" i="228" s="1"/>
  <c r="AG20" i="228"/>
  <c r="AE20" i="228"/>
  <c r="AD20" i="228"/>
  <c r="AF20" i="228" s="1"/>
  <c r="AC20" i="228"/>
  <c r="AB20" i="228"/>
  <c r="AA20" i="228"/>
  <c r="Y20" i="228"/>
  <c r="X20" i="228"/>
  <c r="Z20" i="228" s="1"/>
  <c r="W20" i="228"/>
  <c r="V20" i="228"/>
  <c r="T20" i="228"/>
  <c r="U20" i="228" s="1"/>
  <c r="S20" i="228"/>
  <c r="R20" i="228"/>
  <c r="Q20" i="228"/>
  <c r="O20" i="228"/>
  <c r="N20" i="228"/>
  <c r="P20" i="228" s="1"/>
  <c r="M20" i="228"/>
  <c r="L20" i="228"/>
  <c r="K20" i="228"/>
  <c r="AI19" i="228"/>
  <c r="AH19" i="228"/>
  <c r="AG19" i="228"/>
  <c r="AJ19" i="228" s="1"/>
  <c r="F19" i="228" s="1"/>
  <c r="AE19" i="228"/>
  <c r="AD19" i="228"/>
  <c r="AC19" i="228"/>
  <c r="AB19" i="228"/>
  <c r="AA19" i="228"/>
  <c r="AF19" i="228" s="1"/>
  <c r="Y19" i="228"/>
  <c r="X19" i="228"/>
  <c r="W19" i="228"/>
  <c r="V19" i="228"/>
  <c r="Z19" i="228" s="1"/>
  <c r="T19" i="228"/>
  <c r="S19" i="228"/>
  <c r="R19" i="228"/>
  <c r="Q19" i="228"/>
  <c r="U19" i="228" s="1"/>
  <c r="O19" i="228"/>
  <c r="N19" i="228"/>
  <c r="M19" i="228"/>
  <c r="L19" i="228"/>
  <c r="K19" i="228"/>
  <c r="P19" i="228" s="1"/>
  <c r="AI18" i="228"/>
  <c r="AH18" i="228"/>
  <c r="AG18" i="228"/>
  <c r="AE18" i="228"/>
  <c r="AD18" i="228"/>
  <c r="AC18" i="228"/>
  <c r="AB18" i="228"/>
  <c r="AA18" i="228"/>
  <c r="Y18" i="228"/>
  <c r="X18" i="228"/>
  <c r="W18" i="228"/>
  <c r="V18" i="228"/>
  <c r="T18" i="228"/>
  <c r="S18" i="228"/>
  <c r="R18" i="228"/>
  <c r="Q18" i="228"/>
  <c r="O18" i="228"/>
  <c r="N18" i="228"/>
  <c r="M18" i="228"/>
  <c r="L18" i="228"/>
  <c r="K18" i="228"/>
  <c r="AI17" i="228"/>
  <c r="AH17" i="228"/>
  <c r="AG17" i="228"/>
  <c r="AE17" i="228"/>
  <c r="AD17" i="228"/>
  <c r="AC17" i="228"/>
  <c r="AB17" i="228"/>
  <c r="AA17" i="228"/>
  <c r="Y17" i="228"/>
  <c r="X17" i="228"/>
  <c r="W17" i="228"/>
  <c r="V17" i="228"/>
  <c r="T17" i="228"/>
  <c r="S17" i="228"/>
  <c r="R17" i="228"/>
  <c r="Q17" i="228"/>
  <c r="O17" i="228"/>
  <c r="N17" i="228"/>
  <c r="M17" i="228"/>
  <c r="L17" i="228"/>
  <c r="K17" i="228"/>
  <c r="AI16" i="228"/>
  <c r="AH16" i="228"/>
  <c r="AJ16" i="228" s="1"/>
  <c r="AG16" i="228"/>
  <c r="AE16" i="228"/>
  <c r="AD16" i="228"/>
  <c r="AC16" i="228"/>
  <c r="AB16" i="228"/>
  <c r="AA16" i="228"/>
  <c r="Y16" i="228"/>
  <c r="X16" i="228"/>
  <c r="W16" i="228"/>
  <c r="V16" i="228"/>
  <c r="T16" i="228"/>
  <c r="S16" i="228"/>
  <c r="R16" i="228"/>
  <c r="Q16" i="228"/>
  <c r="O16" i="228"/>
  <c r="N16" i="228"/>
  <c r="M16" i="228"/>
  <c r="L16" i="228"/>
  <c r="K16" i="228"/>
  <c r="AI15" i="228"/>
  <c r="AH15" i="228"/>
  <c r="AJ15" i="228" s="1"/>
  <c r="AG15" i="228"/>
  <c r="AE15" i="228"/>
  <c r="AD15" i="228"/>
  <c r="AC15" i="228"/>
  <c r="AB15" i="228"/>
  <c r="AA15" i="228"/>
  <c r="Y15" i="228"/>
  <c r="X15" i="228"/>
  <c r="W15" i="228"/>
  <c r="V15" i="228"/>
  <c r="T15" i="228"/>
  <c r="S15" i="228"/>
  <c r="R15" i="228"/>
  <c r="Q15" i="228"/>
  <c r="O15" i="228"/>
  <c r="N15" i="228"/>
  <c r="M15" i="228"/>
  <c r="L15" i="228"/>
  <c r="K15" i="228"/>
  <c r="AI14" i="228"/>
  <c r="AH14" i="228"/>
  <c r="AJ14" i="228" s="1"/>
  <c r="AG14" i="228"/>
  <c r="AE14" i="228"/>
  <c r="AD14" i="228"/>
  <c r="AC14" i="228"/>
  <c r="AF14" i="228" s="1"/>
  <c r="AB14" i="228"/>
  <c r="AA14" i="228"/>
  <c r="Y14" i="228"/>
  <c r="X14" i="228"/>
  <c r="Z14" i="228" s="1"/>
  <c r="W14" i="228"/>
  <c r="V14" i="228"/>
  <c r="T14" i="228"/>
  <c r="S14" i="228"/>
  <c r="U14" i="228" s="1"/>
  <c r="R14" i="228"/>
  <c r="Q14" i="228"/>
  <c r="O14" i="228"/>
  <c r="N14" i="228"/>
  <c r="M14" i="228"/>
  <c r="P14" i="228" s="1"/>
  <c r="L14" i="228"/>
  <c r="K14" i="228"/>
  <c r="AI13" i="228"/>
  <c r="AH13" i="228"/>
  <c r="AJ13" i="228" s="1"/>
  <c r="AG13" i="228"/>
  <c r="AE13" i="228"/>
  <c r="AD13" i="228"/>
  <c r="AC13" i="228"/>
  <c r="AB13" i="228"/>
  <c r="AA13" i="228"/>
  <c r="Y13" i="228"/>
  <c r="X13" i="228"/>
  <c r="W13" i="228"/>
  <c r="V13" i="228"/>
  <c r="T13" i="228"/>
  <c r="S13" i="228"/>
  <c r="R13" i="228"/>
  <c r="Q13" i="228"/>
  <c r="O13" i="228"/>
  <c r="N13" i="228"/>
  <c r="M13" i="228"/>
  <c r="L13" i="228"/>
  <c r="K13" i="228"/>
  <c r="AI12" i="228"/>
  <c r="AH12" i="228"/>
  <c r="AG12" i="228"/>
  <c r="AE12" i="228"/>
  <c r="AD12" i="228"/>
  <c r="AC12" i="228"/>
  <c r="AB12" i="228"/>
  <c r="AA12" i="228"/>
  <c r="Y12" i="228"/>
  <c r="X12" i="228"/>
  <c r="W12" i="228"/>
  <c r="V12" i="228"/>
  <c r="T12" i="228"/>
  <c r="S12" i="228"/>
  <c r="R12" i="228"/>
  <c r="Q12" i="228"/>
  <c r="O12" i="228"/>
  <c r="N12" i="228"/>
  <c r="M12" i="228"/>
  <c r="L12" i="228"/>
  <c r="K12" i="228"/>
  <c r="P12" i="228" s="1"/>
  <c r="AI11" i="228"/>
  <c r="AH11" i="228"/>
  <c r="AJ11" i="228" s="1"/>
  <c r="AG11" i="228"/>
  <c r="AE11" i="228"/>
  <c r="AD11" i="228"/>
  <c r="AC11" i="228"/>
  <c r="AB11" i="228"/>
  <c r="AA11" i="228"/>
  <c r="Y11" i="228"/>
  <c r="X11" i="228"/>
  <c r="W11" i="228"/>
  <c r="V11" i="228"/>
  <c r="T11" i="228"/>
  <c r="S11" i="228"/>
  <c r="R11" i="228"/>
  <c r="Q11" i="228"/>
  <c r="O11" i="228"/>
  <c r="N11" i="228"/>
  <c r="M11" i="228"/>
  <c r="L11" i="228"/>
  <c r="K11" i="228"/>
  <c r="AI10" i="228"/>
  <c r="AH10" i="228"/>
  <c r="AJ10" i="228" s="1"/>
  <c r="AG10" i="228"/>
  <c r="AE10" i="228"/>
  <c r="AD10" i="228"/>
  <c r="AC10" i="228"/>
  <c r="AB10" i="228"/>
  <c r="AA10" i="228"/>
  <c r="Y10" i="228"/>
  <c r="X10" i="228"/>
  <c r="W10" i="228"/>
  <c r="V10" i="228"/>
  <c r="T10" i="228"/>
  <c r="S10" i="228"/>
  <c r="R10" i="228"/>
  <c r="Q10" i="228"/>
  <c r="O10" i="228"/>
  <c r="N10" i="228"/>
  <c r="M10" i="228"/>
  <c r="L10" i="228"/>
  <c r="P10" i="228" s="1"/>
  <c r="K10" i="228"/>
  <c r="AI9" i="228"/>
  <c r="AH9" i="228"/>
  <c r="AG9" i="228"/>
  <c r="AE9" i="228"/>
  <c r="AD9" i="228"/>
  <c r="AC9" i="228"/>
  <c r="AB9" i="228"/>
  <c r="AA9" i="228"/>
  <c r="Y9" i="228"/>
  <c r="X9" i="228"/>
  <c r="W9" i="228"/>
  <c r="V9" i="228"/>
  <c r="T9" i="228"/>
  <c r="S9" i="228"/>
  <c r="R9" i="228"/>
  <c r="Q9" i="228"/>
  <c r="O9" i="228"/>
  <c r="N9" i="228"/>
  <c r="M9" i="228"/>
  <c r="L9" i="228"/>
  <c r="K9" i="228"/>
  <c r="AI8" i="228"/>
  <c r="AH8" i="228"/>
  <c r="AG8" i="228"/>
  <c r="AE8" i="228"/>
  <c r="AD8" i="228"/>
  <c r="AC8" i="228"/>
  <c r="AB8" i="228"/>
  <c r="AA8" i="228"/>
  <c r="Y8" i="228"/>
  <c r="X8" i="228"/>
  <c r="W8" i="228"/>
  <c r="V8" i="228"/>
  <c r="T8" i="228"/>
  <c r="S8" i="228"/>
  <c r="R8" i="228"/>
  <c r="Q8" i="228"/>
  <c r="O8" i="228"/>
  <c r="N8" i="228"/>
  <c r="M8" i="228"/>
  <c r="L8" i="228"/>
  <c r="K8" i="228"/>
  <c r="AI7" i="228"/>
  <c r="AH7" i="228"/>
  <c r="AJ7" i="228" s="1"/>
  <c r="AG7" i="228"/>
  <c r="AE7" i="228"/>
  <c r="AD7" i="228"/>
  <c r="AC7" i="228"/>
  <c r="AB7" i="228"/>
  <c r="AA7" i="228"/>
  <c r="Y7" i="228"/>
  <c r="X7" i="228"/>
  <c r="W7" i="228"/>
  <c r="V7" i="228"/>
  <c r="T7" i="228"/>
  <c r="S7" i="228"/>
  <c r="U7" i="228" s="1"/>
  <c r="R7" i="228"/>
  <c r="Q7" i="228"/>
  <c r="O7" i="228"/>
  <c r="N7" i="228"/>
  <c r="M7" i="228"/>
  <c r="L7" i="228"/>
  <c r="K7" i="228"/>
  <c r="AI6" i="228"/>
  <c r="AH6" i="228"/>
  <c r="AJ6" i="228" s="1"/>
  <c r="AG6" i="228"/>
  <c r="AE6" i="228"/>
  <c r="AD6" i="228"/>
  <c r="AC6" i="228"/>
  <c r="AF6" i="228" s="1"/>
  <c r="AB6" i="228"/>
  <c r="AA6" i="228"/>
  <c r="Y6" i="228"/>
  <c r="X6" i="228"/>
  <c r="Z6" i="228" s="1"/>
  <c r="W6" i="228"/>
  <c r="V6" i="228"/>
  <c r="T6" i="228"/>
  <c r="S6" i="228"/>
  <c r="U6" i="228" s="1"/>
  <c r="R6" i="228"/>
  <c r="Q6" i="228"/>
  <c r="O6" i="228"/>
  <c r="N6" i="228"/>
  <c r="M6" i="228"/>
  <c r="P6" i="228" s="1"/>
  <c r="L6" i="228"/>
  <c r="K6" i="228"/>
  <c r="AI5" i="228"/>
  <c r="AH5" i="228"/>
  <c r="AJ5" i="228" s="1"/>
  <c r="AG5" i="228"/>
  <c r="AE5" i="228"/>
  <c r="AD5" i="228"/>
  <c r="AC5" i="228"/>
  <c r="AF5" i="228" s="1"/>
  <c r="AB5" i="228"/>
  <c r="AA5" i="228"/>
  <c r="Y5" i="228"/>
  <c r="X5" i="228"/>
  <c r="Z5" i="228" s="1"/>
  <c r="W5" i="228"/>
  <c r="V5" i="228"/>
  <c r="T5" i="228"/>
  <c r="S5" i="228"/>
  <c r="U5" i="228" s="1"/>
  <c r="R5" i="228"/>
  <c r="Q5" i="228"/>
  <c r="O5" i="228"/>
  <c r="N5" i="228"/>
  <c r="M5" i="228"/>
  <c r="P5" i="228" s="1"/>
  <c r="L5" i="228"/>
  <c r="K5" i="228"/>
  <c r="AI4" i="228"/>
  <c r="AH4" i="228"/>
  <c r="AJ4" i="228" s="1"/>
  <c r="AG4" i="228"/>
  <c r="AE4" i="228"/>
  <c r="AD4" i="228"/>
  <c r="AC4" i="228"/>
  <c r="AB4" i="228"/>
  <c r="AA4" i="228"/>
  <c r="Y4" i="228"/>
  <c r="X4" i="228"/>
  <c r="W4" i="228"/>
  <c r="V4" i="228"/>
  <c r="T4" i="228"/>
  <c r="U4" i="228" s="1"/>
  <c r="S4" i="228"/>
  <c r="R4" i="228"/>
  <c r="Q4" i="228"/>
  <c r="O4" i="228"/>
  <c r="N4" i="228"/>
  <c r="M4" i="228"/>
  <c r="L4" i="228"/>
  <c r="K4" i="228"/>
  <c r="E54" i="226"/>
  <c r="D54" i="226"/>
  <c r="C54" i="226"/>
  <c r="E47" i="226"/>
  <c r="D47" i="226"/>
  <c r="AJ43" i="226"/>
  <c r="AI43" i="226"/>
  <c r="AH43" i="226"/>
  <c r="AG43" i="226"/>
  <c r="AF43" i="226"/>
  <c r="AE43" i="226"/>
  <c r="AD43" i="226"/>
  <c r="AC43" i="226"/>
  <c r="AB43" i="226"/>
  <c r="AA43" i="226"/>
  <c r="Z43" i="226"/>
  <c r="Y43" i="226"/>
  <c r="X43" i="226"/>
  <c r="W43" i="226"/>
  <c r="V43" i="226"/>
  <c r="U43" i="226"/>
  <c r="T43" i="226"/>
  <c r="S43" i="226"/>
  <c r="R43" i="226"/>
  <c r="Q43" i="226"/>
  <c r="P43" i="226"/>
  <c r="O43" i="226"/>
  <c r="N43" i="226"/>
  <c r="M43" i="226"/>
  <c r="L43" i="226"/>
  <c r="K43" i="226"/>
  <c r="F43" i="226"/>
  <c r="AJ42" i="226"/>
  <c r="AI42" i="226"/>
  <c r="AH42" i="226"/>
  <c r="AG42" i="226"/>
  <c r="AF42" i="226"/>
  <c r="AE42" i="226"/>
  <c r="AD42" i="226"/>
  <c r="AC42" i="226"/>
  <c r="AB42" i="226"/>
  <c r="AA42" i="226"/>
  <c r="Z42" i="226"/>
  <c r="Y42" i="226"/>
  <c r="X42" i="226"/>
  <c r="W42" i="226"/>
  <c r="V42" i="226"/>
  <c r="U42" i="226"/>
  <c r="T42" i="226"/>
  <c r="S42" i="226"/>
  <c r="R42" i="226"/>
  <c r="Q42" i="226"/>
  <c r="P42" i="226"/>
  <c r="O42" i="226"/>
  <c r="N42" i="226"/>
  <c r="M42" i="226"/>
  <c r="L42" i="226"/>
  <c r="K42" i="226"/>
  <c r="F42" i="226"/>
  <c r="AJ41" i="226"/>
  <c r="AI41" i="226"/>
  <c r="AH41" i="226"/>
  <c r="AG41" i="226"/>
  <c r="AF41" i="226"/>
  <c r="AE41" i="226"/>
  <c r="AD41" i="226"/>
  <c r="AC41" i="226"/>
  <c r="AB41" i="226"/>
  <c r="AA41" i="226"/>
  <c r="Z41" i="226"/>
  <c r="Y41" i="226"/>
  <c r="X41" i="226"/>
  <c r="W41" i="226"/>
  <c r="V41" i="226"/>
  <c r="U41" i="226"/>
  <c r="T41" i="226"/>
  <c r="S41" i="226"/>
  <c r="R41" i="226"/>
  <c r="Q41" i="226"/>
  <c r="P41" i="226"/>
  <c r="O41" i="226"/>
  <c r="N41" i="226"/>
  <c r="M41" i="226"/>
  <c r="L41" i="226"/>
  <c r="K41" i="226"/>
  <c r="F41" i="226"/>
  <c r="AJ40" i="226"/>
  <c r="AI40" i="226"/>
  <c r="AH40" i="226"/>
  <c r="AG40" i="226"/>
  <c r="AF40" i="226"/>
  <c r="AE40" i="226"/>
  <c r="AD40" i="226"/>
  <c r="AC40" i="226"/>
  <c r="AB40" i="226"/>
  <c r="AA40" i="226"/>
  <c r="Z40" i="226"/>
  <c r="Y40" i="226"/>
  <c r="X40" i="226"/>
  <c r="W40" i="226"/>
  <c r="V40" i="226"/>
  <c r="U40" i="226"/>
  <c r="T40" i="226"/>
  <c r="S40" i="226"/>
  <c r="R40" i="226"/>
  <c r="Q40" i="226"/>
  <c r="P40" i="226"/>
  <c r="O40" i="226"/>
  <c r="N40" i="226"/>
  <c r="M40" i="226"/>
  <c r="L40" i="226"/>
  <c r="K40" i="226"/>
  <c r="F40" i="226"/>
  <c r="AJ39" i="226"/>
  <c r="AI39" i="226"/>
  <c r="AH39" i="226"/>
  <c r="AG39" i="226"/>
  <c r="AF39" i="226"/>
  <c r="AE39" i="226"/>
  <c r="AD39" i="226"/>
  <c r="AC39" i="226"/>
  <c r="AB39" i="226"/>
  <c r="AA39" i="226"/>
  <c r="Z39" i="226"/>
  <c r="Y39" i="226"/>
  <c r="X39" i="226"/>
  <c r="W39" i="226"/>
  <c r="V39" i="226"/>
  <c r="U39" i="226"/>
  <c r="T39" i="226"/>
  <c r="S39" i="226"/>
  <c r="R39" i="226"/>
  <c r="Q39" i="226"/>
  <c r="P39" i="226"/>
  <c r="O39" i="226"/>
  <c r="N39" i="226"/>
  <c r="M39" i="226"/>
  <c r="L39" i="226"/>
  <c r="K39" i="226"/>
  <c r="F39" i="226"/>
  <c r="AJ38" i="226"/>
  <c r="AI38" i="226"/>
  <c r="AH38" i="226"/>
  <c r="AG38" i="226"/>
  <c r="AF38" i="226"/>
  <c r="AE38" i="226"/>
  <c r="AD38" i="226"/>
  <c r="AC38" i="226"/>
  <c r="AB38" i="226"/>
  <c r="AA38" i="226"/>
  <c r="Z38" i="226"/>
  <c r="Y38" i="226"/>
  <c r="X38" i="226"/>
  <c r="W38" i="226"/>
  <c r="V38" i="226"/>
  <c r="U38" i="226"/>
  <c r="T38" i="226"/>
  <c r="S38" i="226"/>
  <c r="R38" i="226"/>
  <c r="Q38" i="226"/>
  <c r="P38" i="226"/>
  <c r="O38" i="226"/>
  <c r="N38" i="226"/>
  <c r="M38" i="226"/>
  <c r="L38" i="226"/>
  <c r="K38" i="226"/>
  <c r="F38" i="226"/>
  <c r="AJ37" i="226"/>
  <c r="AI37" i="226"/>
  <c r="AH37" i="226"/>
  <c r="AG37" i="226"/>
  <c r="AF37" i="226"/>
  <c r="AE37" i="226"/>
  <c r="AD37" i="226"/>
  <c r="AC37" i="226"/>
  <c r="AB37" i="226"/>
  <c r="AA37" i="226"/>
  <c r="Z37" i="226"/>
  <c r="Y37" i="226"/>
  <c r="X37" i="226"/>
  <c r="W37" i="226"/>
  <c r="V37" i="226"/>
  <c r="U37" i="226"/>
  <c r="T37" i="226"/>
  <c r="S37" i="226"/>
  <c r="R37" i="226"/>
  <c r="Q37" i="226"/>
  <c r="P37" i="226"/>
  <c r="O37" i="226"/>
  <c r="N37" i="226"/>
  <c r="M37" i="226"/>
  <c r="L37" i="226"/>
  <c r="K37" i="226"/>
  <c r="F37" i="226"/>
  <c r="AJ36" i="226"/>
  <c r="AI36" i="226"/>
  <c r="AH36" i="226"/>
  <c r="AG36" i="226"/>
  <c r="AF36" i="226"/>
  <c r="AE36" i="226"/>
  <c r="AD36" i="226"/>
  <c r="AC36" i="226"/>
  <c r="AB36" i="226"/>
  <c r="AA36" i="226"/>
  <c r="Z36" i="226"/>
  <c r="Y36" i="226"/>
  <c r="X36" i="226"/>
  <c r="W36" i="226"/>
  <c r="V36" i="226"/>
  <c r="U36" i="226"/>
  <c r="T36" i="226"/>
  <c r="S36" i="226"/>
  <c r="R36" i="226"/>
  <c r="Q36" i="226"/>
  <c r="P36" i="226"/>
  <c r="O36" i="226"/>
  <c r="N36" i="226"/>
  <c r="M36" i="226"/>
  <c r="L36" i="226"/>
  <c r="K36" i="226"/>
  <c r="F36" i="226"/>
  <c r="AJ35" i="226"/>
  <c r="AI35" i="226"/>
  <c r="AH35" i="226"/>
  <c r="AG35" i="226"/>
  <c r="AF35" i="226"/>
  <c r="AE35" i="226"/>
  <c r="AD35" i="226"/>
  <c r="AC35" i="226"/>
  <c r="AB35" i="226"/>
  <c r="AA35" i="226"/>
  <c r="Z35" i="226"/>
  <c r="Y35" i="226"/>
  <c r="X35" i="226"/>
  <c r="W35" i="226"/>
  <c r="V35" i="226"/>
  <c r="U35" i="226"/>
  <c r="T35" i="226"/>
  <c r="S35" i="226"/>
  <c r="R35" i="226"/>
  <c r="Q35" i="226"/>
  <c r="P35" i="226"/>
  <c r="O35" i="226"/>
  <c r="N35" i="226"/>
  <c r="M35" i="226"/>
  <c r="L35" i="226"/>
  <c r="K35" i="226"/>
  <c r="F35" i="226"/>
  <c r="AJ34" i="226"/>
  <c r="AI34" i="226"/>
  <c r="AH34" i="226"/>
  <c r="AG34" i="226"/>
  <c r="AF34" i="226"/>
  <c r="AE34" i="226"/>
  <c r="AD34" i="226"/>
  <c r="AC34" i="226"/>
  <c r="AB34" i="226"/>
  <c r="AA34" i="226"/>
  <c r="Z34" i="226"/>
  <c r="Y34" i="226"/>
  <c r="X34" i="226"/>
  <c r="W34" i="226"/>
  <c r="V34" i="226"/>
  <c r="U34" i="226"/>
  <c r="T34" i="226"/>
  <c r="S34" i="226"/>
  <c r="R34" i="226"/>
  <c r="Q34" i="226"/>
  <c r="P34" i="226"/>
  <c r="O34" i="226"/>
  <c r="N34" i="226"/>
  <c r="M34" i="226"/>
  <c r="L34" i="226"/>
  <c r="K34" i="226"/>
  <c r="F34" i="226"/>
  <c r="AJ33" i="226"/>
  <c r="AI33" i="226"/>
  <c r="AH33" i="226"/>
  <c r="AG33" i="226"/>
  <c r="AF33" i="226"/>
  <c r="AE33" i="226"/>
  <c r="AD33" i="226"/>
  <c r="AC33" i="226"/>
  <c r="AB33" i="226"/>
  <c r="AA33" i="226"/>
  <c r="Z33" i="226"/>
  <c r="Y33" i="226"/>
  <c r="X33" i="226"/>
  <c r="W33" i="226"/>
  <c r="V33" i="226"/>
  <c r="U33" i="226"/>
  <c r="T33" i="226"/>
  <c r="S33" i="226"/>
  <c r="R33" i="226"/>
  <c r="Q33" i="226"/>
  <c r="P33" i="226"/>
  <c r="O33" i="226"/>
  <c r="N33" i="226"/>
  <c r="M33" i="226"/>
  <c r="L33" i="226"/>
  <c r="K33" i="226"/>
  <c r="F33" i="226"/>
  <c r="AJ32" i="226"/>
  <c r="AI32" i="226"/>
  <c r="AH32" i="226"/>
  <c r="AG32" i="226"/>
  <c r="AF32" i="226"/>
  <c r="AE32" i="226"/>
  <c r="AD32" i="226"/>
  <c r="AC32" i="226"/>
  <c r="AB32" i="226"/>
  <c r="AA32" i="226"/>
  <c r="Z32" i="226"/>
  <c r="Y32" i="226"/>
  <c r="X32" i="226"/>
  <c r="W32" i="226"/>
  <c r="V32" i="226"/>
  <c r="U32" i="226"/>
  <c r="T32" i="226"/>
  <c r="S32" i="226"/>
  <c r="R32" i="226"/>
  <c r="Q32" i="226"/>
  <c r="P32" i="226"/>
  <c r="O32" i="226"/>
  <c r="N32" i="226"/>
  <c r="M32" i="226"/>
  <c r="L32" i="226"/>
  <c r="K32" i="226"/>
  <c r="F32" i="226"/>
  <c r="AJ31" i="226"/>
  <c r="AI31" i="226"/>
  <c r="AH31" i="226"/>
  <c r="AG31" i="226"/>
  <c r="AF31" i="226"/>
  <c r="AE31" i="226"/>
  <c r="AD31" i="226"/>
  <c r="AC31" i="226"/>
  <c r="AB31" i="226"/>
  <c r="AA31" i="226"/>
  <c r="Z31" i="226"/>
  <c r="Y31" i="226"/>
  <c r="X31" i="226"/>
  <c r="W31" i="226"/>
  <c r="V31" i="226"/>
  <c r="U31" i="226"/>
  <c r="T31" i="226"/>
  <c r="S31" i="226"/>
  <c r="R31" i="226"/>
  <c r="Q31" i="226"/>
  <c r="P31" i="226"/>
  <c r="O31" i="226"/>
  <c r="N31" i="226"/>
  <c r="M31" i="226"/>
  <c r="L31" i="226"/>
  <c r="K31" i="226"/>
  <c r="F31" i="226"/>
  <c r="AJ30" i="226"/>
  <c r="AI30" i="226"/>
  <c r="AH30" i="226"/>
  <c r="AG30" i="226"/>
  <c r="AF30" i="226"/>
  <c r="AE30" i="226"/>
  <c r="AD30" i="226"/>
  <c r="AC30" i="226"/>
  <c r="AB30" i="226"/>
  <c r="AA30" i="226"/>
  <c r="Z30" i="226"/>
  <c r="Y30" i="226"/>
  <c r="X30" i="226"/>
  <c r="W30" i="226"/>
  <c r="V30" i="226"/>
  <c r="U30" i="226"/>
  <c r="T30" i="226"/>
  <c r="S30" i="226"/>
  <c r="R30" i="226"/>
  <c r="Q30" i="226"/>
  <c r="P30" i="226"/>
  <c r="O30" i="226"/>
  <c r="N30" i="226"/>
  <c r="M30" i="226"/>
  <c r="L30" i="226"/>
  <c r="K30" i="226"/>
  <c r="F30" i="226"/>
  <c r="AJ29" i="226"/>
  <c r="AI29" i="226"/>
  <c r="AH29" i="226"/>
  <c r="AG29" i="226"/>
  <c r="AF29" i="226"/>
  <c r="AE29" i="226"/>
  <c r="AD29" i="226"/>
  <c r="AC29" i="226"/>
  <c r="AB29" i="226"/>
  <c r="AA29" i="226"/>
  <c r="Z29" i="226"/>
  <c r="Y29" i="226"/>
  <c r="X29" i="226"/>
  <c r="W29" i="226"/>
  <c r="V29" i="226"/>
  <c r="U29" i="226"/>
  <c r="T29" i="226"/>
  <c r="S29" i="226"/>
  <c r="R29" i="226"/>
  <c r="Q29" i="226"/>
  <c r="P29" i="226"/>
  <c r="O29" i="226"/>
  <c r="N29" i="226"/>
  <c r="M29" i="226"/>
  <c r="L29" i="226"/>
  <c r="K29" i="226"/>
  <c r="F29" i="226"/>
  <c r="AJ28" i="226"/>
  <c r="AI28" i="226"/>
  <c r="AH28" i="226"/>
  <c r="AG28" i="226"/>
  <c r="AF28" i="226"/>
  <c r="AE28" i="226"/>
  <c r="AD28" i="226"/>
  <c r="AC28" i="226"/>
  <c r="AB28" i="226"/>
  <c r="AA28" i="226"/>
  <c r="Z28" i="226"/>
  <c r="Y28" i="226"/>
  <c r="X28" i="226"/>
  <c r="W28" i="226"/>
  <c r="V28" i="226"/>
  <c r="U28" i="226"/>
  <c r="T28" i="226"/>
  <c r="S28" i="226"/>
  <c r="R28" i="226"/>
  <c r="Q28" i="226"/>
  <c r="P28" i="226"/>
  <c r="O28" i="226"/>
  <c r="N28" i="226"/>
  <c r="M28" i="226"/>
  <c r="L28" i="226"/>
  <c r="K28" i="226"/>
  <c r="F28" i="226"/>
  <c r="AJ27" i="226"/>
  <c r="AI27" i="226"/>
  <c r="AH27" i="226"/>
  <c r="AG27" i="226"/>
  <c r="AF27" i="226"/>
  <c r="AE27" i="226"/>
  <c r="AD27" i="226"/>
  <c r="AC27" i="226"/>
  <c r="AB27" i="226"/>
  <c r="AA27" i="226"/>
  <c r="Z27" i="226"/>
  <c r="Y27" i="226"/>
  <c r="X27" i="226"/>
  <c r="W27" i="226"/>
  <c r="V27" i="226"/>
  <c r="U27" i="226"/>
  <c r="T27" i="226"/>
  <c r="S27" i="226"/>
  <c r="R27" i="226"/>
  <c r="Q27" i="226"/>
  <c r="P27" i="226"/>
  <c r="O27" i="226"/>
  <c r="N27" i="226"/>
  <c r="M27" i="226"/>
  <c r="L27" i="226"/>
  <c r="K27" i="226"/>
  <c r="F27" i="226"/>
  <c r="AJ26" i="226"/>
  <c r="AI26" i="226"/>
  <c r="AH26" i="226"/>
  <c r="AG26" i="226"/>
  <c r="AF26" i="226"/>
  <c r="AE26" i="226"/>
  <c r="AD26" i="226"/>
  <c r="AC26" i="226"/>
  <c r="AB26" i="226"/>
  <c r="AA26" i="226"/>
  <c r="Z26" i="226"/>
  <c r="Y26" i="226"/>
  <c r="X26" i="226"/>
  <c r="W26" i="226"/>
  <c r="V26" i="226"/>
  <c r="U26" i="226"/>
  <c r="T26" i="226"/>
  <c r="S26" i="226"/>
  <c r="R26" i="226"/>
  <c r="Q26" i="226"/>
  <c r="P26" i="226"/>
  <c r="O26" i="226"/>
  <c r="N26" i="226"/>
  <c r="M26" i="226"/>
  <c r="L26" i="226"/>
  <c r="K26" i="226"/>
  <c r="F26" i="226"/>
  <c r="AJ25" i="226"/>
  <c r="AI25" i="226"/>
  <c r="AH25" i="226"/>
  <c r="AG25" i="226"/>
  <c r="AF25" i="226"/>
  <c r="AE25" i="226"/>
  <c r="AD25" i="226"/>
  <c r="AC25" i="226"/>
  <c r="AB25" i="226"/>
  <c r="AA25" i="226"/>
  <c r="Z25" i="226"/>
  <c r="Y25" i="226"/>
  <c r="X25" i="226"/>
  <c r="W25" i="226"/>
  <c r="V25" i="226"/>
  <c r="U25" i="226"/>
  <c r="T25" i="226"/>
  <c r="S25" i="226"/>
  <c r="R25" i="226"/>
  <c r="Q25" i="226"/>
  <c r="P25" i="226"/>
  <c r="O25" i="226"/>
  <c r="N25" i="226"/>
  <c r="M25" i="226"/>
  <c r="L25" i="226"/>
  <c r="K25" i="226"/>
  <c r="F25" i="226"/>
  <c r="AJ24" i="226"/>
  <c r="AI24" i="226"/>
  <c r="AH24" i="226"/>
  <c r="AG24" i="226"/>
  <c r="AF24" i="226"/>
  <c r="AE24" i="226"/>
  <c r="AD24" i="226"/>
  <c r="AC24" i="226"/>
  <c r="AB24" i="226"/>
  <c r="AA24" i="226"/>
  <c r="Z24" i="226"/>
  <c r="Y24" i="226"/>
  <c r="X24" i="226"/>
  <c r="W24" i="226"/>
  <c r="V24" i="226"/>
  <c r="U24" i="226"/>
  <c r="T24" i="226"/>
  <c r="S24" i="226"/>
  <c r="R24" i="226"/>
  <c r="Q24" i="226"/>
  <c r="P24" i="226"/>
  <c r="O24" i="226"/>
  <c r="N24" i="226"/>
  <c r="M24" i="226"/>
  <c r="L24" i="226"/>
  <c r="K24" i="226"/>
  <c r="F24" i="226"/>
  <c r="AJ23" i="226"/>
  <c r="AI23" i="226"/>
  <c r="AH23" i="226"/>
  <c r="AG23" i="226"/>
  <c r="AF23" i="226"/>
  <c r="AE23" i="226"/>
  <c r="AD23" i="226"/>
  <c r="AC23" i="226"/>
  <c r="AB23" i="226"/>
  <c r="AA23" i="226"/>
  <c r="Z23" i="226"/>
  <c r="Y23" i="226"/>
  <c r="X23" i="226"/>
  <c r="W23" i="226"/>
  <c r="V23" i="226"/>
  <c r="U23" i="226"/>
  <c r="T23" i="226"/>
  <c r="S23" i="226"/>
  <c r="R23" i="226"/>
  <c r="Q23" i="226"/>
  <c r="P23" i="226"/>
  <c r="O23" i="226"/>
  <c r="N23" i="226"/>
  <c r="M23" i="226"/>
  <c r="L23" i="226"/>
  <c r="K23" i="226"/>
  <c r="F23" i="226"/>
  <c r="AJ22" i="226"/>
  <c r="AI22" i="226"/>
  <c r="AH22" i="226"/>
  <c r="AG22" i="226"/>
  <c r="AF22" i="226"/>
  <c r="AE22" i="226"/>
  <c r="AD22" i="226"/>
  <c r="AC22" i="226"/>
  <c r="AB22" i="226"/>
  <c r="AA22" i="226"/>
  <c r="Z22" i="226"/>
  <c r="Y22" i="226"/>
  <c r="X22" i="226"/>
  <c r="W22" i="226"/>
  <c r="V22" i="226"/>
  <c r="U22" i="226"/>
  <c r="T22" i="226"/>
  <c r="S22" i="226"/>
  <c r="R22" i="226"/>
  <c r="Q22" i="226"/>
  <c r="P22" i="226"/>
  <c r="O22" i="226"/>
  <c r="N22" i="226"/>
  <c r="M22" i="226"/>
  <c r="L22" i="226"/>
  <c r="K22" i="226"/>
  <c r="F22" i="226"/>
  <c r="AJ21" i="226"/>
  <c r="AI21" i="226"/>
  <c r="AH21" i="226"/>
  <c r="AG21" i="226"/>
  <c r="AF21" i="226"/>
  <c r="AE21" i="226"/>
  <c r="AD21" i="226"/>
  <c r="AC21" i="226"/>
  <c r="AB21" i="226"/>
  <c r="AA21" i="226"/>
  <c r="Z21" i="226"/>
  <c r="Y21" i="226"/>
  <c r="X21" i="226"/>
  <c r="W21" i="226"/>
  <c r="V21" i="226"/>
  <c r="U21" i="226"/>
  <c r="T21" i="226"/>
  <c r="S21" i="226"/>
  <c r="R21" i="226"/>
  <c r="Q21" i="226"/>
  <c r="P21" i="226"/>
  <c r="O21" i="226"/>
  <c r="N21" i="226"/>
  <c r="M21" i="226"/>
  <c r="L21" i="226"/>
  <c r="K21" i="226"/>
  <c r="F21" i="226"/>
  <c r="AJ20" i="226"/>
  <c r="AI20" i="226"/>
  <c r="AH20" i="226"/>
  <c r="AG20" i="226"/>
  <c r="AF20" i="226"/>
  <c r="AE20" i="226"/>
  <c r="AD20" i="226"/>
  <c r="AC20" i="226"/>
  <c r="AB20" i="226"/>
  <c r="AA20" i="226"/>
  <c r="Z20" i="226"/>
  <c r="Y20" i="226"/>
  <c r="X20" i="226"/>
  <c r="W20" i="226"/>
  <c r="V20" i="226"/>
  <c r="U20" i="226"/>
  <c r="T20" i="226"/>
  <c r="S20" i="226"/>
  <c r="R20" i="226"/>
  <c r="Q20" i="226"/>
  <c r="P20" i="226"/>
  <c r="O20" i="226"/>
  <c r="N20" i="226"/>
  <c r="M20" i="226"/>
  <c r="L20" i="226"/>
  <c r="K20" i="226"/>
  <c r="F20" i="226"/>
  <c r="AJ19" i="226"/>
  <c r="AI19" i="226"/>
  <c r="AH19" i="226"/>
  <c r="AG19" i="226"/>
  <c r="AF19" i="226"/>
  <c r="AE19" i="226"/>
  <c r="AD19" i="226"/>
  <c r="AC19" i="226"/>
  <c r="AB19" i="226"/>
  <c r="AA19" i="226"/>
  <c r="Z19" i="226"/>
  <c r="Y19" i="226"/>
  <c r="X19" i="226"/>
  <c r="W19" i="226"/>
  <c r="V19" i="226"/>
  <c r="U19" i="226"/>
  <c r="T19" i="226"/>
  <c r="S19" i="226"/>
  <c r="R19" i="226"/>
  <c r="Q19" i="226"/>
  <c r="P19" i="226"/>
  <c r="O19" i="226"/>
  <c r="N19" i="226"/>
  <c r="M19" i="226"/>
  <c r="L19" i="226"/>
  <c r="K19" i="226"/>
  <c r="F19" i="226"/>
  <c r="AJ18" i="226"/>
  <c r="AI18" i="226"/>
  <c r="AH18" i="226"/>
  <c r="AG18" i="226"/>
  <c r="AF18" i="226"/>
  <c r="AE18" i="226"/>
  <c r="AD18" i="226"/>
  <c r="AC18" i="226"/>
  <c r="AB18" i="226"/>
  <c r="AA18" i="226"/>
  <c r="Z18" i="226"/>
  <c r="Y18" i="226"/>
  <c r="X18" i="226"/>
  <c r="W18" i="226"/>
  <c r="V18" i="226"/>
  <c r="U18" i="226"/>
  <c r="T18" i="226"/>
  <c r="S18" i="226"/>
  <c r="R18" i="226"/>
  <c r="Q18" i="226"/>
  <c r="P18" i="226"/>
  <c r="O18" i="226"/>
  <c r="N18" i="226"/>
  <c r="M18" i="226"/>
  <c r="L18" i="226"/>
  <c r="K18" i="226"/>
  <c r="F18" i="226"/>
  <c r="AI17" i="226"/>
  <c r="AH17" i="226"/>
  <c r="AJ17" i="226" s="1"/>
  <c r="AG17" i="226"/>
  <c r="AE17" i="226"/>
  <c r="AD17" i="226"/>
  <c r="AC17" i="226"/>
  <c r="AB17" i="226"/>
  <c r="AA17" i="226"/>
  <c r="Y17" i="226"/>
  <c r="X17" i="226"/>
  <c r="W17" i="226"/>
  <c r="V17" i="226"/>
  <c r="T17" i="226"/>
  <c r="S17" i="226"/>
  <c r="R17" i="226"/>
  <c r="U17" i="226" s="1"/>
  <c r="Q17" i="226"/>
  <c r="O17" i="226"/>
  <c r="N17" i="226"/>
  <c r="M17" i="226"/>
  <c r="L17" i="226"/>
  <c r="K17" i="226"/>
  <c r="AI16" i="226"/>
  <c r="AH16" i="226"/>
  <c r="AG16" i="226"/>
  <c r="AE16" i="226"/>
  <c r="AD16" i="226"/>
  <c r="AC16" i="226"/>
  <c r="AB16" i="226"/>
  <c r="AA16" i="226"/>
  <c r="Y16" i="226"/>
  <c r="X16" i="226"/>
  <c r="W16" i="226"/>
  <c r="V16" i="226"/>
  <c r="T16" i="226"/>
  <c r="S16" i="226"/>
  <c r="R16" i="226"/>
  <c r="Q16" i="226"/>
  <c r="O16" i="226"/>
  <c r="N16" i="226"/>
  <c r="M16" i="226"/>
  <c r="L16" i="226"/>
  <c r="K16" i="226"/>
  <c r="AI15" i="226"/>
  <c r="AH15" i="226"/>
  <c r="AJ15" i="226" s="1"/>
  <c r="AG15" i="226"/>
  <c r="AE15" i="226"/>
  <c r="AD15" i="226"/>
  <c r="AC15" i="226"/>
  <c r="AB15" i="226"/>
  <c r="AA15" i="226"/>
  <c r="Y15" i="226"/>
  <c r="X15" i="226"/>
  <c r="Z15" i="226" s="1"/>
  <c r="W15" i="226"/>
  <c r="V15" i="226"/>
  <c r="T15" i="226"/>
  <c r="S15" i="226"/>
  <c r="R15" i="226"/>
  <c r="Q15" i="226"/>
  <c r="O15" i="226"/>
  <c r="N15" i="226"/>
  <c r="M15" i="226"/>
  <c r="L15" i="226"/>
  <c r="K15" i="226"/>
  <c r="AI14" i="226"/>
  <c r="AH14" i="226"/>
  <c r="AJ14" i="226" s="1"/>
  <c r="AG14" i="226"/>
  <c r="AE14" i="226"/>
  <c r="AD14" i="226"/>
  <c r="AC14" i="226"/>
  <c r="AB14" i="226"/>
  <c r="AA14" i="226"/>
  <c r="Y14" i="226"/>
  <c r="X14" i="226"/>
  <c r="Z14" i="226" s="1"/>
  <c r="W14" i="226"/>
  <c r="V14" i="226"/>
  <c r="T14" i="226"/>
  <c r="S14" i="226"/>
  <c r="R14" i="226"/>
  <c r="Q14" i="226"/>
  <c r="O14" i="226"/>
  <c r="N14" i="226"/>
  <c r="M14" i="226"/>
  <c r="L14" i="226"/>
  <c r="K14" i="226"/>
  <c r="AI13" i="226"/>
  <c r="AH13" i="226"/>
  <c r="AJ13" i="226" s="1"/>
  <c r="AG13" i="226"/>
  <c r="AE13" i="226"/>
  <c r="AD13" i="226"/>
  <c r="AC13" i="226"/>
  <c r="AB13" i="226"/>
  <c r="AA13" i="226"/>
  <c r="Y13" i="226"/>
  <c r="X13" i="226"/>
  <c r="W13" i="226"/>
  <c r="V13" i="226"/>
  <c r="T13" i="226"/>
  <c r="S13" i="226"/>
  <c r="R13" i="226"/>
  <c r="Q13" i="226"/>
  <c r="O13" i="226"/>
  <c r="N13" i="226"/>
  <c r="M13" i="226"/>
  <c r="L13" i="226"/>
  <c r="K13" i="226"/>
  <c r="AI12" i="226"/>
  <c r="AH12" i="226"/>
  <c r="AJ12" i="226" s="1"/>
  <c r="AG12" i="226"/>
  <c r="AE12" i="226"/>
  <c r="AD12" i="226"/>
  <c r="AC12" i="226"/>
  <c r="AF12" i="226" s="1"/>
  <c r="AB12" i="226"/>
  <c r="AA12" i="226"/>
  <c r="Y12" i="226"/>
  <c r="X12" i="226"/>
  <c r="Z12" i="226" s="1"/>
  <c r="W12" i="226"/>
  <c r="V12" i="226"/>
  <c r="T12" i="226"/>
  <c r="S12" i="226"/>
  <c r="R12" i="226"/>
  <c r="Q12" i="226"/>
  <c r="O12" i="226"/>
  <c r="N12" i="226"/>
  <c r="M12" i="226"/>
  <c r="L12" i="226"/>
  <c r="K12" i="226"/>
  <c r="AI11" i="226"/>
  <c r="AH11" i="226"/>
  <c r="AJ11" i="226" s="1"/>
  <c r="AG11" i="226"/>
  <c r="AE11" i="226"/>
  <c r="AD11" i="226"/>
  <c r="AC11" i="226"/>
  <c r="AF11" i="226" s="1"/>
  <c r="AB11" i="226"/>
  <c r="AA11" i="226"/>
  <c r="Y11" i="226"/>
  <c r="X11" i="226"/>
  <c r="W11" i="226"/>
  <c r="V11" i="226"/>
  <c r="T11" i="226"/>
  <c r="S11" i="226"/>
  <c r="U11" i="226" s="1"/>
  <c r="R11" i="226"/>
  <c r="Q11" i="226"/>
  <c r="O11" i="226"/>
  <c r="N11" i="226"/>
  <c r="M11" i="226"/>
  <c r="L11" i="226"/>
  <c r="K11" i="226"/>
  <c r="AI10" i="226"/>
  <c r="AH10" i="226"/>
  <c r="AJ10" i="226" s="1"/>
  <c r="AG10" i="226"/>
  <c r="AE10" i="226"/>
  <c r="AD10" i="226"/>
  <c r="AC10" i="226"/>
  <c r="AF10" i="226" s="1"/>
  <c r="AB10" i="226"/>
  <c r="AA10" i="226"/>
  <c r="Y10" i="226"/>
  <c r="X10" i="226"/>
  <c r="Z10" i="226" s="1"/>
  <c r="W10" i="226"/>
  <c r="V10" i="226"/>
  <c r="T10" i="226"/>
  <c r="S10" i="226"/>
  <c r="U10" i="226" s="1"/>
  <c r="R10" i="226"/>
  <c r="Q10" i="226"/>
  <c r="O10" i="226"/>
  <c r="N10" i="226"/>
  <c r="M10" i="226"/>
  <c r="P10" i="226" s="1"/>
  <c r="F10" i="226" s="1"/>
  <c r="L10" i="226"/>
  <c r="K10" i="226"/>
  <c r="AI9" i="226"/>
  <c r="AH9" i="226"/>
  <c r="AJ9" i="226" s="1"/>
  <c r="AG9" i="226"/>
  <c r="AE9" i="226"/>
  <c r="AD9" i="226"/>
  <c r="AC9" i="226"/>
  <c r="AB9" i="226"/>
  <c r="AA9" i="226"/>
  <c r="Y9" i="226"/>
  <c r="X9" i="226"/>
  <c r="W9" i="226"/>
  <c r="V9" i="226"/>
  <c r="T9" i="226"/>
  <c r="S9" i="226"/>
  <c r="R9" i="226"/>
  <c r="Q9" i="226"/>
  <c r="O9" i="226"/>
  <c r="N9" i="226"/>
  <c r="M9" i="226"/>
  <c r="L9" i="226"/>
  <c r="K9" i="226"/>
  <c r="AI8" i="226"/>
  <c r="AH8" i="226"/>
  <c r="AJ8" i="226" s="1"/>
  <c r="AG8" i="226"/>
  <c r="AE8" i="226"/>
  <c r="AD8" i="226"/>
  <c r="AF8" i="226" s="1"/>
  <c r="AC8" i="226"/>
  <c r="AB8" i="226"/>
  <c r="AA8" i="226"/>
  <c r="Y8" i="226"/>
  <c r="X8" i="226"/>
  <c r="Z8" i="226" s="1"/>
  <c r="W8" i="226"/>
  <c r="V8" i="226"/>
  <c r="T8" i="226"/>
  <c r="U8" i="226" s="1"/>
  <c r="S8" i="226"/>
  <c r="R8" i="226"/>
  <c r="Q8" i="226"/>
  <c r="O8" i="226"/>
  <c r="N8" i="226"/>
  <c r="M8" i="226"/>
  <c r="L8" i="226"/>
  <c r="K8" i="226"/>
  <c r="AI7" i="226"/>
  <c r="AH7" i="226"/>
  <c r="AJ7" i="226" s="1"/>
  <c r="AG7" i="226"/>
  <c r="AE7" i="226"/>
  <c r="AD7" i="226"/>
  <c r="AC7" i="226"/>
  <c r="AB7" i="226"/>
  <c r="AA7" i="226"/>
  <c r="Y7" i="226"/>
  <c r="X7" i="226"/>
  <c r="Z7" i="226" s="1"/>
  <c r="W7" i="226"/>
  <c r="V7" i="226"/>
  <c r="T7" i="226"/>
  <c r="S7" i="226"/>
  <c r="R7" i="226"/>
  <c r="Q7" i="226"/>
  <c r="O7" i="226"/>
  <c r="N7" i="226"/>
  <c r="M7" i="226"/>
  <c r="L7" i="226"/>
  <c r="K7" i="226"/>
  <c r="AI6" i="226"/>
  <c r="AH6" i="226"/>
  <c r="AJ6" i="226" s="1"/>
  <c r="AG6" i="226"/>
  <c r="AE6" i="226"/>
  <c r="AD6" i="226"/>
  <c r="AC6" i="226"/>
  <c r="AB6" i="226"/>
  <c r="AA6" i="226"/>
  <c r="Y6" i="226"/>
  <c r="X6" i="226"/>
  <c r="Z6" i="226" s="1"/>
  <c r="W6" i="226"/>
  <c r="V6" i="226"/>
  <c r="T6" i="226"/>
  <c r="S6" i="226"/>
  <c r="R6" i="226"/>
  <c r="Q6" i="226"/>
  <c r="O6" i="226"/>
  <c r="N6" i="226"/>
  <c r="M6" i="226"/>
  <c r="L6" i="226"/>
  <c r="K6" i="226"/>
  <c r="AI5" i="226"/>
  <c r="AH5" i="226"/>
  <c r="AG5" i="226"/>
  <c r="AE5" i="226"/>
  <c r="AD5" i="226"/>
  <c r="AC5" i="226"/>
  <c r="AB5" i="226"/>
  <c r="AA5" i="226"/>
  <c r="Y5" i="226"/>
  <c r="X5" i="226"/>
  <c r="W5" i="226"/>
  <c r="V5" i="226"/>
  <c r="T5" i="226"/>
  <c r="S5" i="226"/>
  <c r="R5" i="226"/>
  <c r="Q5" i="226"/>
  <c r="O5" i="226"/>
  <c r="N5" i="226"/>
  <c r="M5" i="226"/>
  <c r="L5" i="226"/>
  <c r="K5" i="226"/>
  <c r="AI4" i="226"/>
  <c r="AH4" i="226"/>
  <c r="AJ4" i="226" s="1"/>
  <c r="AG4" i="226"/>
  <c r="AE4" i="226"/>
  <c r="AD4" i="226"/>
  <c r="AF4" i="226" s="1"/>
  <c r="AC4" i="226"/>
  <c r="AB4" i="226"/>
  <c r="AA4" i="226"/>
  <c r="Y4" i="226"/>
  <c r="X4" i="226"/>
  <c r="Z4" i="226" s="1"/>
  <c r="W4" i="226"/>
  <c r="V4" i="226"/>
  <c r="T4" i="226"/>
  <c r="U4" i="226" s="1"/>
  <c r="S4" i="226"/>
  <c r="R4" i="226"/>
  <c r="Q4" i="226"/>
  <c r="O4" i="226"/>
  <c r="N4" i="226"/>
  <c r="P4" i="226" s="1"/>
  <c r="F4" i="226" s="1"/>
  <c r="M4" i="226"/>
  <c r="L4" i="226"/>
  <c r="K4" i="226"/>
  <c r="E54" i="225"/>
  <c r="D54" i="225"/>
  <c r="D56" i="225" s="1"/>
  <c r="C54" i="225"/>
  <c r="E47" i="225"/>
  <c r="E49" i="225" s="1"/>
  <c r="D47" i="225"/>
  <c r="AJ43" i="225"/>
  <c r="AI43" i="225"/>
  <c r="AH43" i="225"/>
  <c r="AG43" i="225"/>
  <c r="AF43" i="225"/>
  <c r="AE43" i="225"/>
  <c r="AD43" i="225"/>
  <c r="AC43" i="225"/>
  <c r="AB43" i="225"/>
  <c r="AA43" i="225"/>
  <c r="Z43" i="225"/>
  <c r="Y43" i="225"/>
  <c r="X43" i="225"/>
  <c r="W43" i="225"/>
  <c r="V43" i="225"/>
  <c r="U43" i="225"/>
  <c r="T43" i="225"/>
  <c r="S43" i="225"/>
  <c r="R43" i="225"/>
  <c r="Q43" i="225"/>
  <c r="P43" i="225"/>
  <c r="O43" i="225"/>
  <c r="N43" i="225"/>
  <c r="M43" i="225"/>
  <c r="L43" i="225"/>
  <c r="K43" i="225"/>
  <c r="F43" i="225"/>
  <c r="AJ42" i="225"/>
  <c r="AI42" i="225"/>
  <c r="AH42" i="225"/>
  <c r="AG42" i="225"/>
  <c r="AF42" i="225"/>
  <c r="AE42" i="225"/>
  <c r="AD42" i="225"/>
  <c r="AC42" i="225"/>
  <c r="AB42" i="225"/>
  <c r="AA42" i="225"/>
  <c r="Z42" i="225"/>
  <c r="Y42" i="225"/>
  <c r="X42" i="225"/>
  <c r="W42" i="225"/>
  <c r="V42" i="225"/>
  <c r="U42" i="225"/>
  <c r="T42" i="225"/>
  <c r="S42" i="225"/>
  <c r="R42" i="225"/>
  <c r="Q42" i="225"/>
  <c r="P42" i="225"/>
  <c r="O42" i="225"/>
  <c r="N42" i="225"/>
  <c r="M42" i="225"/>
  <c r="L42" i="225"/>
  <c r="K42" i="225"/>
  <c r="F42" i="225"/>
  <c r="AJ41" i="225"/>
  <c r="AI41" i="225"/>
  <c r="AH41" i="225"/>
  <c r="AG41" i="225"/>
  <c r="AF41" i="225"/>
  <c r="AE41" i="225"/>
  <c r="AD41" i="225"/>
  <c r="AC41" i="225"/>
  <c r="AB41" i="225"/>
  <c r="AA41" i="225"/>
  <c r="Z41" i="225"/>
  <c r="Y41" i="225"/>
  <c r="X41" i="225"/>
  <c r="W41" i="225"/>
  <c r="V41" i="225"/>
  <c r="U41" i="225"/>
  <c r="T41" i="225"/>
  <c r="S41" i="225"/>
  <c r="R41" i="225"/>
  <c r="Q41" i="225"/>
  <c r="P41" i="225"/>
  <c r="O41" i="225"/>
  <c r="N41" i="225"/>
  <c r="M41" i="225"/>
  <c r="L41" i="225"/>
  <c r="K41" i="225"/>
  <c r="F41" i="225"/>
  <c r="AJ40" i="225"/>
  <c r="AI40" i="225"/>
  <c r="AH40" i="225"/>
  <c r="AG40" i="225"/>
  <c r="AF40" i="225"/>
  <c r="AE40" i="225"/>
  <c r="AD40" i="225"/>
  <c r="AC40" i="225"/>
  <c r="AB40" i="225"/>
  <c r="AA40" i="225"/>
  <c r="Z40" i="225"/>
  <c r="Y40" i="225"/>
  <c r="X40" i="225"/>
  <c r="W40" i="225"/>
  <c r="V40" i="225"/>
  <c r="U40" i="225"/>
  <c r="T40" i="225"/>
  <c r="S40" i="225"/>
  <c r="R40" i="225"/>
  <c r="Q40" i="225"/>
  <c r="P40" i="225"/>
  <c r="O40" i="225"/>
  <c r="N40" i="225"/>
  <c r="M40" i="225"/>
  <c r="L40" i="225"/>
  <c r="K40" i="225"/>
  <c r="F40" i="225"/>
  <c r="AJ39" i="225"/>
  <c r="AI39" i="225"/>
  <c r="AH39" i="225"/>
  <c r="AG39" i="225"/>
  <c r="AF39" i="225"/>
  <c r="AE39" i="225"/>
  <c r="AD39" i="225"/>
  <c r="AC39" i="225"/>
  <c r="AB39" i="225"/>
  <c r="AA39" i="225"/>
  <c r="Z39" i="225"/>
  <c r="Y39" i="225"/>
  <c r="X39" i="225"/>
  <c r="W39" i="225"/>
  <c r="V39" i="225"/>
  <c r="U39" i="225"/>
  <c r="T39" i="225"/>
  <c r="S39" i="225"/>
  <c r="R39" i="225"/>
  <c r="Q39" i="225"/>
  <c r="P39" i="225"/>
  <c r="O39" i="225"/>
  <c r="N39" i="225"/>
  <c r="M39" i="225"/>
  <c r="L39" i="225"/>
  <c r="K39" i="225"/>
  <c r="F39" i="225"/>
  <c r="AJ38" i="225"/>
  <c r="AI38" i="225"/>
  <c r="AH38" i="225"/>
  <c r="AG38" i="225"/>
  <c r="AF38" i="225"/>
  <c r="AE38" i="225"/>
  <c r="AD38" i="225"/>
  <c r="AC38" i="225"/>
  <c r="AB38" i="225"/>
  <c r="AA38" i="225"/>
  <c r="Z38" i="225"/>
  <c r="Y38" i="225"/>
  <c r="X38" i="225"/>
  <c r="W38" i="225"/>
  <c r="V38" i="225"/>
  <c r="U38" i="225"/>
  <c r="T38" i="225"/>
  <c r="S38" i="225"/>
  <c r="R38" i="225"/>
  <c r="Q38" i="225"/>
  <c r="P38" i="225"/>
  <c r="O38" i="225"/>
  <c r="N38" i="225"/>
  <c r="M38" i="225"/>
  <c r="L38" i="225"/>
  <c r="K38" i="225"/>
  <c r="F38" i="225"/>
  <c r="AJ37" i="225"/>
  <c r="AI37" i="225"/>
  <c r="AH37" i="225"/>
  <c r="AG37" i="225"/>
  <c r="AF37" i="225"/>
  <c r="AE37" i="225"/>
  <c r="AD37" i="225"/>
  <c r="AC37" i="225"/>
  <c r="AB37" i="225"/>
  <c r="AA37" i="225"/>
  <c r="Z37" i="225"/>
  <c r="Y37" i="225"/>
  <c r="X37" i="225"/>
  <c r="W37" i="225"/>
  <c r="V37" i="225"/>
  <c r="U37" i="225"/>
  <c r="T37" i="225"/>
  <c r="S37" i="225"/>
  <c r="R37" i="225"/>
  <c r="Q37" i="225"/>
  <c r="P37" i="225"/>
  <c r="O37" i="225"/>
  <c r="N37" i="225"/>
  <c r="M37" i="225"/>
  <c r="L37" i="225"/>
  <c r="K37" i="225"/>
  <c r="F37" i="225"/>
  <c r="AJ36" i="225"/>
  <c r="AI36" i="225"/>
  <c r="AH36" i="225"/>
  <c r="AG36" i="225"/>
  <c r="AF36" i="225"/>
  <c r="AE36" i="225"/>
  <c r="AD36" i="225"/>
  <c r="AC36" i="225"/>
  <c r="AB36" i="225"/>
  <c r="AA36" i="225"/>
  <c r="Z36" i="225"/>
  <c r="Y36" i="225"/>
  <c r="X36" i="225"/>
  <c r="W36" i="225"/>
  <c r="V36" i="225"/>
  <c r="U36" i="225"/>
  <c r="T36" i="225"/>
  <c r="S36" i="225"/>
  <c r="R36" i="225"/>
  <c r="Q36" i="225"/>
  <c r="P36" i="225"/>
  <c r="O36" i="225"/>
  <c r="N36" i="225"/>
  <c r="M36" i="225"/>
  <c r="L36" i="225"/>
  <c r="K36" i="225"/>
  <c r="F36" i="225"/>
  <c r="AJ35" i="225"/>
  <c r="AI35" i="225"/>
  <c r="AH35" i="225"/>
  <c r="AG35" i="225"/>
  <c r="AF35" i="225"/>
  <c r="AE35" i="225"/>
  <c r="AD35" i="225"/>
  <c r="AC35" i="225"/>
  <c r="AB35" i="225"/>
  <c r="AA35" i="225"/>
  <c r="Z35" i="225"/>
  <c r="Y35" i="225"/>
  <c r="X35" i="225"/>
  <c r="W35" i="225"/>
  <c r="V35" i="225"/>
  <c r="U35" i="225"/>
  <c r="T35" i="225"/>
  <c r="S35" i="225"/>
  <c r="R35" i="225"/>
  <c r="Q35" i="225"/>
  <c r="P35" i="225"/>
  <c r="O35" i="225"/>
  <c r="N35" i="225"/>
  <c r="M35" i="225"/>
  <c r="L35" i="225"/>
  <c r="K35" i="225"/>
  <c r="F35" i="225"/>
  <c r="AJ34" i="225"/>
  <c r="AI34" i="225"/>
  <c r="AH34" i="225"/>
  <c r="AG34" i="225"/>
  <c r="AF34" i="225"/>
  <c r="AE34" i="225"/>
  <c r="AD34" i="225"/>
  <c r="AC34" i="225"/>
  <c r="AB34" i="225"/>
  <c r="AA34" i="225"/>
  <c r="Z34" i="225"/>
  <c r="Y34" i="225"/>
  <c r="X34" i="225"/>
  <c r="W34" i="225"/>
  <c r="V34" i="225"/>
  <c r="U34" i="225"/>
  <c r="T34" i="225"/>
  <c r="S34" i="225"/>
  <c r="R34" i="225"/>
  <c r="Q34" i="225"/>
  <c r="P34" i="225"/>
  <c r="O34" i="225"/>
  <c r="N34" i="225"/>
  <c r="M34" i="225"/>
  <c r="L34" i="225"/>
  <c r="K34" i="225"/>
  <c r="F34" i="225"/>
  <c r="AJ33" i="225"/>
  <c r="AI33" i="225"/>
  <c r="AH33" i="225"/>
  <c r="AG33" i="225"/>
  <c r="AF33" i="225"/>
  <c r="AE33" i="225"/>
  <c r="AD33" i="225"/>
  <c r="AC33" i="225"/>
  <c r="AB33" i="225"/>
  <c r="AA33" i="225"/>
  <c r="Z33" i="225"/>
  <c r="Y33" i="225"/>
  <c r="X33" i="225"/>
  <c r="W33" i="225"/>
  <c r="V33" i="225"/>
  <c r="U33" i="225"/>
  <c r="T33" i="225"/>
  <c r="S33" i="225"/>
  <c r="R33" i="225"/>
  <c r="Q33" i="225"/>
  <c r="P33" i="225"/>
  <c r="O33" i="225"/>
  <c r="N33" i="225"/>
  <c r="M33" i="225"/>
  <c r="L33" i="225"/>
  <c r="K33" i="225"/>
  <c r="F33" i="225"/>
  <c r="AJ32" i="225"/>
  <c r="AI32" i="225"/>
  <c r="AH32" i="225"/>
  <c r="AG32" i="225"/>
  <c r="AF32" i="225"/>
  <c r="AE32" i="225"/>
  <c r="AD32" i="225"/>
  <c r="AC32" i="225"/>
  <c r="AB32" i="225"/>
  <c r="AA32" i="225"/>
  <c r="Z32" i="225"/>
  <c r="Y32" i="225"/>
  <c r="X32" i="225"/>
  <c r="W32" i="225"/>
  <c r="V32" i="225"/>
  <c r="U32" i="225"/>
  <c r="T32" i="225"/>
  <c r="S32" i="225"/>
  <c r="R32" i="225"/>
  <c r="Q32" i="225"/>
  <c r="P32" i="225"/>
  <c r="O32" i="225"/>
  <c r="N32" i="225"/>
  <c r="M32" i="225"/>
  <c r="L32" i="225"/>
  <c r="K32" i="225"/>
  <c r="F32" i="225"/>
  <c r="AJ31" i="225"/>
  <c r="AI31" i="225"/>
  <c r="AH31" i="225"/>
  <c r="AG31" i="225"/>
  <c r="AF31" i="225"/>
  <c r="AE31" i="225"/>
  <c r="AD31" i="225"/>
  <c r="AC31" i="225"/>
  <c r="AB31" i="225"/>
  <c r="AA31" i="225"/>
  <c r="Z31" i="225"/>
  <c r="Y31" i="225"/>
  <c r="X31" i="225"/>
  <c r="W31" i="225"/>
  <c r="V31" i="225"/>
  <c r="U31" i="225"/>
  <c r="T31" i="225"/>
  <c r="S31" i="225"/>
  <c r="R31" i="225"/>
  <c r="Q31" i="225"/>
  <c r="P31" i="225"/>
  <c r="O31" i="225"/>
  <c r="N31" i="225"/>
  <c r="M31" i="225"/>
  <c r="L31" i="225"/>
  <c r="K31" i="225"/>
  <c r="F31" i="225"/>
  <c r="AJ30" i="225"/>
  <c r="AI30" i="225"/>
  <c r="AH30" i="225"/>
  <c r="AG30" i="225"/>
  <c r="AF30" i="225"/>
  <c r="AE30" i="225"/>
  <c r="AD30" i="225"/>
  <c r="AC30" i="225"/>
  <c r="AB30" i="225"/>
  <c r="AA30" i="225"/>
  <c r="Z30" i="225"/>
  <c r="Y30" i="225"/>
  <c r="X30" i="225"/>
  <c r="W30" i="225"/>
  <c r="V30" i="225"/>
  <c r="U30" i="225"/>
  <c r="T30" i="225"/>
  <c r="S30" i="225"/>
  <c r="R30" i="225"/>
  <c r="Q30" i="225"/>
  <c r="P30" i="225"/>
  <c r="O30" i="225"/>
  <c r="N30" i="225"/>
  <c r="M30" i="225"/>
  <c r="L30" i="225"/>
  <c r="K30" i="225"/>
  <c r="F30" i="225"/>
  <c r="AJ29" i="225"/>
  <c r="AI29" i="225"/>
  <c r="AH29" i="225"/>
  <c r="AG29" i="225"/>
  <c r="AF29" i="225"/>
  <c r="AE29" i="225"/>
  <c r="AD29" i="225"/>
  <c r="AC29" i="225"/>
  <c r="AB29" i="225"/>
  <c r="AA29" i="225"/>
  <c r="Z29" i="225"/>
  <c r="Y29" i="225"/>
  <c r="X29" i="225"/>
  <c r="W29" i="225"/>
  <c r="V29" i="225"/>
  <c r="U29" i="225"/>
  <c r="T29" i="225"/>
  <c r="S29" i="225"/>
  <c r="R29" i="225"/>
  <c r="Q29" i="225"/>
  <c r="P29" i="225"/>
  <c r="O29" i="225"/>
  <c r="N29" i="225"/>
  <c r="M29" i="225"/>
  <c r="L29" i="225"/>
  <c r="K29" i="225"/>
  <c r="F29" i="225"/>
  <c r="AJ28" i="225"/>
  <c r="AI28" i="225"/>
  <c r="AH28" i="225"/>
  <c r="AG28" i="225"/>
  <c r="AF28" i="225"/>
  <c r="AE28" i="225"/>
  <c r="AD28" i="225"/>
  <c r="AC28" i="225"/>
  <c r="AB28" i="225"/>
  <c r="AA28" i="225"/>
  <c r="Z28" i="225"/>
  <c r="Y28" i="225"/>
  <c r="X28" i="225"/>
  <c r="W28" i="225"/>
  <c r="V28" i="225"/>
  <c r="U28" i="225"/>
  <c r="T28" i="225"/>
  <c r="S28" i="225"/>
  <c r="R28" i="225"/>
  <c r="Q28" i="225"/>
  <c r="P28" i="225"/>
  <c r="O28" i="225"/>
  <c r="N28" i="225"/>
  <c r="M28" i="225"/>
  <c r="L28" i="225"/>
  <c r="K28" i="225"/>
  <c r="F28" i="225"/>
  <c r="AJ27" i="225"/>
  <c r="AI27" i="225"/>
  <c r="AH27" i="225"/>
  <c r="AG27" i="225"/>
  <c r="AF27" i="225"/>
  <c r="AE27" i="225"/>
  <c r="AD27" i="225"/>
  <c r="AC27" i="225"/>
  <c r="AB27" i="225"/>
  <c r="AA27" i="225"/>
  <c r="Z27" i="225"/>
  <c r="Y27" i="225"/>
  <c r="X27" i="225"/>
  <c r="W27" i="225"/>
  <c r="V27" i="225"/>
  <c r="U27" i="225"/>
  <c r="T27" i="225"/>
  <c r="S27" i="225"/>
  <c r="R27" i="225"/>
  <c r="Q27" i="225"/>
  <c r="P27" i="225"/>
  <c r="O27" i="225"/>
  <c r="N27" i="225"/>
  <c r="M27" i="225"/>
  <c r="L27" i="225"/>
  <c r="K27" i="225"/>
  <c r="F27" i="225"/>
  <c r="AJ26" i="225"/>
  <c r="AI26" i="225"/>
  <c r="AH26" i="225"/>
  <c r="AG26" i="225"/>
  <c r="AF26" i="225"/>
  <c r="AE26" i="225"/>
  <c r="AD26" i="225"/>
  <c r="AC26" i="225"/>
  <c r="AB26" i="225"/>
  <c r="AA26" i="225"/>
  <c r="Z26" i="225"/>
  <c r="Y26" i="225"/>
  <c r="X26" i="225"/>
  <c r="W26" i="225"/>
  <c r="V26" i="225"/>
  <c r="U26" i="225"/>
  <c r="T26" i="225"/>
  <c r="S26" i="225"/>
  <c r="R26" i="225"/>
  <c r="Q26" i="225"/>
  <c r="P26" i="225"/>
  <c r="O26" i="225"/>
  <c r="N26" i="225"/>
  <c r="M26" i="225"/>
  <c r="L26" i="225"/>
  <c r="K26" i="225"/>
  <c r="F26" i="225"/>
  <c r="AJ25" i="225"/>
  <c r="AI25" i="225"/>
  <c r="AH25" i="225"/>
  <c r="AG25" i="225"/>
  <c r="AF25" i="225"/>
  <c r="AE25" i="225"/>
  <c r="AD25" i="225"/>
  <c r="AC25" i="225"/>
  <c r="AB25" i="225"/>
  <c r="AA25" i="225"/>
  <c r="Z25" i="225"/>
  <c r="Y25" i="225"/>
  <c r="X25" i="225"/>
  <c r="W25" i="225"/>
  <c r="V25" i="225"/>
  <c r="U25" i="225"/>
  <c r="T25" i="225"/>
  <c r="S25" i="225"/>
  <c r="R25" i="225"/>
  <c r="Q25" i="225"/>
  <c r="P25" i="225"/>
  <c r="O25" i="225"/>
  <c r="N25" i="225"/>
  <c r="M25" i="225"/>
  <c r="L25" i="225"/>
  <c r="K25" i="225"/>
  <c r="F25" i="225"/>
  <c r="AJ24" i="225"/>
  <c r="AI24" i="225"/>
  <c r="AH24" i="225"/>
  <c r="AG24" i="225"/>
  <c r="AF24" i="225"/>
  <c r="AE24" i="225"/>
  <c r="AD24" i="225"/>
  <c r="AC24" i="225"/>
  <c r="AB24" i="225"/>
  <c r="AA24" i="225"/>
  <c r="Z24" i="225"/>
  <c r="Y24" i="225"/>
  <c r="X24" i="225"/>
  <c r="W24" i="225"/>
  <c r="V24" i="225"/>
  <c r="U24" i="225"/>
  <c r="T24" i="225"/>
  <c r="S24" i="225"/>
  <c r="R24" i="225"/>
  <c r="Q24" i="225"/>
  <c r="P24" i="225"/>
  <c r="O24" i="225"/>
  <c r="N24" i="225"/>
  <c r="M24" i="225"/>
  <c r="L24" i="225"/>
  <c r="K24" i="225"/>
  <c r="F24" i="225"/>
  <c r="AJ23" i="225"/>
  <c r="AI23" i="225"/>
  <c r="AH23" i="225"/>
  <c r="AG23" i="225"/>
  <c r="AF23" i="225"/>
  <c r="AE23" i="225"/>
  <c r="AD23" i="225"/>
  <c r="AC23" i="225"/>
  <c r="AB23" i="225"/>
  <c r="AA23" i="225"/>
  <c r="Z23" i="225"/>
  <c r="Y23" i="225"/>
  <c r="X23" i="225"/>
  <c r="W23" i="225"/>
  <c r="V23" i="225"/>
  <c r="U23" i="225"/>
  <c r="T23" i="225"/>
  <c r="S23" i="225"/>
  <c r="R23" i="225"/>
  <c r="Q23" i="225"/>
  <c r="P23" i="225"/>
  <c r="O23" i="225"/>
  <c r="N23" i="225"/>
  <c r="M23" i="225"/>
  <c r="L23" i="225"/>
  <c r="K23" i="225"/>
  <c r="F23" i="225"/>
  <c r="AJ22" i="225"/>
  <c r="AI22" i="225"/>
  <c r="AH22" i="225"/>
  <c r="AG22" i="225"/>
  <c r="AF22" i="225"/>
  <c r="AE22" i="225"/>
  <c r="AD22" i="225"/>
  <c r="AC22" i="225"/>
  <c r="AB22" i="225"/>
  <c r="AA22" i="225"/>
  <c r="Z22" i="225"/>
  <c r="Y22" i="225"/>
  <c r="X22" i="225"/>
  <c r="W22" i="225"/>
  <c r="V22" i="225"/>
  <c r="U22" i="225"/>
  <c r="T22" i="225"/>
  <c r="S22" i="225"/>
  <c r="R22" i="225"/>
  <c r="Q22" i="225"/>
  <c r="P22" i="225"/>
  <c r="O22" i="225"/>
  <c r="N22" i="225"/>
  <c r="M22" i="225"/>
  <c r="L22" i="225"/>
  <c r="K22" i="225"/>
  <c r="F22" i="225"/>
  <c r="AJ21" i="225"/>
  <c r="AI21" i="225"/>
  <c r="AH21" i="225"/>
  <c r="AG21" i="225"/>
  <c r="AF21" i="225"/>
  <c r="AE21" i="225"/>
  <c r="AD21" i="225"/>
  <c r="AC21" i="225"/>
  <c r="AB21" i="225"/>
  <c r="AA21" i="225"/>
  <c r="Z21" i="225"/>
  <c r="Y21" i="225"/>
  <c r="X21" i="225"/>
  <c r="W21" i="225"/>
  <c r="V21" i="225"/>
  <c r="U21" i="225"/>
  <c r="T21" i="225"/>
  <c r="S21" i="225"/>
  <c r="R21" i="225"/>
  <c r="Q21" i="225"/>
  <c r="P21" i="225"/>
  <c r="O21" i="225"/>
  <c r="N21" i="225"/>
  <c r="M21" i="225"/>
  <c r="L21" i="225"/>
  <c r="K21" i="225"/>
  <c r="F21" i="225"/>
  <c r="AJ20" i="225"/>
  <c r="AI20" i="225"/>
  <c r="AH20" i="225"/>
  <c r="AG20" i="225"/>
  <c r="AF20" i="225"/>
  <c r="AE20" i="225"/>
  <c r="AD20" i="225"/>
  <c r="AC20" i="225"/>
  <c r="AB20" i="225"/>
  <c r="AA20" i="225"/>
  <c r="Z20" i="225"/>
  <c r="Y20" i="225"/>
  <c r="X20" i="225"/>
  <c r="W20" i="225"/>
  <c r="V20" i="225"/>
  <c r="U20" i="225"/>
  <c r="T20" i="225"/>
  <c r="S20" i="225"/>
  <c r="R20" i="225"/>
  <c r="Q20" i="225"/>
  <c r="P20" i="225"/>
  <c r="O20" i="225"/>
  <c r="N20" i="225"/>
  <c r="M20" i="225"/>
  <c r="L20" i="225"/>
  <c r="K20" i="225"/>
  <c r="F20" i="225"/>
  <c r="AJ19" i="225"/>
  <c r="AI19" i="225"/>
  <c r="AH19" i="225"/>
  <c r="AG19" i="225"/>
  <c r="AF19" i="225"/>
  <c r="AE19" i="225"/>
  <c r="AD19" i="225"/>
  <c r="AC19" i="225"/>
  <c r="AB19" i="225"/>
  <c r="AA19" i="225"/>
  <c r="Z19" i="225"/>
  <c r="Y19" i="225"/>
  <c r="X19" i="225"/>
  <c r="W19" i="225"/>
  <c r="V19" i="225"/>
  <c r="U19" i="225"/>
  <c r="T19" i="225"/>
  <c r="S19" i="225"/>
  <c r="R19" i="225"/>
  <c r="Q19" i="225"/>
  <c r="P19" i="225"/>
  <c r="O19" i="225"/>
  <c r="N19" i="225"/>
  <c r="M19" i="225"/>
  <c r="L19" i="225"/>
  <c r="K19" i="225"/>
  <c r="F19" i="225"/>
  <c r="AJ18" i="225"/>
  <c r="AI18" i="225"/>
  <c r="AH18" i="225"/>
  <c r="AG18" i="225"/>
  <c r="AF18" i="225"/>
  <c r="AE18" i="225"/>
  <c r="AD18" i="225"/>
  <c r="AC18" i="225"/>
  <c r="AB18" i="225"/>
  <c r="AA18" i="225"/>
  <c r="Z18" i="225"/>
  <c r="Y18" i="225"/>
  <c r="X18" i="225"/>
  <c r="W18" i="225"/>
  <c r="V18" i="225"/>
  <c r="U18" i="225"/>
  <c r="T18" i="225"/>
  <c r="S18" i="225"/>
  <c r="R18" i="225"/>
  <c r="Q18" i="225"/>
  <c r="P18" i="225"/>
  <c r="O18" i="225"/>
  <c r="N18" i="225"/>
  <c r="M18" i="225"/>
  <c r="L18" i="225"/>
  <c r="K18" i="225"/>
  <c r="F18" i="225"/>
  <c r="AJ17" i="225"/>
  <c r="AI17" i="225"/>
  <c r="AH17" i="225"/>
  <c r="AG17" i="225"/>
  <c r="AF17" i="225"/>
  <c r="AE17" i="225"/>
  <c r="AD17" i="225"/>
  <c r="AC17" i="225"/>
  <c r="AB17" i="225"/>
  <c r="AA17" i="225"/>
  <c r="Z17" i="225"/>
  <c r="Y17" i="225"/>
  <c r="X17" i="225"/>
  <c r="W17" i="225"/>
  <c r="V17" i="225"/>
  <c r="U17" i="225"/>
  <c r="T17" i="225"/>
  <c r="S17" i="225"/>
  <c r="R17" i="225"/>
  <c r="Q17" i="225"/>
  <c r="P17" i="225"/>
  <c r="O17" i="225"/>
  <c r="N17" i="225"/>
  <c r="M17" i="225"/>
  <c r="L17" i="225"/>
  <c r="K17" i="225"/>
  <c r="F17" i="225"/>
  <c r="AJ16" i="225"/>
  <c r="AI16" i="225"/>
  <c r="AH16" i="225"/>
  <c r="AG16" i="225"/>
  <c r="AF16" i="225"/>
  <c r="AE16" i="225"/>
  <c r="AD16" i="225"/>
  <c r="AC16" i="225"/>
  <c r="AB16" i="225"/>
  <c r="AA16" i="225"/>
  <c r="Z16" i="225"/>
  <c r="Y16" i="225"/>
  <c r="X16" i="225"/>
  <c r="W16" i="225"/>
  <c r="V16" i="225"/>
  <c r="U16" i="225"/>
  <c r="T16" i="225"/>
  <c r="S16" i="225"/>
  <c r="R16" i="225"/>
  <c r="Q16" i="225"/>
  <c r="P16" i="225"/>
  <c r="O16" i="225"/>
  <c r="N16" i="225"/>
  <c r="M16" i="225"/>
  <c r="L16" i="225"/>
  <c r="K16" i="225"/>
  <c r="F16" i="225"/>
  <c r="AI15" i="225"/>
  <c r="AH15" i="225"/>
  <c r="AJ15" i="225" s="1"/>
  <c r="AG15" i="225"/>
  <c r="AE15" i="225"/>
  <c r="AD15" i="225"/>
  <c r="AC15" i="225"/>
  <c r="AF15" i="225" s="1"/>
  <c r="AB15" i="225"/>
  <c r="AA15" i="225"/>
  <c r="Y15" i="225"/>
  <c r="X15" i="225"/>
  <c r="Z15" i="225" s="1"/>
  <c r="W15" i="225"/>
  <c r="V15" i="225"/>
  <c r="T15" i="225"/>
  <c r="S15" i="225"/>
  <c r="U15" i="225" s="1"/>
  <c r="R15" i="225"/>
  <c r="Q15" i="225"/>
  <c r="O15" i="225"/>
  <c r="N15" i="225"/>
  <c r="M15" i="225"/>
  <c r="P15" i="225" s="1"/>
  <c r="F15" i="225" s="1"/>
  <c r="L15" i="225"/>
  <c r="K15" i="225"/>
  <c r="AI14" i="225"/>
  <c r="AH14" i="225"/>
  <c r="AJ14" i="225" s="1"/>
  <c r="AG14" i="225"/>
  <c r="AE14" i="225"/>
  <c r="AD14" i="225"/>
  <c r="AC14" i="225"/>
  <c r="AB14" i="225"/>
  <c r="AA14" i="225"/>
  <c r="Y14" i="225"/>
  <c r="X14" i="225"/>
  <c r="W14" i="225"/>
  <c r="V14" i="225"/>
  <c r="T14" i="225"/>
  <c r="S14" i="225"/>
  <c r="R14" i="225"/>
  <c r="Q14" i="225"/>
  <c r="O14" i="225"/>
  <c r="N14" i="225"/>
  <c r="M14" i="225"/>
  <c r="L14" i="225"/>
  <c r="K14" i="225"/>
  <c r="AI13" i="225"/>
  <c r="AH13" i="225"/>
  <c r="AJ13" i="225" s="1"/>
  <c r="AG13" i="225"/>
  <c r="AE13" i="225"/>
  <c r="AD13" i="225"/>
  <c r="AC13" i="225"/>
  <c r="AB13" i="225"/>
  <c r="AA13" i="225"/>
  <c r="Y13" i="225"/>
  <c r="X13" i="225"/>
  <c r="Z13" i="225" s="1"/>
  <c r="W13" i="225"/>
  <c r="V13" i="225"/>
  <c r="T13" i="225"/>
  <c r="S13" i="225"/>
  <c r="R13" i="225"/>
  <c r="Q13" i="225"/>
  <c r="O13" i="225"/>
  <c r="N13" i="225"/>
  <c r="M13" i="225"/>
  <c r="L13" i="225"/>
  <c r="K13" i="225"/>
  <c r="AI12" i="225"/>
  <c r="AH12" i="225"/>
  <c r="AG12" i="225"/>
  <c r="AE12" i="225"/>
  <c r="AD12" i="225"/>
  <c r="AC12" i="225"/>
  <c r="AB12" i="225"/>
  <c r="AA12" i="225"/>
  <c r="Y12" i="225"/>
  <c r="X12" i="225"/>
  <c r="W12" i="225"/>
  <c r="V12" i="225"/>
  <c r="T12" i="225"/>
  <c r="S12" i="225"/>
  <c r="R12" i="225"/>
  <c r="Q12" i="225"/>
  <c r="O12" i="225"/>
  <c r="N12" i="225"/>
  <c r="M12" i="225"/>
  <c r="L12" i="225"/>
  <c r="K12" i="225"/>
  <c r="AI11" i="225"/>
  <c r="AH11" i="225"/>
  <c r="AJ11" i="225" s="1"/>
  <c r="AG11" i="225"/>
  <c r="AE11" i="225"/>
  <c r="AD11" i="225"/>
  <c r="AC11" i="225"/>
  <c r="AB11" i="225"/>
  <c r="AA11" i="225"/>
  <c r="Y11" i="225"/>
  <c r="X11" i="225"/>
  <c r="Z11" i="225" s="1"/>
  <c r="W11" i="225"/>
  <c r="V11" i="225"/>
  <c r="T11" i="225"/>
  <c r="S11" i="225"/>
  <c r="R11" i="225"/>
  <c r="Q11" i="225"/>
  <c r="O11" i="225"/>
  <c r="N11" i="225"/>
  <c r="M11" i="225"/>
  <c r="L11" i="225"/>
  <c r="K11" i="225"/>
  <c r="AI10" i="225"/>
  <c r="AH10" i="225"/>
  <c r="AJ10" i="225" s="1"/>
  <c r="AG10" i="225"/>
  <c r="AE10" i="225"/>
  <c r="AD10" i="225"/>
  <c r="AC10" i="225"/>
  <c r="AB10" i="225"/>
  <c r="AA10" i="225"/>
  <c r="Y10" i="225"/>
  <c r="X10" i="225"/>
  <c r="Z10" i="225" s="1"/>
  <c r="W10" i="225"/>
  <c r="V10" i="225"/>
  <c r="T10" i="225"/>
  <c r="S10" i="225"/>
  <c r="R10" i="225"/>
  <c r="Q10" i="225"/>
  <c r="O10" i="225"/>
  <c r="N10" i="225"/>
  <c r="M10" i="225"/>
  <c r="L10" i="225"/>
  <c r="K10" i="225"/>
  <c r="AI9" i="225"/>
  <c r="AH9" i="225"/>
  <c r="AJ9" i="225" s="1"/>
  <c r="AG9" i="225"/>
  <c r="AE9" i="225"/>
  <c r="AD9" i="225"/>
  <c r="AC9" i="225"/>
  <c r="AB9" i="225"/>
  <c r="AA9" i="225"/>
  <c r="Y9" i="225"/>
  <c r="X9" i="225"/>
  <c r="Z9" i="225" s="1"/>
  <c r="W9" i="225"/>
  <c r="V9" i="225"/>
  <c r="T9" i="225"/>
  <c r="S9" i="225"/>
  <c r="R9" i="225"/>
  <c r="Q9" i="225"/>
  <c r="O9" i="225"/>
  <c r="N9" i="225"/>
  <c r="M9" i="225"/>
  <c r="L9" i="225"/>
  <c r="K9" i="225"/>
  <c r="AI8" i="225"/>
  <c r="AH8" i="225"/>
  <c r="AJ8" i="225" s="1"/>
  <c r="AG8" i="225"/>
  <c r="AE8" i="225"/>
  <c r="AD8" i="225"/>
  <c r="AC8" i="225"/>
  <c r="AB8" i="225"/>
  <c r="AA8" i="225"/>
  <c r="Y8" i="225"/>
  <c r="X8" i="225"/>
  <c r="W8" i="225"/>
  <c r="V8" i="225"/>
  <c r="T8" i="225"/>
  <c r="S8" i="225"/>
  <c r="R8" i="225"/>
  <c r="Q8" i="225"/>
  <c r="O8" i="225"/>
  <c r="N8" i="225"/>
  <c r="M8" i="225"/>
  <c r="L8" i="225"/>
  <c r="K8" i="225"/>
  <c r="AI7" i="225"/>
  <c r="AH7" i="225"/>
  <c r="AG7" i="225"/>
  <c r="AE7" i="225"/>
  <c r="AD7" i="225"/>
  <c r="AC7" i="225"/>
  <c r="AB7" i="225"/>
  <c r="AA7" i="225"/>
  <c r="Y7" i="225"/>
  <c r="X7" i="225"/>
  <c r="W7" i="225"/>
  <c r="V7" i="225"/>
  <c r="T7" i="225"/>
  <c r="S7" i="225"/>
  <c r="R7" i="225"/>
  <c r="Q7" i="225"/>
  <c r="O7" i="225"/>
  <c r="N7" i="225"/>
  <c r="M7" i="225"/>
  <c r="L7" i="225"/>
  <c r="K7" i="225"/>
  <c r="AI6" i="225"/>
  <c r="AH6" i="225"/>
  <c r="AG6" i="225"/>
  <c r="AE6" i="225"/>
  <c r="AD6" i="225"/>
  <c r="AC6" i="225"/>
  <c r="AB6" i="225"/>
  <c r="AA6" i="225"/>
  <c r="Y6" i="225"/>
  <c r="X6" i="225"/>
  <c r="W6" i="225"/>
  <c r="V6" i="225"/>
  <c r="T6" i="225"/>
  <c r="U6" i="225" s="1"/>
  <c r="S6" i="225"/>
  <c r="R6" i="225"/>
  <c r="Q6" i="225"/>
  <c r="O6" i="225"/>
  <c r="N6" i="225"/>
  <c r="M6" i="225"/>
  <c r="L6" i="225"/>
  <c r="K6" i="225"/>
  <c r="AI5" i="225"/>
  <c r="AJ5" i="225" s="1"/>
  <c r="AH5" i="225"/>
  <c r="AG5" i="225"/>
  <c r="AE5" i="225"/>
  <c r="AD5" i="225"/>
  <c r="AC5" i="225"/>
  <c r="AB5" i="225"/>
  <c r="AA5" i="225"/>
  <c r="Y5" i="225"/>
  <c r="Z5" i="225" s="1"/>
  <c r="X5" i="225"/>
  <c r="W5" i="225"/>
  <c r="V5" i="225"/>
  <c r="T5" i="225"/>
  <c r="S5" i="225"/>
  <c r="R5" i="225"/>
  <c r="Q5" i="225"/>
  <c r="O5" i="225"/>
  <c r="N5" i="225"/>
  <c r="M5" i="225"/>
  <c r="L5" i="225"/>
  <c r="K5" i="225"/>
  <c r="AI4" i="225"/>
  <c r="AH4" i="225"/>
  <c r="AJ4" i="225" s="1"/>
  <c r="AG4" i="225"/>
  <c r="AE4" i="225"/>
  <c r="AD4" i="225"/>
  <c r="AC4" i="225"/>
  <c r="AB4" i="225"/>
  <c r="AA4" i="225"/>
  <c r="Y4" i="225"/>
  <c r="X4" i="225"/>
  <c r="Z4" i="225" s="1"/>
  <c r="W4" i="225"/>
  <c r="V4" i="225"/>
  <c r="T4" i="225"/>
  <c r="S4" i="225"/>
  <c r="R4" i="225"/>
  <c r="Q4" i="225"/>
  <c r="O4" i="225"/>
  <c r="N4" i="225"/>
  <c r="M4" i="225"/>
  <c r="L4" i="225"/>
  <c r="K4" i="225"/>
  <c r="E54" i="222"/>
  <c r="D54" i="222"/>
  <c r="D56" i="222" s="1"/>
  <c r="C54" i="222"/>
  <c r="E47" i="222"/>
  <c r="E49" i="222" s="1"/>
  <c r="D47" i="222"/>
  <c r="AJ43" i="222"/>
  <c r="AI43" i="222"/>
  <c r="AH43" i="222"/>
  <c r="AG43" i="222"/>
  <c r="AF43" i="222"/>
  <c r="AE43" i="222"/>
  <c r="AD43" i="222"/>
  <c r="AC43" i="222"/>
  <c r="AB43" i="222"/>
  <c r="AA43" i="222"/>
  <c r="Z43" i="222"/>
  <c r="Y43" i="222"/>
  <c r="X43" i="222"/>
  <c r="W43" i="222"/>
  <c r="V43" i="222"/>
  <c r="U43" i="222"/>
  <c r="T43" i="222"/>
  <c r="S43" i="222"/>
  <c r="R43" i="222"/>
  <c r="Q43" i="222"/>
  <c r="P43" i="222"/>
  <c r="O43" i="222"/>
  <c r="N43" i="222"/>
  <c r="M43" i="222"/>
  <c r="L43" i="222"/>
  <c r="K43" i="222"/>
  <c r="F43" i="222"/>
  <c r="AJ42" i="222"/>
  <c r="AI42" i="222"/>
  <c r="AH42" i="222"/>
  <c r="AG42" i="222"/>
  <c r="AF42" i="222"/>
  <c r="AE42" i="222"/>
  <c r="AD42" i="222"/>
  <c r="AC42" i="222"/>
  <c r="AB42" i="222"/>
  <c r="AA42" i="222"/>
  <c r="Z42" i="222"/>
  <c r="Y42" i="222"/>
  <c r="X42" i="222"/>
  <c r="W42" i="222"/>
  <c r="V42" i="222"/>
  <c r="U42" i="222"/>
  <c r="T42" i="222"/>
  <c r="S42" i="222"/>
  <c r="R42" i="222"/>
  <c r="Q42" i="222"/>
  <c r="P42" i="222"/>
  <c r="O42" i="222"/>
  <c r="N42" i="222"/>
  <c r="M42" i="222"/>
  <c r="L42" i="222"/>
  <c r="K42" i="222"/>
  <c r="F42" i="222"/>
  <c r="AJ41" i="222"/>
  <c r="AI41" i="222"/>
  <c r="AH41" i="222"/>
  <c r="AG41" i="222"/>
  <c r="AF41" i="222"/>
  <c r="AE41" i="222"/>
  <c r="AD41" i="222"/>
  <c r="AC41" i="222"/>
  <c r="AB41" i="222"/>
  <c r="AA41" i="222"/>
  <c r="Z41" i="222"/>
  <c r="Y41" i="222"/>
  <c r="X41" i="222"/>
  <c r="W41" i="222"/>
  <c r="V41" i="222"/>
  <c r="U41" i="222"/>
  <c r="T41" i="222"/>
  <c r="S41" i="222"/>
  <c r="R41" i="222"/>
  <c r="Q41" i="222"/>
  <c r="P41" i="222"/>
  <c r="O41" i="222"/>
  <c r="N41" i="222"/>
  <c r="M41" i="222"/>
  <c r="L41" i="222"/>
  <c r="K41" i="222"/>
  <c r="F41" i="222"/>
  <c r="AJ40" i="222"/>
  <c r="AI40" i="222"/>
  <c r="AH40" i="222"/>
  <c r="AG40" i="222"/>
  <c r="AF40" i="222"/>
  <c r="AE40" i="222"/>
  <c r="AD40" i="222"/>
  <c r="AC40" i="222"/>
  <c r="AB40" i="222"/>
  <c r="AA40" i="222"/>
  <c r="Z40" i="222"/>
  <c r="Y40" i="222"/>
  <c r="X40" i="222"/>
  <c r="W40" i="222"/>
  <c r="V40" i="222"/>
  <c r="U40" i="222"/>
  <c r="T40" i="222"/>
  <c r="S40" i="222"/>
  <c r="R40" i="222"/>
  <c r="Q40" i="222"/>
  <c r="P40" i="222"/>
  <c r="O40" i="222"/>
  <c r="N40" i="222"/>
  <c r="M40" i="222"/>
  <c r="L40" i="222"/>
  <c r="K40" i="222"/>
  <c r="F40" i="222"/>
  <c r="AJ39" i="222"/>
  <c r="AI39" i="222"/>
  <c r="AH39" i="222"/>
  <c r="AG39" i="222"/>
  <c r="AF39" i="222"/>
  <c r="AE39" i="222"/>
  <c r="AD39" i="222"/>
  <c r="AC39" i="222"/>
  <c r="AB39" i="222"/>
  <c r="AA39" i="222"/>
  <c r="Z39" i="222"/>
  <c r="Y39" i="222"/>
  <c r="X39" i="222"/>
  <c r="W39" i="222"/>
  <c r="V39" i="222"/>
  <c r="U39" i="222"/>
  <c r="T39" i="222"/>
  <c r="S39" i="222"/>
  <c r="R39" i="222"/>
  <c r="Q39" i="222"/>
  <c r="P39" i="222"/>
  <c r="O39" i="222"/>
  <c r="N39" i="222"/>
  <c r="M39" i="222"/>
  <c r="L39" i="222"/>
  <c r="K39" i="222"/>
  <c r="F39" i="222"/>
  <c r="AJ38" i="222"/>
  <c r="AI38" i="222"/>
  <c r="AH38" i="222"/>
  <c r="AG38" i="222"/>
  <c r="AF38" i="222"/>
  <c r="AE38" i="222"/>
  <c r="AD38" i="222"/>
  <c r="AC38" i="222"/>
  <c r="AB38" i="222"/>
  <c r="AA38" i="222"/>
  <c r="Z38" i="222"/>
  <c r="Y38" i="222"/>
  <c r="X38" i="222"/>
  <c r="W38" i="222"/>
  <c r="V38" i="222"/>
  <c r="U38" i="222"/>
  <c r="T38" i="222"/>
  <c r="S38" i="222"/>
  <c r="R38" i="222"/>
  <c r="Q38" i="222"/>
  <c r="P38" i="222"/>
  <c r="O38" i="222"/>
  <c r="N38" i="222"/>
  <c r="M38" i="222"/>
  <c r="L38" i="222"/>
  <c r="K38" i="222"/>
  <c r="F38" i="222"/>
  <c r="AJ37" i="222"/>
  <c r="AI37" i="222"/>
  <c r="AH37" i="222"/>
  <c r="AG37" i="222"/>
  <c r="AF37" i="222"/>
  <c r="AE37" i="222"/>
  <c r="AD37" i="222"/>
  <c r="AC37" i="222"/>
  <c r="AB37" i="222"/>
  <c r="AA37" i="222"/>
  <c r="Z37" i="222"/>
  <c r="Y37" i="222"/>
  <c r="X37" i="222"/>
  <c r="W37" i="222"/>
  <c r="V37" i="222"/>
  <c r="U37" i="222"/>
  <c r="T37" i="222"/>
  <c r="S37" i="222"/>
  <c r="R37" i="222"/>
  <c r="Q37" i="222"/>
  <c r="P37" i="222"/>
  <c r="O37" i="222"/>
  <c r="N37" i="222"/>
  <c r="M37" i="222"/>
  <c r="L37" i="222"/>
  <c r="K37" i="222"/>
  <c r="F37" i="222"/>
  <c r="AJ36" i="222"/>
  <c r="AI36" i="222"/>
  <c r="AH36" i="222"/>
  <c r="AG36" i="222"/>
  <c r="AF36" i="222"/>
  <c r="AE36" i="222"/>
  <c r="AD36" i="222"/>
  <c r="AC36" i="222"/>
  <c r="AB36" i="222"/>
  <c r="AA36" i="222"/>
  <c r="Z36" i="222"/>
  <c r="Y36" i="222"/>
  <c r="X36" i="222"/>
  <c r="W36" i="222"/>
  <c r="V36" i="222"/>
  <c r="U36" i="222"/>
  <c r="T36" i="222"/>
  <c r="S36" i="222"/>
  <c r="R36" i="222"/>
  <c r="Q36" i="222"/>
  <c r="P36" i="222"/>
  <c r="O36" i="222"/>
  <c r="N36" i="222"/>
  <c r="M36" i="222"/>
  <c r="L36" i="222"/>
  <c r="K36" i="222"/>
  <c r="F36" i="222"/>
  <c r="AJ35" i="222"/>
  <c r="AI35" i="222"/>
  <c r="AH35" i="222"/>
  <c r="AG35" i="222"/>
  <c r="AF35" i="222"/>
  <c r="AE35" i="222"/>
  <c r="AD35" i="222"/>
  <c r="AC35" i="222"/>
  <c r="AB35" i="222"/>
  <c r="AA35" i="222"/>
  <c r="Z35" i="222"/>
  <c r="Y35" i="222"/>
  <c r="X35" i="222"/>
  <c r="W35" i="222"/>
  <c r="V35" i="222"/>
  <c r="U35" i="222"/>
  <c r="T35" i="222"/>
  <c r="S35" i="222"/>
  <c r="R35" i="222"/>
  <c r="Q35" i="222"/>
  <c r="P35" i="222"/>
  <c r="O35" i="222"/>
  <c r="N35" i="222"/>
  <c r="M35" i="222"/>
  <c r="L35" i="222"/>
  <c r="K35" i="222"/>
  <c r="F35" i="222"/>
  <c r="AJ34" i="222"/>
  <c r="AI34" i="222"/>
  <c r="AH34" i="222"/>
  <c r="AG34" i="222"/>
  <c r="AF34" i="222"/>
  <c r="AE34" i="222"/>
  <c r="AD34" i="222"/>
  <c r="AC34" i="222"/>
  <c r="AB34" i="222"/>
  <c r="AA34" i="222"/>
  <c r="Z34" i="222"/>
  <c r="Y34" i="222"/>
  <c r="X34" i="222"/>
  <c r="W34" i="222"/>
  <c r="V34" i="222"/>
  <c r="U34" i="222"/>
  <c r="T34" i="222"/>
  <c r="S34" i="222"/>
  <c r="R34" i="222"/>
  <c r="Q34" i="222"/>
  <c r="P34" i="222"/>
  <c r="O34" i="222"/>
  <c r="N34" i="222"/>
  <c r="M34" i="222"/>
  <c r="L34" i="222"/>
  <c r="K34" i="222"/>
  <c r="F34" i="222"/>
  <c r="AJ33" i="222"/>
  <c r="AI33" i="222"/>
  <c r="AH33" i="222"/>
  <c r="AG33" i="222"/>
  <c r="AF33" i="222"/>
  <c r="AE33" i="222"/>
  <c r="AD33" i="222"/>
  <c r="AC33" i="222"/>
  <c r="AB33" i="222"/>
  <c r="AA33" i="222"/>
  <c r="Z33" i="222"/>
  <c r="Y33" i="222"/>
  <c r="X33" i="222"/>
  <c r="W33" i="222"/>
  <c r="V33" i="222"/>
  <c r="U33" i="222"/>
  <c r="T33" i="222"/>
  <c r="S33" i="222"/>
  <c r="R33" i="222"/>
  <c r="Q33" i="222"/>
  <c r="P33" i="222"/>
  <c r="O33" i="222"/>
  <c r="N33" i="222"/>
  <c r="M33" i="222"/>
  <c r="L33" i="222"/>
  <c r="K33" i="222"/>
  <c r="F33" i="222"/>
  <c r="AJ32" i="222"/>
  <c r="AI32" i="222"/>
  <c r="AH32" i="222"/>
  <c r="AG32" i="222"/>
  <c r="AF32" i="222"/>
  <c r="AE32" i="222"/>
  <c r="AD32" i="222"/>
  <c r="AC32" i="222"/>
  <c r="AB32" i="222"/>
  <c r="AA32" i="222"/>
  <c r="Z32" i="222"/>
  <c r="Y32" i="222"/>
  <c r="X32" i="222"/>
  <c r="W32" i="222"/>
  <c r="V32" i="222"/>
  <c r="U32" i="222"/>
  <c r="T32" i="222"/>
  <c r="S32" i="222"/>
  <c r="R32" i="222"/>
  <c r="Q32" i="222"/>
  <c r="P32" i="222"/>
  <c r="O32" i="222"/>
  <c r="N32" i="222"/>
  <c r="M32" i="222"/>
  <c r="L32" i="222"/>
  <c r="K32" i="222"/>
  <c r="F32" i="222"/>
  <c r="AJ31" i="222"/>
  <c r="AI31" i="222"/>
  <c r="AH31" i="222"/>
  <c r="AG31" i="222"/>
  <c r="AF31" i="222"/>
  <c r="AE31" i="222"/>
  <c r="AD31" i="222"/>
  <c r="AC31" i="222"/>
  <c r="AB31" i="222"/>
  <c r="AA31" i="222"/>
  <c r="Z31" i="222"/>
  <c r="Y31" i="222"/>
  <c r="X31" i="222"/>
  <c r="W31" i="222"/>
  <c r="V31" i="222"/>
  <c r="U31" i="222"/>
  <c r="T31" i="222"/>
  <c r="S31" i="222"/>
  <c r="R31" i="222"/>
  <c r="Q31" i="222"/>
  <c r="P31" i="222"/>
  <c r="O31" i="222"/>
  <c r="N31" i="222"/>
  <c r="M31" i="222"/>
  <c r="L31" i="222"/>
  <c r="K31" i="222"/>
  <c r="F31" i="222"/>
  <c r="AJ30" i="222"/>
  <c r="AI30" i="222"/>
  <c r="AH30" i="222"/>
  <c r="AG30" i="222"/>
  <c r="AF30" i="222"/>
  <c r="AE30" i="222"/>
  <c r="AD30" i="222"/>
  <c r="AC30" i="222"/>
  <c r="AB30" i="222"/>
  <c r="AA30" i="222"/>
  <c r="Z30" i="222"/>
  <c r="Y30" i="222"/>
  <c r="X30" i="222"/>
  <c r="W30" i="222"/>
  <c r="V30" i="222"/>
  <c r="U30" i="222"/>
  <c r="T30" i="222"/>
  <c r="S30" i="222"/>
  <c r="R30" i="222"/>
  <c r="Q30" i="222"/>
  <c r="P30" i="222"/>
  <c r="O30" i="222"/>
  <c r="N30" i="222"/>
  <c r="M30" i="222"/>
  <c r="L30" i="222"/>
  <c r="K30" i="222"/>
  <c r="F30" i="222"/>
  <c r="AJ29" i="222"/>
  <c r="AI29" i="222"/>
  <c r="AH29" i="222"/>
  <c r="AG29" i="222"/>
  <c r="AF29" i="222"/>
  <c r="AE29" i="222"/>
  <c r="AD29" i="222"/>
  <c r="AC29" i="222"/>
  <c r="AB29" i="222"/>
  <c r="AA29" i="222"/>
  <c r="Z29" i="222"/>
  <c r="Y29" i="222"/>
  <c r="X29" i="222"/>
  <c r="W29" i="222"/>
  <c r="V29" i="222"/>
  <c r="U29" i="222"/>
  <c r="T29" i="222"/>
  <c r="S29" i="222"/>
  <c r="R29" i="222"/>
  <c r="Q29" i="222"/>
  <c r="P29" i="222"/>
  <c r="O29" i="222"/>
  <c r="N29" i="222"/>
  <c r="M29" i="222"/>
  <c r="L29" i="222"/>
  <c r="K29" i="222"/>
  <c r="F29" i="222"/>
  <c r="AJ28" i="222"/>
  <c r="AI28" i="222"/>
  <c r="AH28" i="222"/>
  <c r="AG28" i="222"/>
  <c r="AF28" i="222"/>
  <c r="AE28" i="222"/>
  <c r="AD28" i="222"/>
  <c r="AC28" i="222"/>
  <c r="AB28" i="222"/>
  <c r="AA28" i="222"/>
  <c r="Z28" i="222"/>
  <c r="Y28" i="222"/>
  <c r="X28" i="222"/>
  <c r="W28" i="222"/>
  <c r="V28" i="222"/>
  <c r="U28" i="222"/>
  <c r="T28" i="222"/>
  <c r="S28" i="222"/>
  <c r="R28" i="222"/>
  <c r="Q28" i="222"/>
  <c r="P28" i="222"/>
  <c r="O28" i="222"/>
  <c r="N28" i="222"/>
  <c r="M28" i="222"/>
  <c r="L28" i="222"/>
  <c r="K28" i="222"/>
  <c r="F28" i="222"/>
  <c r="AJ27" i="222"/>
  <c r="AI27" i="222"/>
  <c r="AH27" i="222"/>
  <c r="AG27" i="222"/>
  <c r="AF27" i="222"/>
  <c r="AE27" i="222"/>
  <c r="AD27" i="222"/>
  <c r="AC27" i="222"/>
  <c r="AB27" i="222"/>
  <c r="AA27" i="222"/>
  <c r="Z27" i="222"/>
  <c r="Y27" i="222"/>
  <c r="X27" i="222"/>
  <c r="W27" i="222"/>
  <c r="V27" i="222"/>
  <c r="U27" i="222"/>
  <c r="T27" i="222"/>
  <c r="S27" i="222"/>
  <c r="R27" i="222"/>
  <c r="Q27" i="222"/>
  <c r="P27" i="222"/>
  <c r="O27" i="222"/>
  <c r="N27" i="222"/>
  <c r="M27" i="222"/>
  <c r="L27" i="222"/>
  <c r="K27" i="222"/>
  <c r="F27" i="222"/>
  <c r="AJ26" i="222"/>
  <c r="AI26" i="222"/>
  <c r="AH26" i="222"/>
  <c r="AG26" i="222"/>
  <c r="AF26" i="222"/>
  <c r="AE26" i="222"/>
  <c r="AD26" i="222"/>
  <c r="AC26" i="222"/>
  <c r="AB26" i="222"/>
  <c r="AA26" i="222"/>
  <c r="Z26" i="222"/>
  <c r="Y26" i="222"/>
  <c r="X26" i="222"/>
  <c r="W26" i="222"/>
  <c r="V26" i="222"/>
  <c r="U26" i="222"/>
  <c r="T26" i="222"/>
  <c r="S26" i="222"/>
  <c r="R26" i="222"/>
  <c r="Q26" i="222"/>
  <c r="P26" i="222"/>
  <c r="O26" i="222"/>
  <c r="N26" i="222"/>
  <c r="M26" i="222"/>
  <c r="L26" i="222"/>
  <c r="K26" i="222"/>
  <c r="F26" i="222"/>
  <c r="AJ25" i="222"/>
  <c r="AI25" i="222"/>
  <c r="AH25" i="222"/>
  <c r="AG25" i="222"/>
  <c r="AF25" i="222"/>
  <c r="AE25" i="222"/>
  <c r="AD25" i="222"/>
  <c r="AC25" i="222"/>
  <c r="AB25" i="222"/>
  <c r="AA25" i="222"/>
  <c r="Z25" i="222"/>
  <c r="Y25" i="222"/>
  <c r="X25" i="222"/>
  <c r="W25" i="222"/>
  <c r="V25" i="222"/>
  <c r="U25" i="222"/>
  <c r="T25" i="222"/>
  <c r="S25" i="222"/>
  <c r="R25" i="222"/>
  <c r="Q25" i="222"/>
  <c r="P25" i="222"/>
  <c r="O25" i="222"/>
  <c r="N25" i="222"/>
  <c r="M25" i="222"/>
  <c r="L25" i="222"/>
  <c r="K25" i="222"/>
  <c r="F25" i="222"/>
  <c r="AJ24" i="222"/>
  <c r="AI24" i="222"/>
  <c r="AH24" i="222"/>
  <c r="AG24" i="222"/>
  <c r="AF24" i="222"/>
  <c r="AE24" i="222"/>
  <c r="AD24" i="222"/>
  <c r="AC24" i="222"/>
  <c r="AB24" i="222"/>
  <c r="AA24" i="222"/>
  <c r="Z24" i="222"/>
  <c r="Y24" i="222"/>
  <c r="X24" i="222"/>
  <c r="W24" i="222"/>
  <c r="V24" i="222"/>
  <c r="U24" i="222"/>
  <c r="T24" i="222"/>
  <c r="S24" i="222"/>
  <c r="R24" i="222"/>
  <c r="Q24" i="222"/>
  <c r="P24" i="222"/>
  <c r="O24" i="222"/>
  <c r="N24" i="222"/>
  <c r="M24" i="222"/>
  <c r="L24" i="222"/>
  <c r="K24" i="222"/>
  <c r="F24" i="222"/>
  <c r="AJ23" i="222"/>
  <c r="AI23" i="222"/>
  <c r="AH23" i="222"/>
  <c r="AG23" i="222"/>
  <c r="AF23" i="222"/>
  <c r="AE23" i="222"/>
  <c r="AD23" i="222"/>
  <c r="AC23" i="222"/>
  <c r="AB23" i="222"/>
  <c r="AA23" i="222"/>
  <c r="Z23" i="222"/>
  <c r="Y23" i="222"/>
  <c r="X23" i="222"/>
  <c r="W23" i="222"/>
  <c r="V23" i="222"/>
  <c r="U23" i="222"/>
  <c r="T23" i="222"/>
  <c r="S23" i="222"/>
  <c r="R23" i="222"/>
  <c r="Q23" i="222"/>
  <c r="P23" i="222"/>
  <c r="O23" i="222"/>
  <c r="N23" i="222"/>
  <c r="M23" i="222"/>
  <c r="L23" i="222"/>
  <c r="K23" i="222"/>
  <c r="F23" i="222"/>
  <c r="AJ22" i="222"/>
  <c r="AI22" i="222"/>
  <c r="AH22" i="222"/>
  <c r="AG22" i="222"/>
  <c r="AF22" i="222"/>
  <c r="AE22" i="222"/>
  <c r="AD22" i="222"/>
  <c r="AC22" i="222"/>
  <c r="AB22" i="222"/>
  <c r="AA22" i="222"/>
  <c r="Z22" i="222"/>
  <c r="Y22" i="222"/>
  <c r="X22" i="222"/>
  <c r="W22" i="222"/>
  <c r="V22" i="222"/>
  <c r="U22" i="222"/>
  <c r="T22" i="222"/>
  <c r="S22" i="222"/>
  <c r="R22" i="222"/>
  <c r="Q22" i="222"/>
  <c r="P22" i="222"/>
  <c r="O22" i="222"/>
  <c r="N22" i="222"/>
  <c r="M22" i="222"/>
  <c r="L22" i="222"/>
  <c r="K22" i="222"/>
  <c r="F22" i="222"/>
  <c r="AJ21" i="222"/>
  <c r="AI21" i="222"/>
  <c r="AH21" i="222"/>
  <c r="AG21" i="222"/>
  <c r="AF21" i="222"/>
  <c r="AE21" i="222"/>
  <c r="AD21" i="222"/>
  <c r="AC21" i="222"/>
  <c r="AB21" i="222"/>
  <c r="AA21" i="222"/>
  <c r="Z21" i="222"/>
  <c r="Y21" i="222"/>
  <c r="X21" i="222"/>
  <c r="W21" i="222"/>
  <c r="V21" i="222"/>
  <c r="U21" i="222"/>
  <c r="T21" i="222"/>
  <c r="S21" i="222"/>
  <c r="R21" i="222"/>
  <c r="Q21" i="222"/>
  <c r="P21" i="222"/>
  <c r="O21" i="222"/>
  <c r="N21" i="222"/>
  <c r="M21" i="222"/>
  <c r="L21" i="222"/>
  <c r="K21" i="222"/>
  <c r="F21" i="222"/>
  <c r="AI20" i="222"/>
  <c r="AH20" i="222"/>
  <c r="AJ20" i="222" s="1"/>
  <c r="F20" i="222" s="1"/>
  <c r="AG20" i="222"/>
  <c r="AE20" i="222"/>
  <c r="AD20" i="222"/>
  <c r="AC20" i="222"/>
  <c r="AB20" i="222"/>
  <c r="AF20" i="222" s="1"/>
  <c r="AA20" i="222"/>
  <c r="Y20" i="222"/>
  <c r="X20" i="222"/>
  <c r="W20" i="222"/>
  <c r="Z20" i="222" s="1"/>
  <c r="V20" i="222"/>
  <c r="T20" i="222"/>
  <c r="S20" i="222"/>
  <c r="R20" i="222"/>
  <c r="U20" i="222" s="1"/>
  <c r="Q20" i="222"/>
  <c r="O20" i="222"/>
  <c r="N20" i="222"/>
  <c r="M20" i="222"/>
  <c r="L20" i="222"/>
  <c r="P20" i="222" s="1"/>
  <c r="K20" i="222"/>
  <c r="AI19" i="222"/>
  <c r="AH19" i="222"/>
  <c r="AG19" i="222"/>
  <c r="AJ19" i="222" s="1"/>
  <c r="F19" i="222" s="1"/>
  <c r="AE19" i="222"/>
  <c r="AD19" i="222"/>
  <c r="AC19" i="222"/>
  <c r="AB19" i="222"/>
  <c r="AA19" i="222"/>
  <c r="AF19" i="222" s="1"/>
  <c r="Y19" i="222"/>
  <c r="X19" i="222"/>
  <c r="W19" i="222"/>
  <c r="V19" i="222"/>
  <c r="Z19" i="222" s="1"/>
  <c r="T19" i="222"/>
  <c r="S19" i="222"/>
  <c r="R19" i="222"/>
  <c r="Q19" i="222"/>
  <c r="U19" i="222" s="1"/>
  <c r="O19" i="222"/>
  <c r="N19" i="222"/>
  <c r="M19" i="222"/>
  <c r="L19" i="222"/>
  <c r="K19" i="222"/>
  <c r="P19" i="222" s="1"/>
  <c r="AI18" i="222"/>
  <c r="AH18" i="222"/>
  <c r="AG18" i="222"/>
  <c r="AJ18" i="222" s="1"/>
  <c r="F18" i="222" s="1"/>
  <c r="AE18" i="222"/>
  <c r="AD18" i="222"/>
  <c r="AC18" i="222"/>
  <c r="AB18" i="222"/>
  <c r="AA18" i="222"/>
  <c r="AF18" i="222" s="1"/>
  <c r="Y18" i="222"/>
  <c r="X18" i="222"/>
  <c r="W18" i="222"/>
  <c r="V18" i="222"/>
  <c r="Z18" i="222" s="1"/>
  <c r="T18" i="222"/>
  <c r="S18" i="222"/>
  <c r="R18" i="222"/>
  <c r="Q18" i="222"/>
  <c r="U18" i="222" s="1"/>
  <c r="O18" i="222"/>
  <c r="N18" i="222"/>
  <c r="M18" i="222"/>
  <c r="L18" i="222"/>
  <c r="K18" i="222"/>
  <c r="P18" i="222" s="1"/>
  <c r="AI17" i="222"/>
  <c r="AH17" i="222"/>
  <c r="AG17" i="222"/>
  <c r="AE17" i="222"/>
  <c r="AD17" i="222"/>
  <c r="AC17" i="222"/>
  <c r="AB17" i="222"/>
  <c r="AA17" i="222"/>
  <c r="Y17" i="222"/>
  <c r="X17" i="222"/>
  <c r="W17" i="222"/>
  <c r="Z17" i="222" s="1"/>
  <c r="V17" i="222"/>
  <c r="T17" i="222"/>
  <c r="S17" i="222"/>
  <c r="R17" i="222"/>
  <c r="Q17" i="222"/>
  <c r="O17" i="222"/>
  <c r="N17" i="222"/>
  <c r="M17" i="222"/>
  <c r="L17" i="222"/>
  <c r="P17" i="222" s="1"/>
  <c r="K17" i="222"/>
  <c r="AI16" i="222"/>
  <c r="AH16" i="222"/>
  <c r="AJ16" i="222" s="1"/>
  <c r="AG16" i="222"/>
  <c r="AE16" i="222"/>
  <c r="AD16" i="222"/>
  <c r="AC16" i="222"/>
  <c r="AB16" i="222"/>
  <c r="AF16" i="222" s="1"/>
  <c r="AA16" i="222"/>
  <c r="Y16" i="222"/>
  <c r="X16" i="222"/>
  <c r="W16" i="222"/>
  <c r="Z16" i="222" s="1"/>
  <c r="V16" i="222"/>
  <c r="T16" i="222"/>
  <c r="S16" i="222"/>
  <c r="R16" i="222"/>
  <c r="U16" i="222" s="1"/>
  <c r="Q16" i="222"/>
  <c r="O16" i="222"/>
  <c r="N16" i="222"/>
  <c r="M16" i="222"/>
  <c r="L16" i="222"/>
  <c r="P16" i="222" s="1"/>
  <c r="K16" i="222"/>
  <c r="AI15" i="222"/>
  <c r="AH15" i="222"/>
  <c r="AG15" i="222"/>
  <c r="AE15" i="222"/>
  <c r="AD15" i="222"/>
  <c r="AC15" i="222"/>
  <c r="AB15" i="222"/>
  <c r="AA15" i="222"/>
  <c r="AF15" i="222" s="1"/>
  <c r="Y15" i="222"/>
  <c r="X15" i="222"/>
  <c r="W15" i="222"/>
  <c r="V15" i="222"/>
  <c r="T15" i="222"/>
  <c r="S15" i="222"/>
  <c r="R15" i="222"/>
  <c r="Q15" i="222"/>
  <c r="O15" i="222"/>
  <c r="N15" i="222"/>
  <c r="M15" i="222"/>
  <c r="L15" i="222"/>
  <c r="K15" i="222"/>
  <c r="AI14" i="222"/>
  <c r="AH14" i="222"/>
  <c r="AG14" i="222"/>
  <c r="AE14" i="222"/>
  <c r="AD14" i="222"/>
  <c r="AC14" i="222"/>
  <c r="AB14" i="222"/>
  <c r="AA14" i="222"/>
  <c r="Y14" i="222"/>
  <c r="X14" i="222"/>
  <c r="W14" i="222"/>
  <c r="V14" i="222"/>
  <c r="T14" i="222"/>
  <c r="S14" i="222"/>
  <c r="R14" i="222"/>
  <c r="Q14" i="222"/>
  <c r="O14" i="222"/>
  <c r="N14" i="222"/>
  <c r="M14" i="222"/>
  <c r="L14" i="222"/>
  <c r="K14" i="222"/>
  <c r="AI13" i="222"/>
  <c r="AH13" i="222"/>
  <c r="AJ13" i="222" s="1"/>
  <c r="AG13" i="222"/>
  <c r="AE13" i="222"/>
  <c r="AD13" i="222"/>
  <c r="AC13" i="222"/>
  <c r="AB13" i="222"/>
  <c r="AA13" i="222"/>
  <c r="Y13" i="222"/>
  <c r="X13" i="222"/>
  <c r="W13" i="222"/>
  <c r="V13" i="222"/>
  <c r="T13" i="222"/>
  <c r="S13" i="222"/>
  <c r="R13" i="222"/>
  <c r="Q13" i="222"/>
  <c r="O13" i="222"/>
  <c r="N13" i="222"/>
  <c r="M13" i="222"/>
  <c r="L13" i="222"/>
  <c r="K13" i="222"/>
  <c r="AI12" i="222"/>
  <c r="AH12" i="222"/>
  <c r="AG12" i="222"/>
  <c r="AE12" i="222"/>
  <c r="AD12" i="222"/>
  <c r="AC12" i="222"/>
  <c r="AB12" i="222"/>
  <c r="AA12" i="222"/>
  <c r="Y12" i="222"/>
  <c r="X12" i="222"/>
  <c r="W12" i="222"/>
  <c r="V12" i="222"/>
  <c r="T12" i="222"/>
  <c r="S12" i="222"/>
  <c r="R12" i="222"/>
  <c r="Q12" i="222"/>
  <c r="O12" i="222"/>
  <c r="N12" i="222"/>
  <c r="M12" i="222"/>
  <c r="L12" i="222"/>
  <c r="K12" i="222"/>
  <c r="AI11" i="222"/>
  <c r="AH11" i="222"/>
  <c r="AJ11" i="222" s="1"/>
  <c r="AG11" i="222"/>
  <c r="AE11" i="222"/>
  <c r="AD11" i="222"/>
  <c r="AC11" i="222"/>
  <c r="AB11" i="222"/>
  <c r="AA11" i="222"/>
  <c r="Y11" i="222"/>
  <c r="X11" i="222"/>
  <c r="W11" i="222"/>
  <c r="V11" i="222"/>
  <c r="T11" i="222"/>
  <c r="S11" i="222"/>
  <c r="R11" i="222"/>
  <c r="Q11" i="222"/>
  <c r="O11" i="222"/>
  <c r="N11" i="222"/>
  <c r="M11" i="222"/>
  <c r="L11" i="222"/>
  <c r="K11" i="222"/>
  <c r="AI10" i="222"/>
  <c r="AH10" i="222"/>
  <c r="AJ10" i="222" s="1"/>
  <c r="AG10" i="222"/>
  <c r="AE10" i="222"/>
  <c r="AD10" i="222"/>
  <c r="AC10" i="222"/>
  <c r="AF10" i="222" s="1"/>
  <c r="AB10" i="222"/>
  <c r="AA10" i="222"/>
  <c r="Y10" i="222"/>
  <c r="X10" i="222"/>
  <c r="Z10" i="222" s="1"/>
  <c r="W10" i="222"/>
  <c r="V10" i="222"/>
  <c r="T10" i="222"/>
  <c r="S10" i="222"/>
  <c r="U10" i="222" s="1"/>
  <c r="R10" i="222"/>
  <c r="Q10" i="222"/>
  <c r="O10" i="222"/>
  <c r="N10" i="222"/>
  <c r="M10" i="222"/>
  <c r="P10" i="222" s="1"/>
  <c r="L10" i="222"/>
  <c r="K10" i="222"/>
  <c r="AI9" i="222"/>
  <c r="AH9" i="222"/>
  <c r="AJ9" i="222" s="1"/>
  <c r="AG9" i="222"/>
  <c r="AE9" i="222"/>
  <c r="AD9" i="222"/>
  <c r="AC9" i="222"/>
  <c r="AB9" i="222"/>
  <c r="AA9" i="222"/>
  <c r="Y9" i="222"/>
  <c r="X9" i="222"/>
  <c r="W9" i="222"/>
  <c r="V9" i="222"/>
  <c r="T9" i="222"/>
  <c r="S9" i="222"/>
  <c r="R9" i="222"/>
  <c r="Q9" i="222"/>
  <c r="O9" i="222"/>
  <c r="N9" i="222"/>
  <c r="M9" i="222"/>
  <c r="L9" i="222"/>
  <c r="K9" i="222"/>
  <c r="AI8" i="222"/>
  <c r="AH8" i="222"/>
  <c r="AJ8" i="222" s="1"/>
  <c r="AG8" i="222"/>
  <c r="AE8" i="222"/>
  <c r="AD8" i="222"/>
  <c r="AC8" i="222"/>
  <c r="AB8" i="222"/>
  <c r="AA8" i="222"/>
  <c r="Y8" i="222"/>
  <c r="X8" i="222"/>
  <c r="W8" i="222"/>
  <c r="V8" i="222"/>
  <c r="T8" i="222"/>
  <c r="S8" i="222"/>
  <c r="R8" i="222"/>
  <c r="Q8" i="222"/>
  <c r="O8" i="222"/>
  <c r="N8" i="222"/>
  <c r="M8" i="222"/>
  <c r="L8" i="222"/>
  <c r="K8" i="222"/>
  <c r="AI7" i="222"/>
  <c r="AH7" i="222"/>
  <c r="AJ7" i="222" s="1"/>
  <c r="AG7" i="222"/>
  <c r="AE7" i="222"/>
  <c r="AD7" i="222"/>
  <c r="AC7" i="222"/>
  <c r="AB7" i="222"/>
  <c r="AA7" i="222"/>
  <c r="Y7" i="222"/>
  <c r="X7" i="222"/>
  <c r="W7" i="222"/>
  <c r="V7" i="222"/>
  <c r="T7" i="222"/>
  <c r="S7" i="222"/>
  <c r="R7" i="222"/>
  <c r="Q7" i="222"/>
  <c r="O7" i="222"/>
  <c r="N7" i="222"/>
  <c r="M7" i="222"/>
  <c r="L7" i="222"/>
  <c r="K7" i="222"/>
  <c r="AI6" i="222"/>
  <c r="AH6" i="222"/>
  <c r="AJ6" i="222" s="1"/>
  <c r="AG6" i="222"/>
  <c r="AE6" i="222"/>
  <c r="AD6" i="222"/>
  <c r="AC6" i="222"/>
  <c r="AB6" i="222"/>
  <c r="AF6" i="222" s="1"/>
  <c r="AA6" i="222"/>
  <c r="Y6" i="222"/>
  <c r="X6" i="222"/>
  <c r="W6" i="222"/>
  <c r="V6" i="222"/>
  <c r="T6" i="222"/>
  <c r="S6" i="222"/>
  <c r="R6" i="222"/>
  <c r="U6" i="222" s="1"/>
  <c r="Q6" i="222"/>
  <c r="O6" i="222"/>
  <c r="N6" i="222"/>
  <c r="M6" i="222"/>
  <c r="L6" i="222"/>
  <c r="K6" i="222"/>
  <c r="AI5" i="222"/>
  <c r="AH5" i="222"/>
  <c r="AJ5" i="222" s="1"/>
  <c r="AG5" i="222"/>
  <c r="AE5" i="222"/>
  <c r="AD5" i="222"/>
  <c r="AC5" i="222"/>
  <c r="AB5" i="222"/>
  <c r="AA5" i="222"/>
  <c r="Y5" i="222"/>
  <c r="X5" i="222"/>
  <c r="Z5" i="222" s="1"/>
  <c r="W5" i="222"/>
  <c r="V5" i="222"/>
  <c r="T5" i="222"/>
  <c r="S5" i="222"/>
  <c r="R5" i="222"/>
  <c r="Q5" i="222"/>
  <c r="O5" i="222"/>
  <c r="N5" i="222"/>
  <c r="M5" i="222"/>
  <c r="L5" i="222"/>
  <c r="K5" i="222"/>
  <c r="AI4" i="222"/>
  <c r="AH4" i="222"/>
  <c r="AJ4" i="222" s="1"/>
  <c r="AG4" i="222"/>
  <c r="AE4" i="222"/>
  <c r="AD4" i="222"/>
  <c r="AC4" i="222"/>
  <c r="AF4" i="222" s="1"/>
  <c r="AB4" i="222"/>
  <c r="AA4" i="222"/>
  <c r="Y4" i="222"/>
  <c r="X4" i="222"/>
  <c r="Z4" i="222" s="1"/>
  <c r="W4" i="222"/>
  <c r="V4" i="222"/>
  <c r="T4" i="222"/>
  <c r="S4" i="222"/>
  <c r="U4" i="222" s="1"/>
  <c r="R4" i="222"/>
  <c r="Q4" i="222"/>
  <c r="O4" i="222"/>
  <c r="N4" i="222"/>
  <c r="M4" i="222"/>
  <c r="P4" i="222" s="1"/>
  <c r="L4" i="222"/>
  <c r="K4" i="222"/>
  <c r="E19" i="275"/>
  <c r="F76" i="297"/>
  <c r="D76" i="316"/>
  <c r="F26" i="275"/>
  <c r="D63" i="275"/>
  <c r="E78" i="297"/>
  <c r="D76" i="329"/>
  <c r="H77" i="297"/>
  <c r="E78" i="284"/>
  <c r="I78" i="329"/>
  <c r="E76" i="329"/>
  <c r="E20" i="275"/>
  <c r="D62" i="258"/>
  <c r="E76" i="288"/>
  <c r="F20" i="275"/>
  <c r="D33" i="241"/>
  <c r="E60" i="241"/>
  <c r="E41" i="275"/>
  <c r="D75" i="275"/>
  <c r="E62" i="241"/>
  <c r="F78" i="288"/>
  <c r="D77" i="321"/>
  <c r="F76" i="288"/>
  <c r="F62" i="258"/>
  <c r="D25" i="241"/>
  <c r="D61" i="275"/>
  <c r="F13" i="258"/>
  <c r="G76" i="297"/>
  <c r="F41" i="275"/>
  <c r="D47" i="241"/>
  <c r="F49" i="275"/>
  <c r="F48" i="275"/>
  <c r="F68" i="275"/>
  <c r="D78" i="321"/>
  <c r="F78" i="321"/>
  <c r="E77" i="288"/>
  <c r="D76" i="288"/>
  <c r="F77" i="288"/>
  <c r="F10" i="275"/>
  <c r="E78" i="310"/>
  <c r="D76" i="321"/>
  <c r="H76" i="297"/>
  <c r="E61" i="258"/>
  <c r="E12" i="241"/>
  <c r="G78" i="329"/>
  <c r="D77" i="284"/>
  <c r="F34" i="275"/>
  <c r="D78" i="284"/>
  <c r="E77" i="284"/>
  <c r="E10" i="275"/>
  <c r="F35" i="275"/>
  <c r="D40" i="241"/>
  <c r="E13" i="241"/>
  <c r="E77" i="321"/>
  <c r="E49" i="275"/>
  <c r="D61" i="258"/>
  <c r="D78" i="288"/>
  <c r="D77" i="329"/>
  <c r="D75" i="258"/>
  <c r="E11" i="241"/>
  <c r="F50" i="258"/>
  <c r="D50" i="258"/>
  <c r="F19" i="275"/>
  <c r="E77" i="329"/>
  <c r="D78" i="329"/>
  <c r="E68" i="275"/>
  <c r="D13" i="258"/>
  <c r="E13" i="258"/>
  <c r="E76" i="321"/>
  <c r="D62" i="275"/>
  <c r="F61" i="258"/>
  <c r="E42" i="275"/>
  <c r="E27" i="275"/>
  <c r="F77" i="297"/>
  <c r="E71" i="241"/>
  <c r="E50" i="241"/>
  <c r="F75" i="258"/>
  <c r="E48" i="275"/>
  <c r="D77" i="288"/>
  <c r="E28" i="241"/>
  <c r="E78" i="321"/>
  <c r="E50" i="258"/>
  <c r="D77" i="316"/>
  <c r="F27" i="275"/>
  <c r="E61" i="241"/>
  <c r="G77" i="297"/>
  <c r="F76" i="284"/>
  <c r="E62" i="258"/>
  <c r="E26" i="275"/>
  <c r="H78" i="297"/>
  <c r="E76" i="284"/>
  <c r="E69" i="241"/>
  <c r="E70" i="241"/>
  <c r="F42" i="275"/>
  <c r="H78" i="329"/>
  <c r="D78" i="297"/>
  <c r="E75" i="258"/>
  <c r="F77" i="284"/>
  <c r="D76" i="284"/>
  <c r="D18" i="241"/>
  <c r="G70" i="324" l="1"/>
  <c r="G70" i="323"/>
  <c r="C77" i="329"/>
  <c r="C76" i="329"/>
  <c r="C78" i="329"/>
  <c r="K64" i="329"/>
  <c r="G70" i="319"/>
  <c r="C78" i="321"/>
  <c r="G70" i="318"/>
  <c r="C77" i="321"/>
  <c r="C76" i="321"/>
  <c r="K64" i="321"/>
  <c r="G70" i="314"/>
  <c r="K64" i="316"/>
  <c r="C76" i="316"/>
  <c r="C77" i="316"/>
  <c r="C78" i="310"/>
  <c r="E69" i="290"/>
  <c r="G70" i="296"/>
  <c r="G70" i="295"/>
  <c r="G70" i="294"/>
  <c r="C76" i="297"/>
  <c r="C77" i="297"/>
  <c r="K64" i="297"/>
  <c r="C78" i="297"/>
  <c r="G70" i="287"/>
  <c r="G70" i="286"/>
  <c r="C78" i="288"/>
  <c r="K64" i="288"/>
  <c r="G70" i="285"/>
  <c r="C76" i="288"/>
  <c r="C77" i="288"/>
  <c r="G70" i="283"/>
  <c r="G70" i="282"/>
  <c r="C78" i="284"/>
  <c r="G70" i="281"/>
  <c r="C77" i="284"/>
  <c r="C76" i="284"/>
  <c r="K64" i="284"/>
  <c r="G50" i="257"/>
  <c r="G51" i="257"/>
  <c r="G51" i="256"/>
  <c r="C69" i="256"/>
  <c r="G69" i="256" s="1"/>
  <c r="C69" i="255"/>
  <c r="E69" i="255" s="1"/>
  <c r="G51" i="255"/>
  <c r="E66" i="240"/>
  <c r="E68" i="240" s="1"/>
  <c r="G66" i="240"/>
  <c r="C33" i="241"/>
  <c r="K33" i="241" s="1"/>
  <c r="C40" i="241"/>
  <c r="C47" i="241"/>
  <c r="D56" i="226"/>
  <c r="C18" i="241"/>
  <c r="C42" i="241" s="1"/>
  <c r="AF17" i="226"/>
  <c r="Z9" i="226"/>
  <c r="P17" i="226"/>
  <c r="Z17" i="226"/>
  <c r="U15" i="226"/>
  <c r="AF15" i="226"/>
  <c r="P15" i="226"/>
  <c r="F15" i="226" s="1"/>
  <c r="P8" i="226"/>
  <c r="F8" i="226" s="1"/>
  <c r="U7" i="226"/>
  <c r="AF7" i="226"/>
  <c r="P7" i="226"/>
  <c r="F7" i="226" s="1"/>
  <c r="U6" i="226"/>
  <c r="U5" i="226"/>
  <c r="C25" i="241"/>
  <c r="G70" i="248"/>
  <c r="AJ18" i="228"/>
  <c r="P18" i="228"/>
  <c r="U15" i="228"/>
  <c r="Z8" i="228"/>
  <c r="P7" i="228"/>
  <c r="AF7" i="228"/>
  <c r="AF18" i="228"/>
  <c r="AF17" i="228"/>
  <c r="U16" i="228"/>
  <c r="AF16" i="228"/>
  <c r="Z7" i="228"/>
  <c r="Z4" i="228"/>
  <c r="D69" i="237"/>
  <c r="E50" i="235"/>
  <c r="C50" i="235" s="1"/>
  <c r="E57" i="243"/>
  <c r="E62" i="243" s="1"/>
  <c r="C50" i="243"/>
  <c r="G50" i="243" s="1"/>
  <c r="U9" i="225"/>
  <c r="AF9" i="225"/>
  <c r="P10" i="225"/>
  <c r="F10" i="225" s="1"/>
  <c r="AF6" i="225"/>
  <c r="P6" i="225"/>
  <c r="F6" i="225" s="1"/>
  <c r="Z6" i="225"/>
  <c r="AJ6" i="225"/>
  <c r="U4" i="225"/>
  <c r="AF4" i="225"/>
  <c r="AF7" i="222"/>
  <c r="P6" i="222"/>
  <c r="Z6" i="222"/>
  <c r="F6" i="222" s="1"/>
  <c r="C68" i="239"/>
  <c r="G68" i="239" s="1"/>
  <c r="D69" i="234"/>
  <c r="D54" i="275"/>
  <c r="C34" i="275"/>
  <c r="K34" i="275" s="1"/>
  <c r="C35" i="275"/>
  <c r="K35" i="275" s="1"/>
  <c r="C57" i="234"/>
  <c r="E57" i="234" s="1"/>
  <c r="G55" i="234"/>
  <c r="G56" i="234"/>
  <c r="C68" i="275"/>
  <c r="C70" i="275" s="1"/>
  <c r="C19" i="275"/>
  <c r="C66" i="234"/>
  <c r="G66" i="234" s="1"/>
  <c r="D55" i="275"/>
  <c r="C21" i="275"/>
  <c r="C41" i="275"/>
  <c r="C48" i="275"/>
  <c r="C75" i="275"/>
  <c r="C43" i="275"/>
  <c r="C42" i="275"/>
  <c r="D69" i="233"/>
  <c r="E54" i="275"/>
  <c r="C57" i="233"/>
  <c r="G57" i="233" s="1"/>
  <c r="C49" i="275"/>
  <c r="C10" i="275"/>
  <c r="C27" i="275"/>
  <c r="C26" i="275"/>
  <c r="C66" i="233"/>
  <c r="G66" i="233" s="1"/>
  <c r="G47" i="232"/>
  <c r="D62" i="243"/>
  <c r="G51" i="248"/>
  <c r="E50" i="233"/>
  <c r="P14" i="226"/>
  <c r="F14" i="226" s="1"/>
  <c r="U14" i="222"/>
  <c r="AF14" i="222"/>
  <c r="U18" i="228"/>
  <c r="P14" i="222"/>
  <c r="U13" i="225"/>
  <c r="AF13" i="225"/>
  <c r="K14" i="258"/>
  <c r="C61" i="258"/>
  <c r="K61" i="258" s="1"/>
  <c r="C62" i="258"/>
  <c r="K62" i="258" s="1"/>
  <c r="C50" i="258"/>
  <c r="E55" i="258" s="1"/>
  <c r="C13" i="258"/>
  <c r="K13" i="258" s="1"/>
  <c r="E68" i="239"/>
  <c r="Z8" i="225"/>
  <c r="P15" i="228"/>
  <c r="G67" i="255"/>
  <c r="G50" i="248"/>
  <c r="Z14" i="222"/>
  <c r="AF8" i="228"/>
  <c r="P9" i="228"/>
  <c r="U11" i="228"/>
  <c r="AF11" i="228"/>
  <c r="G50" i="240"/>
  <c r="G68" i="255"/>
  <c r="G66" i="239"/>
  <c r="P5" i="225"/>
  <c r="F5" i="225" s="1"/>
  <c r="U12" i="226"/>
  <c r="P16" i="226"/>
  <c r="Z9" i="228"/>
  <c r="AJ9" i="228"/>
  <c r="F9" i="228" s="1"/>
  <c r="Z12" i="228"/>
  <c r="E50" i="237"/>
  <c r="C50" i="237" s="1"/>
  <c r="G50" i="237" s="1"/>
  <c r="E57" i="239"/>
  <c r="E62" i="239" s="1"/>
  <c r="E62" i="256"/>
  <c r="G48" i="239"/>
  <c r="C69" i="257"/>
  <c r="K36" i="258"/>
  <c r="P8" i="222"/>
  <c r="C69" i="248"/>
  <c r="G69" i="248" s="1"/>
  <c r="G67" i="239"/>
  <c r="G48" i="240"/>
  <c r="E62" i="248"/>
  <c r="G67" i="256"/>
  <c r="G67" i="257"/>
  <c r="G49" i="240"/>
  <c r="C62" i="248"/>
  <c r="G68" i="256"/>
  <c r="G68" i="257"/>
  <c r="G50" i="256"/>
  <c r="E62" i="255"/>
  <c r="AJ15" i="222"/>
  <c r="P11" i="225"/>
  <c r="F11" i="225" s="1"/>
  <c r="P6" i="226"/>
  <c r="F6" i="226" s="1"/>
  <c r="P9" i="226"/>
  <c r="F9" i="226" s="1"/>
  <c r="U13" i="226"/>
  <c r="AF13" i="226"/>
  <c r="C49" i="235"/>
  <c r="G49" i="235" s="1"/>
  <c r="G49" i="239"/>
  <c r="G69" i="255"/>
  <c r="G50" i="255"/>
  <c r="Z17" i="228"/>
  <c r="G68" i="240"/>
  <c r="G67" i="240"/>
  <c r="E62" i="240"/>
  <c r="C70" i="258"/>
  <c r="C69" i="258"/>
  <c r="E68" i="256"/>
  <c r="E67" i="256"/>
  <c r="E68" i="257"/>
  <c r="E67" i="257"/>
  <c r="E68" i="255"/>
  <c r="E67" i="255"/>
  <c r="G51" i="243"/>
  <c r="G57" i="243"/>
  <c r="G70" i="243"/>
  <c r="E68" i="243"/>
  <c r="U17" i="228"/>
  <c r="P16" i="228"/>
  <c r="AF15" i="228"/>
  <c r="P13" i="228"/>
  <c r="U10" i="228"/>
  <c r="AF10" i="228"/>
  <c r="P8" i="228"/>
  <c r="Z18" i="228"/>
  <c r="P17" i="228"/>
  <c r="AJ17" i="228"/>
  <c r="F17" i="228" s="1"/>
  <c r="Z16" i="228"/>
  <c r="Z15" i="228"/>
  <c r="U13" i="228"/>
  <c r="AF13" i="228"/>
  <c r="Z13" i="228"/>
  <c r="AJ12" i="228"/>
  <c r="F12" i="228" s="1"/>
  <c r="U12" i="228"/>
  <c r="AF12" i="228"/>
  <c r="P11" i="228"/>
  <c r="Z11" i="228"/>
  <c r="Z10" i="228"/>
  <c r="U9" i="228"/>
  <c r="AF9" i="228"/>
  <c r="AJ8" i="228"/>
  <c r="F8" i="228" s="1"/>
  <c r="U8" i="228"/>
  <c r="F18" i="228"/>
  <c r="F10" i="228"/>
  <c r="F5" i="228"/>
  <c r="F7" i="228"/>
  <c r="F11" i="228"/>
  <c r="F14" i="228"/>
  <c r="AF4" i="228"/>
  <c r="P4" i="228"/>
  <c r="F4" i="228" s="1"/>
  <c r="F6" i="228"/>
  <c r="F13" i="228"/>
  <c r="F16" i="228"/>
  <c r="F15" i="228"/>
  <c r="E48" i="228"/>
  <c r="U16" i="226"/>
  <c r="Z11" i="226"/>
  <c r="U9" i="226"/>
  <c r="AF5" i="226"/>
  <c r="Z16" i="226"/>
  <c r="F17" i="226"/>
  <c r="AJ16" i="226"/>
  <c r="AF16" i="226"/>
  <c r="U14" i="226"/>
  <c r="AF14" i="226"/>
  <c r="P13" i="226"/>
  <c r="F13" i="226" s="1"/>
  <c r="Z13" i="226"/>
  <c r="P12" i="226"/>
  <c r="F12" i="226" s="1"/>
  <c r="P11" i="226"/>
  <c r="F11" i="226" s="1"/>
  <c r="AF9" i="226"/>
  <c r="AF6" i="226"/>
  <c r="P5" i="226"/>
  <c r="F5" i="226" s="1"/>
  <c r="Z5" i="226"/>
  <c r="AJ5" i="226"/>
  <c r="U12" i="225"/>
  <c r="AF10" i="225"/>
  <c r="P9" i="225"/>
  <c r="F9" i="225" s="1"/>
  <c r="U14" i="225"/>
  <c r="AF14" i="225"/>
  <c r="U11" i="225"/>
  <c r="AF11" i="225"/>
  <c r="U10" i="225"/>
  <c r="U8" i="225"/>
  <c r="AF8" i="225"/>
  <c r="P8" i="225"/>
  <c r="F8" i="225" s="1"/>
  <c r="U7" i="225"/>
  <c r="AF7" i="225"/>
  <c r="U5" i="225"/>
  <c r="AF5" i="225"/>
  <c r="P4" i="225"/>
  <c r="F4" i="225" s="1"/>
  <c r="P11" i="222"/>
  <c r="U9" i="222"/>
  <c r="AF9" i="222"/>
  <c r="P9" i="222"/>
  <c r="Z8" i="222"/>
  <c r="F8" i="222" s="1"/>
  <c r="U8" i="222"/>
  <c r="AF8" i="222"/>
  <c r="P5" i="222"/>
  <c r="F5" i="222" s="1"/>
  <c r="AF12" i="222"/>
  <c r="P12" i="222"/>
  <c r="U17" i="222"/>
  <c r="AF17" i="222"/>
  <c r="AJ17" i="222"/>
  <c r="F17" i="222" s="1"/>
  <c r="Z15" i="222"/>
  <c r="P15" i="222"/>
  <c r="U15" i="222"/>
  <c r="AJ14" i="222"/>
  <c r="F14" i="222" s="1"/>
  <c r="U13" i="222"/>
  <c r="Z13" i="222"/>
  <c r="F10" i="222"/>
  <c r="AJ12" i="222"/>
  <c r="F4" i="222"/>
  <c r="U11" i="222"/>
  <c r="AF11" i="222"/>
  <c r="Z11" i="222"/>
  <c r="F11" i="222" s="1"/>
  <c r="Z9" i="222"/>
  <c r="F9" i="222" s="1"/>
  <c r="F15" i="222"/>
  <c r="U7" i="222"/>
  <c r="P7" i="222"/>
  <c r="Z7" i="222"/>
  <c r="AF5" i="222"/>
  <c r="U5" i="222"/>
  <c r="F16" i="222"/>
  <c r="C62" i="240"/>
  <c r="C69" i="240"/>
  <c r="E67" i="239"/>
  <c r="D62" i="239"/>
  <c r="C50" i="239"/>
  <c r="G47" i="237"/>
  <c r="D67" i="237"/>
  <c r="C57" i="237"/>
  <c r="C61" i="237"/>
  <c r="C49" i="237"/>
  <c r="G49" i="237" s="1"/>
  <c r="E66" i="237"/>
  <c r="E68" i="237" s="1"/>
  <c r="C48" i="237"/>
  <c r="G48" i="237" s="1"/>
  <c r="G66" i="237"/>
  <c r="C68" i="237"/>
  <c r="G68" i="237" s="1"/>
  <c r="C57" i="236"/>
  <c r="E57" i="236" s="1"/>
  <c r="D67" i="236"/>
  <c r="D68" i="236"/>
  <c r="G66" i="236"/>
  <c r="C48" i="236"/>
  <c r="G48" i="236" s="1"/>
  <c r="E66" i="236"/>
  <c r="E67" i="236" s="1"/>
  <c r="G47" i="236"/>
  <c r="C68" i="236"/>
  <c r="G68" i="236" s="1"/>
  <c r="C61" i="236"/>
  <c r="C49" i="236"/>
  <c r="G49" i="236" s="1"/>
  <c r="E50" i="236"/>
  <c r="C50" i="236" s="1"/>
  <c r="D69" i="235"/>
  <c r="D67" i="235"/>
  <c r="C68" i="235"/>
  <c r="G68" i="235" s="1"/>
  <c r="C48" i="235"/>
  <c r="G48" i="235" s="1"/>
  <c r="C57" i="235"/>
  <c r="E57" i="235" s="1"/>
  <c r="E62" i="235" s="1"/>
  <c r="G66" i="235"/>
  <c r="C61" i="235"/>
  <c r="E66" i="235"/>
  <c r="E68" i="235" s="1"/>
  <c r="G47" i="235"/>
  <c r="D68" i="234"/>
  <c r="D67" i="234"/>
  <c r="C48" i="234"/>
  <c r="E50" i="234"/>
  <c r="E66" i="234"/>
  <c r="G47" i="234"/>
  <c r="C49" i="234"/>
  <c r="C61" i="234"/>
  <c r="D68" i="233"/>
  <c r="D67" i="233"/>
  <c r="C49" i="233"/>
  <c r="C61" i="233"/>
  <c r="C48" i="233"/>
  <c r="G47" i="233"/>
  <c r="G50" i="235"/>
  <c r="D68" i="232"/>
  <c r="D67" i="232"/>
  <c r="C57" i="232"/>
  <c r="E57" i="232" s="1"/>
  <c r="E50" i="232"/>
  <c r="C50" i="232" s="1"/>
  <c r="G50" i="232" s="1"/>
  <c r="C67" i="232"/>
  <c r="G67" i="232" s="1"/>
  <c r="C68" i="232"/>
  <c r="G68" i="232" s="1"/>
  <c r="C49" i="232"/>
  <c r="G49" i="232" s="1"/>
  <c r="E66" i="232"/>
  <c r="E67" i="232" s="1"/>
  <c r="C48" i="232"/>
  <c r="G48" i="232" s="1"/>
  <c r="C61" i="232"/>
  <c r="C47" i="226"/>
  <c r="E61" i="228"/>
  <c r="E61" i="226"/>
  <c r="Z12" i="225"/>
  <c r="AJ12" i="225"/>
  <c r="P7" i="225"/>
  <c r="F7" i="225" s="1"/>
  <c r="P12" i="225"/>
  <c r="F12" i="225" s="1"/>
  <c r="P14" i="225"/>
  <c r="F14" i="225" s="1"/>
  <c r="Z14" i="225"/>
  <c r="Z7" i="225"/>
  <c r="AJ7" i="225"/>
  <c r="P13" i="225"/>
  <c r="F13" i="225" s="1"/>
  <c r="AF12" i="225"/>
  <c r="E61" i="225"/>
  <c r="AF13" i="222"/>
  <c r="P13" i="222"/>
  <c r="U12" i="222"/>
  <c r="Z12" i="222"/>
  <c r="D61" i="225"/>
  <c r="E61" i="222"/>
  <c r="D61" i="226"/>
  <c r="D61" i="228"/>
  <c r="D66" i="228"/>
  <c r="D68" i="228" s="1"/>
  <c r="D61" i="222"/>
  <c r="C47" i="228"/>
  <c r="C61" i="228" s="1"/>
  <c r="D56" i="228"/>
  <c r="E55" i="228"/>
  <c r="E56" i="228"/>
  <c r="D48" i="228"/>
  <c r="D49" i="228"/>
  <c r="C55" i="228"/>
  <c r="C56" i="228"/>
  <c r="C48" i="226"/>
  <c r="D55" i="226"/>
  <c r="E55" i="225"/>
  <c r="E56" i="225"/>
  <c r="E55" i="226"/>
  <c r="E56" i="226"/>
  <c r="D55" i="225"/>
  <c r="E48" i="226"/>
  <c r="E49" i="226"/>
  <c r="C47" i="225"/>
  <c r="C61" i="225" s="1"/>
  <c r="G54" i="225"/>
  <c r="D66" i="225"/>
  <c r="G54" i="226"/>
  <c r="D66" i="226"/>
  <c r="E48" i="225"/>
  <c r="D48" i="225"/>
  <c r="D49" i="225"/>
  <c r="C55" i="225"/>
  <c r="C56" i="225"/>
  <c r="D48" i="226"/>
  <c r="D49" i="226"/>
  <c r="C55" i="226"/>
  <c r="C56" i="226"/>
  <c r="D55" i="222"/>
  <c r="E55" i="222"/>
  <c r="E56" i="222"/>
  <c r="C47" i="222"/>
  <c r="C61" i="222" s="1"/>
  <c r="G54" i="222"/>
  <c r="D66" i="222"/>
  <c r="E48" i="222"/>
  <c r="D48" i="222"/>
  <c r="D49" i="222"/>
  <c r="C55" i="222"/>
  <c r="G55" i="222" s="1"/>
  <c r="C56" i="222"/>
  <c r="G56" i="222" s="1"/>
  <c r="D26" i="241"/>
  <c r="D49" i="241"/>
  <c r="F75" i="275"/>
  <c r="F69" i="275"/>
  <c r="E28" i="275"/>
  <c r="E77" i="241"/>
  <c r="F76" i="258"/>
  <c r="F50" i="275"/>
  <c r="D11" i="241"/>
  <c r="E75" i="241"/>
  <c r="D78" i="258"/>
  <c r="E70" i="275"/>
  <c r="D42" i="241"/>
  <c r="D27" i="241"/>
  <c r="F71" i="275"/>
  <c r="F63" i="258"/>
  <c r="F11" i="275"/>
  <c r="E12" i="275"/>
  <c r="E71" i="275"/>
  <c r="F36" i="275"/>
  <c r="F77" i="258"/>
  <c r="D48" i="241"/>
  <c r="F28" i="275"/>
  <c r="E63" i="241"/>
  <c r="F60" i="275"/>
  <c r="D76" i="275"/>
  <c r="D19" i="241"/>
  <c r="D34" i="241"/>
  <c r="F12" i="275"/>
  <c r="E11" i="275"/>
  <c r="D35" i="241"/>
  <c r="D76" i="258"/>
  <c r="E69" i="275"/>
  <c r="F70" i="275"/>
  <c r="E76" i="258"/>
  <c r="D20" i="241"/>
  <c r="E63" i="258"/>
  <c r="D41" i="241"/>
  <c r="D77" i="275"/>
  <c r="E36" i="275"/>
  <c r="D68" i="241"/>
  <c r="D77" i="258"/>
  <c r="E77" i="258"/>
  <c r="E60" i="275"/>
  <c r="D63" i="258"/>
  <c r="D10" i="241"/>
  <c r="D78" i="275"/>
  <c r="E69" i="256" l="1"/>
  <c r="G70" i="240"/>
  <c r="G51" i="240"/>
  <c r="E67" i="240"/>
  <c r="D54" i="241"/>
  <c r="C68" i="241"/>
  <c r="C41" i="241"/>
  <c r="C34" i="241"/>
  <c r="K34" i="241" s="1"/>
  <c r="C48" i="241"/>
  <c r="C19" i="241"/>
  <c r="F16" i="226"/>
  <c r="E50" i="226" s="1"/>
  <c r="C20" i="241"/>
  <c r="C49" i="241"/>
  <c r="C35" i="241"/>
  <c r="K35" i="241" s="1"/>
  <c r="C11" i="241"/>
  <c r="K11" i="241" s="1"/>
  <c r="C26" i="241"/>
  <c r="C27" i="241"/>
  <c r="C10" i="241"/>
  <c r="C61" i="226"/>
  <c r="C75" i="241"/>
  <c r="E54" i="241"/>
  <c r="C69" i="243"/>
  <c r="C62" i="243"/>
  <c r="F13" i="222"/>
  <c r="F12" i="222"/>
  <c r="G51" i="239"/>
  <c r="G57" i="234"/>
  <c r="C71" i="275"/>
  <c r="C69" i="275"/>
  <c r="C67" i="234"/>
  <c r="G67" i="234" s="1"/>
  <c r="G49" i="234"/>
  <c r="E68" i="234"/>
  <c r="C50" i="234"/>
  <c r="C62" i="234" s="1"/>
  <c r="G48" i="234"/>
  <c r="C68" i="234"/>
  <c r="C36" i="275"/>
  <c r="K36" i="275" s="1"/>
  <c r="E57" i="233"/>
  <c r="C67" i="233"/>
  <c r="G67" i="233" s="1"/>
  <c r="C68" i="233"/>
  <c r="G68" i="233" s="1"/>
  <c r="C28" i="275"/>
  <c r="C11" i="275"/>
  <c r="K11" i="275" s="1"/>
  <c r="C12" i="275"/>
  <c r="K12" i="275" s="1"/>
  <c r="C50" i="233"/>
  <c r="G48" i="233"/>
  <c r="E66" i="233"/>
  <c r="G49" i="233"/>
  <c r="C60" i="275"/>
  <c r="K60" i="275" s="1"/>
  <c r="K10" i="275"/>
  <c r="C54" i="275"/>
  <c r="E69" i="248"/>
  <c r="G70" i="255"/>
  <c r="G70" i="257"/>
  <c r="D50" i="225"/>
  <c r="D57" i="225"/>
  <c r="D50" i="222"/>
  <c r="D57" i="222"/>
  <c r="C62" i="237"/>
  <c r="G70" i="239"/>
  <c r="G70" i="256"/>
  <c r="K64" i="258"/>
  <c r="C76" i="258"/>
  <c r="C63" i="258"/>
  <c r="K63" i="258" s="1"/>
  <c r="C77" i="258"/>
  <c r="C55" i="258"/>
  <c r="C69" i="239"/>
  <c r="E69" i="239" s="1"/>
  <c r="E69" i="257"/>
  <c r="G69" i="257"/>
  <c r="G69" i="240"/>
  <c r="E69" i="243"/>
  <c r="G69" i="243"/>
  <c r="C57" i="228"/>
  <c r="E57" i="228" s="1"/>
  <c r="E50" i="228"/>
  <c r="C50" i="228" s="1"/>
  <c r="C57" i="226"/>
  <c r="C49" i="226"/>
  <c r="C66" i="226"/>
  <c r="G47" i="226"/>
  <c r="C57" i="225"/>
  <c r="F7" i="222"/>
  <c r="E50" i="222" s="1"/>
  <c r="C57" i="222"/>
  <c r="E69" i="240"/>
  <c r="C62" i="239"/>
  <c r="G50" i="239"/>
  <c r="E67" i="237"/>
  <c r="G57" i="237"/>
  <c r="E57" i="237"/>
  <c r="E62" i="237" s="1"/>
  <c r="C69" i="237"/>
  <c r="G69" i="237" s="1"/>
  <c r="G51" i="237"/>
  <c r="G70" i="237"/>
  <c r="C62" i="236"/>
  <c r="G57" i="236"/>
  <c r="E68" i="236"/>
  <c r="G70" i="236"/>
  <c r="G51" i="236"/>
  <c r="C69" i="236"/>
  <c r="G69" i="236" s="1"/>
  <c r="G50" i="236"/>
  <c r="E62" i="236"/>
  <c r="G70" i="235"/>
  <c r="G51" i="235"/>
  <c r="C62" i="235"/>
  <c r="G57" i="235"/>
  <c r="C69" i="235"/>
  <c r="G69" i="235" s="1"/>
  <c r="E67" i="235"/>
  <c r="E67" i="234"/>
  <c r="E62" i="234"/>
  <c r="G57" i="232"/>
  <c r="C62" i="232"/>
  <c r="C69" i="232"/>
  <c r="E69" i="232" s="1"/>
  <c r="E62" i="232"/>
  <c r="G51" i="232"/>
  <c r="G70" i="232"/>
  <c r="E68" i="232"/>
  <c r="D67" i="228"/>
  <c r="D69" i="228"/>
  <c r="G47" i="228"/>
  <c r="C66" i="228"/>
  <c r="G66" i="228" s="1"/>
  <c r="E50" i="225"/>
  <c r="G56" i="225"/>
  <c r="G55" i="225"/>
  <c r="G56" i="228"/>
  <c r="G55" i="228"/>
  <c r="G56" i="226"/>
  <c r="G48" i="226"/>
  <c r="G55" i="226"/>
  <c r="C49" i="228"/>
  <c r="C48" i="228"/>
  <c r="D69" i="226"/>
  <c r="D68" i="226"/>
  <c r="D67" i="226"/>
  <c r="C49" i="225"/>
  <c r="C48" i="225"/>
  <c r="C66" i="225"/>
  <c r="G47" i="225"/>
  <c r="D69" i="225"/>
  <c r="D68" i="225"/>
  <c r="D67" i="225"/>
  <c r="C49" i="222"/>
  <c r="G49" i="222" s="1"/>
  <c r="C48" i="222"/>
  <c r="G48" i="222" s="1"/>
  <c r="C66" i="222"/>
  <c r="G47" i="222"/>
  <c r="D69" i="222"/>
  <c r="D68" i="222"/>
  <c r="D67" i="222"/>
  <c r="E13" i="275"/>
  <c r="D60" i="241"/>
  <c r="F13" i="275"/>
  <c r="D36" i="241"/>
  <c r="F62" i="275"/>
  <c r="D70" i="241"/>
  <c r="E76" i="241"/>
  <c r="F76" i="275"/>
  <c r="D69" i="241"/>
  <c r="E62" i="275"/>
  <c r="E78" i="258"/>
  <c r="D28" i="241"/>
  <c r="D71" i="241"/>
  <c r="E78" i="241"/>
  <c r="F77" i="275"/>
  <c r="D12" i="241"/>
  <c r="E50" i="275"/>
  <c r="F78" i="258"/>
  <c r="E75" i="275"/>
  <c r="E61" i="275"/>
  <c r="F61" i="275"/>
  <c r="C70" i="241" l="1"/>
  <c r="C71" i="241"/>
  <c r="C69" i="241"/>
  <c r="D50" i="226"/>
  <c r="D57" i="226"/>
  <c r="C12" i="241"/>
  <c r="K12" i="241" s="1"/>
  <c r="C28" i="241"/>
  <c r="C36" i="241"/>
  <c r="K36" i="241" s="1"/>
  <c r="K10" i="241"/>
  <c r="C60" i="241"/>
  <c r="K60" i="241" s="1"/>
  <c r="C54" i="241"/>
  <c r="E69" i="235"/>
  <c r="C50" i="225"/>
  <c r="G50" i="225" s="1"/>
  <c r="G51" i="234"/>
  <c r="C69" i="234"/>
  <c r="E69" i="234" s="1"/>
  <c r="G68" i="234"/>
  <c r="G70" i="234" s="1"/>
  <c r="G50" i="234"/>
  <c r="C50" i="275"/>
  <c r="E55" i="275" s="1"/>
  <c r="E62" i="233"/>
  <c r="C62" i="275"/>
  <c r="K62" i="275" s="1"/>
  <c r="C61" i="275"/>
  <c r="K61" i="275" s="1"/>
  <c r="G70" i="233"/>
  <c r="G51" i="233"/>
  <c r="C13" i="275"/>
  <c r="E68" i="233"/>
  <c r="E67" i="233"/>
  <c r="C69" i="233"/>
  <c r="C62" i="233"/>
  <c r="G50" i="233"/>
  <c r="K14" i="275"/>
  <c r="C50" i="222"/>
  <c r="G50" i="222" s="1"/>
  <c r="D62" i="222"/>
  <c r="D62" i="225"/>
  <c r="C78" i="258"/>
  <c r="G69" i="239"/>
  <c r="E57" i="225"/>
  <c r="E62" i="225" s="1"/>
  <c r="E66" i="226"/>
  <c r="G49" i="226"/>
  <c r="G51" i="226" s="1"/>
  <c r="E62" i="228"/>
  <c r="G57" i="228"/>
  <c r="G66" i="226"/>
  <c r="C67" i="226"/>
  <c r="C68" i="226"/>
  <c r="G57" i="226"/>
  <c r="G57" i="225"/>
  <c r="E57" i="222"/>
  <c r="E62" i="222" s="1"/>
  <c r="G57" i="222"/>
  <c r="E69" i="237"/>
  <c r="E69" i="236"/>
  <c r="G69" i="232"/>
  <c r="C68" i="228"/>
  <c r="G68" i="228" s="1"/>
  <c r="C67" i="228"/>
  <c r="E66" i="228"/>
  <c r="E68" i="228" s="1"/>
  <c r="G48" i="225"/>
  <c r="G49" i="225"/>
  <c r="G48" i="228"/>
  <c r="G49" i="228"/>
  <c r="C69" i="228"/>
  <c r="G50" i="228"/>
  <c r="C62" i="228"/>
  <c r="E66" i="225"/>
  <c r="G66" i="225"/>
  <c r="C68" i="225"/>
  <c r="C67" i="225"/>
  <c r="E66" i="222"/>
  <c r="G66" i="222"/>
  <c r="C68" i="222"/>
  <c r="G68" i="222" s="1"/>
  <c r="C67" i="222"/>
  <c r="G67" i="222" s="1"/>
  <c r="G51" i="222"/>
  <c r="D62" i="241"/>
  <c r="E63" i="275"/>
  <c r="E76" i="275"/>
  <c r="D43" i="241"/>
  <c r="D21" i="241"/>
  <c r="F78" i="275"/>
  <c r="D75" i="241"/>
  <c r="F63" i="275"/>
  <c r="D61" i="241"/>
  <c r="E77" i="275"/>
  <c r="D62" i="226" l="1"/>
  <c r="E57" i="226"/>
  <c r="C43" i="241"/>
  <c r="C21" i="241"/>
  <c r="C50" i="226"/>
  <c r="C62" i="226" s="1"/>
  <c r="C61" i="241"/>
  <c r="K61" i="241" s="1"/>
  <c r="C62" i="241"/>
  <c r="K62" i="241" s="1"/>
  <c r="E68" i="226"/>
  <c r="K14" i="241"/>
  <c r="C69" i="225"/>
  <c r="E69" i="225" s="1"/>
  <c r="C62" i="225"/>
  <c r="G69" i="234"/>
  <c r="K64" i="275"/>
  <c r="C63" i="275"/>
  <c r="K63" i="275" s="1"/>
  <c r="C76" i="275"/>
  <c r="C77" i="275"/>
  <c r="C55" i="275"/>
  <c r="K13" i="275"/>
  <c r="E69" i="233"/>
  <c r="G69" i="233"/>
  <c r="C69" i="222"/>
  <c r="G69" i="222" s="1"/>
  <c r="C62" i="222"/>
  <c r="E67" i="226"/>
  <c r="G67" i="226"/>
  <c r="G68" i="226"/>
  <c r="E67" i="228"/>
  <c r="G67" i="228"/>
  <c r="G70" i="228" s="1"/>
  <c r="G51" i="225"/>
  <c r="G68" i="225"/>
  <c r="G69" i="228"/>
  <c r="E69" i="228"/>
  <c r="G70" i="222"/>
  <c r="G51" i="228"/>
  <c r="G67" i="225"/>
  <c r="E68" i="225"/>
  <c r="E67" i="225"/>
  <c r="E68" i="222"/>
  <c r="E67" i="222"/>
  <c r="D50" i="241"/>
  <c r="D77" i="241"/>
  <c r="D13" i="241"/>
  <c r="D76" i="241"/>
  <c r="E78" i="275"/>
  <c r="D55" i="241" l="1"/>
  <c r="C50" i="241"/>
  <c r="E55" i="241" s="1"/>
  <c r="E62" i="226"/>
  <c r="C13" i="241"/>
  <c r="K13" i="241" s="1"/>
  <c r="G50" i="226"/>
  <c r="C69" i="226"/>
  <c r="E69" i="226" s="1"/>
  <c r="C76" i="241"/>
  <c r="C77" i="241"/>
  <c r="K64" i="241"/>
  <c r="G69" i="225"/>
  <c r="E69" i="222"/>
  <c r="C78" i="275"/>
  <c r="G70" i="226"/>
  <c r="G70" i="225"/>
  <c r="E54" i="210"/>
  <c r="D54" i="210"/>
  <c r="D56" i="210" s="1"/>
  <c r="C54" i="210"/>
  <c r="G54" i="210" s="1"/>
  <c r="E47" i="210"/>
  <c r="D47" i="210"/>
  <c r="D49" i="210" s="1"/>
  <c r="AJ43" i="210"/>
  <c r="AI43" i="210"/>
  <c r="AH43" i="210"/>
  <c r="AG43" i="210"/>
  <c r="AF43" i="210"/>
  <c r="AE43" i="210"/>
  <c r="AD43" i="210"/>
  <c r="AC43" i="210"/>
  <c r="AB43" i="210"/>
  <c r="AA43" i="210"/>
  <c r="Z43" i="210"/>
  <c r="Y43" i="210"/>
  <c r="X43" i="210"/>
  <c r="W43" i="210"/>
  <c r="V43" i="210"/>
  <c r="U43" i="210"/>
  <c r="T43" i="210"/>
  <c r="S43" i="210"/>
  <c r="R43" i="210"/>
  <c r="Q43" i="210"/>
  <c r="P43" i="210"/>
  <c r="O43" i="210"/>
  <c r="N43" i="210"/>
  <c r="M43" i="210"/>
  <c r="L43" i="210"/>
  <c r="K43" i="210"/>
  <c r="F43" i="210"/>
  <c r="AJ42" i="210"/>
  <c r="AI42" i="210"/>
  <c r="AH42" i="210"/>
  <c r="AG42" i="210"/>
  <c r="AF42" i="210"/>
  <c r="AE42" i="210"/>
  <c r="AD42" i="210"/>
  <c r="AC42" i="210"/>
  <c r="AB42" i="210"/>
  <c r="AA42" i="210"/>
  <c r="Z42" i="210"/>
  <c r="Y42" i="210"/>
  <c r="X42" i="210"/>
  <c r="W42" i="210"/>
  <c r="V42" i="210"/>
  <c r="U42" i="210"/>
  <c r="T42" i="210"/>
  <c r="S42" i="210"/>
  <c r="R42" i="210"/>
  <c r="Q42" i="210"/>
  <c r="P42" i="210"/>
  <c r="O42" i="210"/>
  <c r="N42" i="210"/>
  <c r="M42" i="210"/>
  <c r="L42" i="210"/>
  <c r="K42" i="210"/>
  <c r="F42" i="210"/>
  <c r="AJ41" i="210"/>
  <c r="AI41" i="210"/>
  <c r="AH41" i="210"/>
  <c r="AG41" i="210"/>
  <c r="AF41" i="210"/>
  <c r="AE41" i="210"/>
  <c r="AD41" i="210"/>
  <c r="AC41" i="210"/>
  <c r="AB41" i="210"/>
  <c r="AA41" i="210"/>
  <c r="Z41" i="210"/>
  <c r="Y41" i="210"/>
  <c r="X41" i="210"/>
  <c r="W41" i="210"/>
  <c r="V41" i="210"/>
  <c r="U41" i="210"/>
  <c r="T41" i="210"/>
  <c r="S41" i="210"/>
  <c r="R41" i="210"/>
  <c r="Q41" i="210"/>
  <c r="P41" i="210"/>
  <c r="O41" i="210"/>
  <c r="N41" i="210"/>
  <c r="M41" i="210"/>
  <c r="L41" i="210"/>
  <c r="K41" i="210"/>
  <c r="F41" i="210"/>
  <c r="AJ40" i="210"/>
  <c r="AI40" i="210"/>
  <c r="AH40" i="210"/>
  <c r="AG40" i="210"/>
  <c r="AF40" i="210"/>
  <c r="AE40" i="210"/>
  <c r="AD40" i="210"/>
  <c r="AC40" i="210"/>
  <c r="AB40" i="210"/>
  <c r="AA40" i="210"/>
  <c r="Z40" i="210"/>
  <c r="Y40" i="210"/>
  <c r="X40" i="210"/>
  <c r="W40" i="210"/>
  <c r="V40" i="210"/>
  <c r="U40" i="210"/>
  <c r="T40" i="210"/>
  <c r="S40" i="210"/>
  <c r="R40" i="210"/>
  <c r="Q40" i="210"/>
  <c r="P40" i="210"/>
  <c r="O40" i="210"/>
  <c r="N40" i="210"/>
  <c r="M40" i="210"/>
  <c r="L40" i="210"/>
  <c r="K40" i="210"/>
  <c r="F40" i="210"/>
  <c r="AJ39" i="210"/>
  <c r="AI39" i="210"/>
  <c r="AH39" i="210"/>
  <c r="AG39" i="210"/>
  <c r="AF39" i="210"/>
  <c r="AE39" i="210"/>
  <c r="AD39" i="210"/>
  <c r="AC39" i="210"/>
  <c r="AB39" i="210"/>
  <c r="AA39" i="210"/>
  <c r="Z39" i="210"/>
  <c r="Y39" i="210"/>
  <c r="X39" i="210"/>
  <c r="W39" i="210"/>
  <c r="V39" i="210"/>
  <c r="U39" i="210"/>
  <c r="T39" i="210"/>
  <c r="S39" i="210"/>
  <c r="R39" i="210"/>
  <c r="Q39" i="210"/>
  <c r="P39" i="210"/>
  <c r="O39" i="210"/>
  <c r="N39" i="210"/>
  <c r="M39" i="210"/>
  <c r="L39" i="210"/>
  <c r="K39" i="210"/>
  <c r="F39" i="210"/>
  <c r="AJ38" i="210"/>
  <c r="AI38" i="210"/>
  <c r="AH38" i="210"/>
  <c r="AG38" i="210"/>
  <c r="AF38" i="210"/>
  <c r="AE38" i="210"/>
  <c r="AD38" i="210"/>
  <c r="AC38" i="210"/>
  <c r="AB38" i="210"/>
  <c r="AA38" i="210"/>
  <c r="Z38" i="210"/>
  <c r="Y38" i="210"/>
  <c r="X38" i="210"/>
  <c r="W38" i="210"/>
  <c r="V38" i="210"/>
  <c r="U38" i="210"/>
  <c r="T38" i="210"/>
  <c r="S38" i="210"/>
  <c r="R38" i="210"/>
  <c r="Q38" i="210"/>
  <c r="P38" i="210"/>
  <c r="O38" i="210"/>
  <c r="N38" i="210"/>
  <c r="M38" i="210"/>
  <c r="L38" i="210"/>
  <c r="K38" i="210"/>
  <c r="AJ37" i="210"/>
  <c r="AI37" i="210"/>
  <c r="AH37" i="210"/>
  <c r="AG37" i="210"/>
  <c r="AF37" i="210"/>
  <c r="AE37" i="210"/>
  <c r="AD37" i="210"/>
  <c r="AC37" i="210"/>
  <c r="AB37" i="210"/>
  <c r="AA37" i="210"/>
  <c r="Z37" i="210"/>
  <c r="Y37" i="210"/>
  <c r="X37" i="210"/>
  <c r="W37" i="210"/>
  <c r="V37" i="210"/>
  <c r="U37" i="210"/>
  <c r="T37" i="210"/>
  <c r="S37" i="210"/>
  <c r="R37" i="210"/>
  <c r="Q37" i="210"/>
  <c r="P37" i="210"/>
  <c r="O37" i="210"/>
  <c r="N37" i="210"/>
  <c r="M37" i="210"/>
  <c r="L37" i="210"/>
  <c r="K37" i="210"/>
  <c r="AJ36" i="210"/>
  <c r="AI36" i="210"/>
  <c r="AH36" i="210"/>
  <c r="AG36" i="210"/>
  <c r="AF36" i="210"/>
  <c r="AE36" i="210"/>
  <c r="AD36" i="210"/>
  <c r="AC36" i="210"/>
  <c r="AB36" i="210"/>
  <c r="AA36" i="210"/>
  <c r="Z36" i="210"/>
  <c r="Y36" i="210"/>
  <c r="X36" i="210"/>
  <c r="W36" i="210"/>
  <c r="V36" i="210"/>
  <c r="U36" i="210"/>
  <c r="T36" i="210"/>
  <c r="S36" i="210"/>
  <c r="R36" i="210"/>
  <c r="Q36" i="210"/>
  <c r="P36" i="210"/>
  <c r="O36" i="210"/>
  <c r="N36" i="210"/>
  <c r="M36" i="210"/>
  <c r="L36" i="210"/>
  <c r="K36" i="210"/>
  <c r="AJ35" i="210"/>
  <c r="AI35" i="210"/>
  <c r="AH35" i="210"/>
  <c r="AG35" i="210"/>
  <c r="AF35" i="210"/>
  <c r="AE35" i="210"/>
  <c r="AD35" i="210"/>
  <c r="AC35" i="210"/>
  <c r="AB35" i="210"/>
  <c r="AA35" i="210"/>
  <c r="Z35" i="210"/>
  <c r="Y35" i="210"/>
  <c r="X35" i="210"/>
  <c r="W35" i="210"/>
  <c r="V35" i="210"/>
  <c r="U35" i="210"/>
  <c r="T35" i="210"/>
  <c r="S35" i="210"/>
  <c r="R35" i="210"/>
  <c r="Q35" i="210"/>
  <c r="P35" i="210"/>
  <c r="O35" i="210"/>
  <c r="N35" i="210"/>
  <c r="M35" i="210"/>
  <c r="L35" i="210"/>
  <c r="K35" i="210"/>
  <c r="AJ34" i="210"/>
  <c r="AI34" i="210"/>
  <c r="AH34" i="210"/>
  <c r="AG34" i="210"/>
  <c r="AF34" i="210"/>
  <c r="AE34" i="210"/>
  <c r="AD34" i="210"/>
  <c r="AC34" i="210"/>
  <c r="AB34" i="210"/>
  <c r="AA34" i="210"/>
  <c r="Z34" i="210"/>
  <c r="Y34" i="210"/>
  <c r="X34" i="210"/>
  <c r="W34" i="210"/>
  <c r="V34" i="210"/>
  <c r="U34" i="210"/>
  <c r="T34" i="210"/>
  <c r="S34" i="210"/>
  <c r="R34" i="210"/>
  <c r="Q34" i="210"/>
  <c r="P34" i="210"/>
  <c r="O34" i="210"/>
  <c r="N34" i="210"/>
  <c r="M34" i="210"/>
  <c r="L34" i="210"/>
  <c r="K34" i="210"/>
  <c r="AJ33" i="210"/>
  <c r="AI33" i="210"/>
  <c r="AH33" i="210"/>
  <c r="AG33" i="210"/>
  <c r="AF33" i="210"/>
  <c r="AE33" i="210"/>
  <c r="AD33" i="210"/>
  <c r="AC33" i="210"/>
  <c r="AB33" i="210"/>
  <c r="AA33" i="210"/>
  <c r="Z33" i="210"/>
  <c r="Y33" i="210"/>
  <c r="X33" i="210"/>
  <c r="W33" i="210"/>
  <c r="V33" i="210"/>
  <c r="U33" i="210"/>
  <c r="T33" i="210"/>
  <c r="S33" i="210"/>
  <c r="R33" i="210"/>
  <c r="Q33" i="210"/>
  <c r="P33" i="210"/>
  <c r="O33" i="210"/>
  <c r="N33" i="210"/>
  <c r="M33" i="210"/>
  <c r="L33" i="210"/>
  <c r="K33" i="210"/>
  <c r="AJ32" i="210"/>
  <c r="AI32" i="210"/>
  <c r="AH32" i="210"/>
  <c r="AG32" i="210"/>
  <c r="AF32" i="210"/>
  <c r="AE32" i="210"/>
  <c r="AD32" i="210"/>
  <c r="AC32" i="210"/>
  <c r="AB32" i="210"/>
  <c r="AA32" i="210"/>
  <c r="Z32" i="210"/>
  <c r="Y32" i="210"/>
  <c r="X32" i="210"/>
  <c r="W32" i="210"/>
  <c r="V32" i="210"/>
  <c r="U32" i="210"/>
  <c r="T32" i="210"/>
  <c r="S32" i="210"/>
  <c r="R32" i="210"/>
  <c r="Q32" i="210"/>
  <c r="P32" i="210"/>
  <c r="O32" i="210"/>
  <c r="N32" i="210"/>
  <c r="M32" i="210"/>
  <c r="L32" i="210"/>
  <c r="K32" i="210"/>
  <c r="AJ31" i="210"/>
  <c r="AI31" i="210"/>
  <c r="AH31" i="210"/>
  <c r="AG31" i="210"/>
  <c r="AF31" i="210"/>
  <c r="AE31" i="210"/>
  <c r="AD31" i="210"/>
  <c r="AC31" i="210"/>
  <c r="AB31" i="210"/>
  <c r="AA31" i="210"/>
  <c r="Z31" i="210"/>
  <c r="Y31" i="210"/>
  <c r="X31" i="210"/>
  <c r="W31" i="210"/>
  <c r="V31" i="210"/>
  <c r="U31" i="210"/>
  <c r="T31" i="210"/>
  <c r="S31" i="210"/>
  <c r="R31" i="210"/>
  <c r="Q31" i="210"/>
  <c r="P31" i="210"/>
  <c r="O31" i="210"/>
  <c r="N31" i="210"/>
  <c r="M31" i="210"/>
  <c r="L31" i="210"/>
  <c r="K31" i="210"/>
  <c r="AJ30" i="210"/>
  <c r="AI30" i="210"/>
  <c r="AH30" i="210"/>
  <c r="AG30" i="210"/>
  <c r="AF30" i="210"/>
  <c r="AE30" i="210"/>
  <c r="AD30" i="210"/>
  <c r="AC30" i="210"/>
  <c r="AB30" i="210"/>
  <c r="AA30" i="210"/>
  <c r="Z30" i="210"/>
  <c r="Y30" i="210"/>
  <c r="X30" i="210"/>
  <c r="W30" i="210"/>
  <c r="V30" i="210"/>
  <c r="U30" i="210"/>
  <c r="T30" i="210"/>
  <c r="S30" i="210"/>
  <c r="R30" i="210"/>
  <c r="Q30" i="210"/>
  <c r="P30" i="210"/>
  <c r="O30" i="210"/>
  <c r="N30" i="210"/>
  <c r="M30" i="210"/>
  <c r="L30" i="210"/>
  <c r="K30" i="210"/>
  <c r="AJ29" i="210"/>
  <c r="AI29" i="210"/>
  <c r="AH29" i="210"/>
  <c r="AG29" i="210"/>
  <c r="AF29" i="210"/>
  <c r="AE29" i="210"/>
  <c r="AD29" i="210"/>
  <c r="AC29" i="210"/>
  <c r="AB29" i="210"/>
  <c r="AA29" i="210"/>
  <c r="Z29" i="210"/>
  <c r="Y29" i="210"/>
  <c r="X29" i="210"/>
  <c r="W29" i="210"/>
  <c r="V29" i="210"/>
  <c r="U29" i="210"/>
  <c r="T29" i="210"/>
  <c r="S29" i="210"/>
  <c r="R29" i="210"/>
  <c r="Q29" i="210"/>
  <c r="P29" i="210"/>
  <c r="O29" i="210"/>
  <c r="N29" i="210"/>
  <c r="M29" i="210"/>
  <c r="L29" i="210"/>
  <c r="K29" i="210"/>
  <c r="AJ28" i="210"/>
  <c r="AI28" i="210"/>
  <c r="AH28" i="210"/>
  <c r="AG28" i="210"/>
  <c r="AF28" i="210"/>
  <c r="AE28" i="210"/>
  <c r="AD28" i="210"/>
  <c r="AC28" i="210"/>
  <c r="AB28" i="210"/>
  <c r="AA28" i="210"/>
  <c r="Z28" i="210"/>
  <c r="Y28" i="210"/>
  <c r="X28" i="210"/>
  <c r="W28" i="210"/>
  <c r="V28" i="210"/>
  <c r="U28" i="210"/>
  <c r="T28" i="210"/>
  <c r="S28" i="210"/>
  <c r="R28" i="210"/>
  <c r="Q28" i="210"/>
  <c r="P28" i="210"/>
  <c r="O28" i="210"/>
  <c r="N28" i="210"/>
  <c r="M28" i="210"/>
  <c r="L28" i="210"/>
  <c r="K28" i="210"/>
  <c r="AJ27" i="210"/>
  <c r="AI27" i="210"/>
  <c r="AH27" i="210"/>
  <c r="AG27" i="210"/>
  <c r="AF27" i="210"/>
  <c r="AE27" i="210"/>
  <c r="AD27" i="210"/>
  <c r="AC27" i="210"/>
  <c r="AB27" i="210"/>
  <c r="AA27" i="210"/>
  <c r="Z27" i="210"/>
  <c r="Y27" i="210"/>
  <c r="X27" i="210"/>
  <c r="W27" i="210"/>
  <c r="V27" i="210"/>
  <c r="U27" i="210"/>
  <c r="T27" i="210"/>
  <c r="S27" i="210"/>
  <c r="R27" i="210"/>
  <c r="Q27" i="210"/>
  <c r="P27" i="210"/>
  <c r="O27" i="210"/>
  <c r="N27" i="210"/>
  <c r="M27" i="210"/>
  <c r="L27" i="210"/>
  <c r="K27" i="210"/>
  <c r="AJ26" i="210"/>
  <c r="AI26" i="210"/>
  <c r="AH26" i="210"/>
  <c r="AG26" i="210"/>
  <c r="AF26" i="210"/>
  <c r="AE26" i="210"/>
  <c r="AD26" i="210"/>
  <c r="AC26" i="210"/>
  <c r="AB26" i="210"/>
  <c r="AA26" i="210"/>
  <c r="Z26" i="210"/>
  <c r="Y26" i="210"/>
  <c r="X26" i="210"/>
  <c r="W26" i="210"/>
  <c r="V26" i="210"/>
  <c r="U26" i="210"/>
  <c r="T26" i="210"/>
  <c r="S26" i="210"/>
  <c r="R26" i="210"/>
  <c r="Q26" i="210"/>
  <c r="P26" i="210"/>
  <c r="O26" i="210"/>
  <c r="N26" i="210"/>
  <c r="M26" i="210"/>
  <c r="L26" i="210"/>
  <c r="K26" i="210"/>
  <c r="AJ25" i="210"/>
  <c r="AI25" i="210"/>
  <c r="AH25" i="210"/>
  <c r="AG25" i="210"/>
  <c r="AF25" i="210"/>
  <c r="AE25" i="210"/>
  <c r="AD25" i="210"/>
  <c r="AC25" i="210"/>
  <c r="AB25" i="210"/>
  <c r="AA25" i="210"/>
  <c r="Z25" i="210"/>
  <c r="Y25" i="210"/>
  <c r="X25" i="210"/>
  <c r="W25" i="210"/>
  <c r="V25" i="210"/>
  <c r="U25" i="210"/>
  <c r="T25" i="210"/>
  <c r="S25" i="210"/>
  <c r="R25" i="210"/>
  <c r="Q25" i="210"/>
  <c r="P25" i="210"/>
  <c r="O25" i="210"/>
  <c r="N25" i="210"/>
  <c r="M25" i="210"/>
  <c r="L25" i="210"/>
  <c r="K25" i="210"/>
  <c r="F25" i="210"/>
  <c r="AJ24" i="210"/>
  <c r="AI24" i="210"/>
  <c r="AH24" i="210"/>
  <c r="AG24" i="210"/>
  <c r="AF24" i="210"/>
  <c r="AE24" i="210"/>
  <c r="AD24" i="210"/>
  <c r="AC24" i="210"/>
  <c r="AB24" i="210"/>
  <c r="AA24" i="210"/>
  <c r="Z24" i="210"/>
  <c r="Y24" i="210"/>
  <c r="X24" i="210"/>
  <c r="W24" i="210"/>
  <c r="V24" i="210"/>
  <c r="U24" i="210"/>
  <c r="T24" i="210"/>
  <c r="S24" i="210"/>
  <c r="R24" i="210"/>
  <c r="Q24" i="210"/>
  <c r="P24" i="210"/>
  <c r="O24" i="210"/>
  <c r="N24" i="210"/>
  <c r="M24" i="210"/>
  <c r="L24" i="210"/>
  <c r="K24" i="210"/>
  <c r="F24" i="210"/>
  <c r="AI23" i="210"/>
  <c r="AH23" i="210"/>
  <c r="AG23" i="210"/>
  <c r="AJ23" i="210" s="1"/>
  <c r="F23" i="210" s="1"/>
  <c r="AE23" i="210"/>
  <c r="AD23" i="210"/>
  <c r="AC23" i="210"/>
  <c r="AB23" i="210"/>
  <c r="AA23" i="210"/>
  <c r="AF23" i="210" s="1"/>
  <c r="Y23" i="210"/>
  <c r="X23" i="210"/>
  <c r="W23" i="210"/>
  <c r="V23" i="210"/>
  <c r="Z23" i="210" s="1"/>
  <c r="T23" i="210"/>
  <c r="S23" i="210"/>
  <c r="R23" i="210"/>
  <c r="Q23" i="210"/>
  <c r="U23" i="210" s="1"/>
  <c r="O23" i="210"/>
  <c r="N23" i="210"/>
  <c r="M23" i="210"/>
  <c r="L23" i="210"/>
  <c r="K23" i="210"/>
  <c r="P23" i="210" s="1"/>
  <c r="AI22" i="210"/>
  <c r="AH22" i="210"/>
  <c r="AG22" i="210"/>
  <c r="AE22" i="210"/>
  <c r="AD22" i="210"/>
  <c r="AC22" i="210"/>
  <c r="AB22" i="210"/>
  <c r="AF22" i="210" s="1"/>
  <c r="AA22" i="210"/>
  <c r="Y22" i="210"/>
  <c r="X22" i="210"/>
  <c r="W22" i="210"/>
  <c r="V22" i="210"/>
  <c r="T22" i="210"/>
  <c r="S22" i="210"/>
  <c r="R22" i="210"/>
  <c r="Q22" i="210"/>
  <c r="O22" i="210"/>
  <c r="N22" i="210"/>
  <c r="M22" i="210"/>
  <c r="L22" i="210"/>
  <c r="P22" i="210" s="1"/>
  <c r="K22" i="210"/>
  <c r="AI21" i="210"/>
  <c r="AH21" i="210"/>
  <c r="AG21" i="210"/>
  <c r="AE21" i="210"/>
  <c r="AD21" i="210"/>
  <c r="AC21" i="210"/>
  <c r="AB21" i="210"/>
  <c r="AA21" i="210"/>
  <c r="Y21" i="210"/>
  <c r="X21" i="210"/>
  <c r="W21" i="210"/>
  <c r="V21" i="210"/>
  <c r="T21" i="210"/>
  <c r="S21" i="210"/>
  <c r="R21" i="210"/>
  <c r="Q21" i="210"/>
  <c r="O21" i="210"/>
  <c r="N21" i="210"/>
  <c r="M21" i="210"/>
  <c r="L21" i="210"/>
  <c r="K21" i="210"/>
  <c r="AI20" i="210"/>
  <c r="AH20" i="210"/>
  <c r="AG20" i="210"/>
  <c r="AE20" i="210"/>
  <c r="AD20" i="210"/>
  <c r="AC20" i="210"/>
  <c r="AF20" i="210" s="1"/>
  <c r="AB20" i="210"/>
  <c r="AA20" i="210"/>
  <c r="Y20" i="210"/>
  <c r="X20" i="210"/>
  <c r="W20" i="210"/>
  <c r="V20" i="210"/>
  <c r="T20" i="210"/>
  <c r="S20" i="210"/>
  <c r="R20" i="210"/>
  <c r="Q20" i="210"/>
  <c r="O20" i="210"/>
  <c r="N20" i="210"/>
  <c r="M20" i="210"/>
  <c r="P20" i="210" s="1"/>
  <c r="L20" i="210"/>
  <c r="K20" i="210"/>
  <c r="AI19" i="210"/>
  <c r="AH19" i="210"/>
  <c r="AG19" i="210"/>
  <c r="AE19" i="210"/>
  <c r="AD19" i="210"/>
  <c r="AC19" i="210"/>
  <c r="AB19" i="210"/>
  <c r="AA19" i="210"/>
  <c r="Y19" i="210"/>
  <c r="X19" i="210"/>
  <c r="W19" i="210"/>
  <c r="V19" i="210"/>
  <c r="T19" i="210"/>
  <c r="S19" i="210"/>
  <c r="R19" i="210"/>
  <c r="Q19" i="210"/>
  <c r="O19" i="210"/>
  <c r="N19" i="210"/>
  <c r="M19" i="210"/>
  <c r="L19" i="210"/>
  <c r="K19" i="210"/>
  <c r="AI18" i="210"/>
  <c r="AH18" i="210"/>
  <c r="AJ18" i="210" s="1"/>
  <c r="AG18" i="210"/>
  <c r="AE18" i="210"/>
  <c r="AD18" i="210"/>
  <c r="AC18" i="210"/>
  <c r="AB18" i="210"/>
  <c r="AA18" i="210"/>
  <c r="Y18" i="210"/>
  <c r="X18" i="210"/>
  <c r="W18" i="210"/>
  <c r="Z18" i="210" s="1"/>
  <c r="V18" i="210"/>
  <c r="T18" i="210"/>
  <c r="S18" i="210"/>
  <c r="R18" i="210"/>
  <c r="Q18" i="210"/>
  <c r="O18" i="210"/>
  <c r="N18" i="210"/>
  <c r="M18" i="210"/>
  <c r="L18" i="210"/>
  <c r="K18" i="210"/>
  <c r="AI17" i="210"/>
  <c r="AH17" i="210"/>
  <c r="AG17" i="210"/>
  <c r="AE17" i="210"/>
  <c r="AD17" i="210"/>
  <c r="AC17" i="210"/>
  <c r="AB17" i="210"/>
  <c r="AA17" i="210"/>
  <c r="Y17" i="210"/>
  <c r="X17" i="210"/>
  <c r="W17" i="210"/>
  <c r="V17" i="210"/>
  <c r="T17" i="210"/>
  <c r="S17" i="210"/>
  <c r="R17" i="210"/>
  <c r="Q17" i="210"/>
  <c r="O17" i="210"/>
  <c r="N17" i="210"/>
  <c r="M17" i="210"/>
  <c r="L17" i="210"/>
  <c r="K17" i="210"/>
  <c r="AI16" i="210"/>
  <c r="AH16" i="210"/>
  <c r="AG16" i="210"/>
  <c r="AE16" i="210"/>
  <c r="AD16" i="210"/>
  <c r="AC16" i="210"/>
  <c r="AB16" i="210"/>
  <c r="AA16" i="210"/>
  <c r="Y16" i="210"/>
  <c r="X16" i="210"/>
  <c r="W16" i="210"/>
  <c r="V16" i="210"/>
  <c r="T16" i="210"/>
  <c r="S16" i="210"/>
  <c r="R16" i="210"/>
  <c r="Q16" i="210"/>
  <c r="O16" i="210"/>
  <c r="N16" i="210"/>
  <c r="M16" i="210"/>
  <c r="L16" i="210"/>
  <c r="K16" i="210"/>
  <c r="AI15" i="210"/>
  <c r="AH15" i="210"/>
  <c r="AJ15" i="210" s="1"/>
  <c r="AG15" i="210"/>
  <c r="AE15" i="210"/>
  <c r="AD15" i="210"/>
  <c r="AC15" i="210"/>
  <c r="AB15" i="210"/>
  <c r="AF15" i="210" s="1"/>
  <c r="AA15" i="210"/>
  <c r="Y15" i="210"/>
  <c r="X15" i="210"/>
  <c r="W15" i="210"/>
  <c r="Z15" i="210" s="1"/>
  <c r="V15" i="210"/>
  <c r="T15" i="210"/>
  <c r="S15" i="210"/>
  <c r="R15" i="210"/>
  <c r="Q15" i="210"/>
  <c r="O15" i="210"/>
  <c r="N15" i="210"/>
  <c r="M15" i="210"/>
  <c r="L15" i="210"/>
  <c r="P15" i="210" s="1"/>
  <c r="K15" i="210"/>
  <c r="AI14" i="210"/>
  <c r="AH14" i="210"/>
  <c r="AJ14" i="210" s="1"/>
  <c r="AG14" i="210"/>
  <c r="AE14" i="210"/>
  <c r="AD14" i="210"/>
  <c r="AC14" i="210"/>
  <c r="AB14" i="210"/>
  <c r="AA14" i="210"/>
  <c r="Y14" i="210"/>
  <c r="X14" i="210"/>
  <c r="W14" i="210"/>
  <c r="V14" i="210"/>
  <c r="T14" i="210"/>
  <c r="S14" i="210"/>
  <c r="R14" i="210"/>
  <c r="Q14" i="210"/>
  <c r="O14" i="210"/>
  <c r="N14" i="210"/>
  <c r="M14" i="210"/>
  <c r="L14" i="210"/>
  <c r="K14" i="210"/>
  <c r="AI13" i="210"/>
  <c r="AH13" i="210"/>
  <c r="AJ13" i="210" s="1"/>
  <c r="AG13" i="210"/>
  <c r="AE13" i="210"/>
  <c r="AD13" i="210"/>
  <c r="AC13" i="210"/>
  <c r="AB13" i="210"/>
  <c r="AF13" i="210" s="1"/>
  <c r="AA13" i="210"/>
  <c r="Y13" i="210"/>
  <c r="X13" i="210"/>
  <c r="W13" i="210"/>
  <c r="V13" i="210"/>
  <c r="T13" i="210"/>
  <c r="S13" i="210"/>
  <c r="R13" i="210"/>
  <c r="Q13" i="210"/>
  <c r="O13" i="210"/>
  <c r="N13" i="210"/>
  <c r="M13" i="210"/>
  <c r="L13" i="210"/>
  <c r="K13" i="210"/>
  <c r="AI12" i="210"/>
  <c r="AH12" i="210"/>
  <c r="AJ12" i="210" s="1"/>
  <c r="AG12" i="210"/>
  <c r="AE12" i="210"/>
  <c r="AD12" i="210"/>
  <c r="AC12" i="210"/>
  <c r="AB12" i="210"/>
  <c r="AA12" i="210"/>
  <c r="Y12" i="210"/>
  <c r="X12" i="210"/>
  <c r="W12" i="210"/>
  <c r="V12" i="210"/>
  <c r="T12" i="210"/>
  <c r="S12" i="210"/>
  <c r="R12" i="210"/>
  <c r="Q12" i="210"/>
  <c r="O12" i="210"/>
  <c r="N12" i="210"/>
  <c r="M12" i="210"/>
  <c r="L12" i="210"/>
  <c r="K12" i="210"/>
  <c r="AI11" i="210"/>
  <c r="AH11" i="210"/>
  <c r="AJ11" i="210" s="1"/>
  <c r="AG11" i="210"/>
  <c r="AE11" i="210"/>
  <c r="AD11" i="210"/>
  <c r="AC11" i="210"/>
  <c r="AB11" i="210"/>
  <c r="AA11" i="210"/>
  <c r="Y11" i="210"/>
  <c r="X11" i="210"/>
  <c r="W11" i="210"/>
  <c r="V11" i="210"/>
  <c r="T11" i="210"/>
  <c r="S11" i="210"/>
  <c r="R11" i="210"/>
  <c r="Q11" i="210"/>
  <c r="O11" i="210"/>
  <c r="N11" i="210"/>
  <c r="M11" i="210"/>
  <c r="L11" i="210"/>
  <c r="K11" i="210"/>
  <c r="AI10" i="210"/>
  <c r="AH10" i="210"/>
  <c r="AJ10" i="210" s="1"/>
  <c r="AG10" i="210"/>
  <c r="AE10" i="210"/>
  <c r="AD10" i="210"/>
  <c r="AC10" i="210"/>
  <c r="AB10" i="210"/>
  <c r="AA10" i="210"/>
  <c r="Y10" i="210"/>
  <c r="X10" i="210"/>
  <c r="W10" i="210"/>
  <c r="V10" i="210"/>
  <c r="T10" i="210"/>
  <c r="S10" i="210"/>
  <c r="R10" i="210"/>
  <c r="Q10" i="210"/>
  <c r="O10" i="210"/>
  <c r="N10" i="210"/>
  <c r="M10" i="210"/>
  <c r="L10" i="210"/>
  <c r="P10" i="210" s="1"/>
  <c r="K10" i="210"/>
  <c r="AI9" i="210"/>
  <c r="AH9" i="210"/>
  <c r="AG9" i="210"/>
  <c r="AE9" i="210"/>
  <c r="AD9" i="210"/>
  <c r="AC9" i="210"/>
  <c r="AB9" i="210"/>
  <c r="AA9" i="210"/>
  <c r="Y9" i="210"/>
  <c r="X9" i="210"/>
  <c r="W9" i="210"/>
  <c r="V9" i="210"/>
  <c r="T9" i="210"/>
  <c r="S9" i="210"/>
  <c r="R9" i="210"/>
  <c r="Q9" i="210"/>
  <c r="O9" i="210"/>
  <c r="N9" i="210"/>
  <c r="M9" i="210"/>
  <c r="L9" i="210"/>
  <c r="K9" i="210"/>
  <c r="AI8" i="210"/>
  <c r="AH8" i="210"/>
  <c r="AG8" i="210"/>
  <c r="AE8" i="210"/>
  <c r="AD8" i="210"/>
  <c r="AC8" i="210"/>
  <c r="AB8" i="210"/>
  <c r="AA8" i="210"/>
  <c r="Y8" i="210"/>
  <c r="X8" i="210"/>
  <c r="W8" i="210"/>
  <c r="V8" i="210"/>
  <c r="T8" i="210"/>
  <c r="S8" i="210"/>
  <c r="R8" i="210"/>
  <c r="Q8" i="210"/>
  <c r="O8" i="210"/>
  <c r="N8" i="210"/>
  <c r="M8" i="210"/>
  <c r="L8" i="210"/>
  <c r="K8" i="210"/>
  <c r="AI7" i="210"/>
  <c r="AH7" i="210"/>
  <c r="AG7" i="210"/>
  <c r="AE7" i="210"/>
  <c r="AD7" i="210"/>
  <c r="AC7" i="210"/>
  <c r="AB7" i="210"/>
  <c r="AA7" i="210"/>
  <c r="Y7" i="210"/>
  <c r="X7" i="210"/>
  <c r="W7" i="210"/>
  <c r="V7" i="210"/>
  <c r="T7" i="210"/>
  <c r="S7" i="210"/>
  <c r="R7" i="210"/>
  <c r="Q7" i="210"/>
  <c r="O7" i="210"/>
  <c r="N7" i="210"/>
  <c r="M7" i="210"/>
  <c r="L7" i="210"/>
  <c r="K7" i="210"/>
  <c r="AI6" i="210"/>
  <c r="AH6" i="210"/>
  <c r="AJ6" i="210" s="1"/>
  <c r="AG6" i="210"/>
  <c r="AE6" i="210"/>
  <c r="AD6" i="210"/>
  <c r="AC6" i="210"/>
  <c r="AB6" i="210"/>
  <c r="AA6" i="210"/>
  <c r="Y6" i="210"/>
  <c r="X6" i="210"/>
  <c r="W6" i="210"/>
  <c r="V6" i="210"/>
  <c r="T6" i="210"/>
  <c r="S6" i="210"/>
  <c r="R6" i="210"/>
  <c r="Q6" i="210"/>
  <c r="O6" i="210"/>
  <c r="N6" i="210"/>
  <c r="M6" i="210"/>
  <c r="L6" i="210"/>
  <c r="K6" i="210"/>
  <c r="AI5" i="210"/>
  <c r="AH5" i="210"/>
  <c r="AG5" i="210"/>
  <c r="AE5" i="210"/>
  <c r="AD5" i="210"/>
  <c r="AC5" i="210"/>
  <c r="AB5" i="210"/>
  <c r="AA5" i="210"/>
  <c r="Y5" i="210"/>
  <c r="X5" i="210"/>
  <c r="W5" i="210"/>
  <c r="V5" i="210"/>
  <c r="T5" i="210"/>
  <c r="S5" i="210"/>
  <c r="R5" i="210"/>
  <c r="Q5" i="210"/>
  <c r="O5" i="210"/>
  <c r="N5" i="210"/>
  <c r="M5" i="210"/>
  <c r="L5" i="210"/>
  <c r="P5" i="210" s="1"/>
  <c r="K5" i="210"/>
  <c r="AI4" i="210"/>
  <c r="AH4" i="210"/>
  <c r="AG4" i="210"/>
  <c r="AE4" i="210"/>
  <c r="AD4" i="210"/>
  <c r="AC4" i="210"/>
  <c r="AB4" i="210"/>
  <c r="AA4" i="210"/>
  <c r="Y4" i="210"/>
  <c r="X4" i="210"/>
  <c r="W4" i="210"/>
  <c r="V4" i="210"/>
  <c r="T4" i="210"/>
  <c r="S4" i="210"/>
  <c r="U4" i="210" s="1"/>
  <c r="R4" i="210"/>
  <c r="Q4" i="210"/>
  <c r="O4" i="210"/>
  <c r="N4" i="210"/>
  <c r="M4" i="210"/>
  <c r="L4" i="210"/>
  <c r="K4" i="210"/>
  <c r="D57" i="202"/>
  <c r="E54" i="202"/>
  <c r="D54" i="202"/>
  <c r="C54" i="202"/>
  <c r="G54" i="202" s="1"/>
  <c r="D50" i="202"/>
  <c r="E47" i="202"/>
  <c r="D47" i="202"/>
  <c r="D62" i="202" s="1"/>
  <c r="AJ43" i="202"/>
  <c r="AI43" i="202"/>
  <c r="AH43" i="202"/>
  <c r="AG43" i="202"/>
  <c r="AF43" i="202"/>
  <c r="AE43" i="202"/>
  <c r="AD43" i="202"/>
  <c r="AC43" i="202"/>
  <c r="AB43" i="202"/>
  <c r="AA43" i="202"/>
  <c r="Z43" i="202"/>
  <c r="Y43" i="202"/>
  <c r="X43" i="202"/>
  <c r="W43" i="202"/>
  <c r="V43" i="202"/>
  <c r="U43" i="202"/>
  <c r="T43" i="202"/>
  <c r="S43" i="202"/>
  <c r="R43" i="202"/>
  <c r="Q43" i="202"/>
  <c r="P43" i="202"/>
  <c r="O43" i="202"/>
  <c r="N43" i="202"/>
  <c r="M43" i="202"/>
  <c r="L43" i="202"/>
  <c r="K43" i="202"/>
  <c r="F43" i="202"/>
  <c r="AJ42" i="202"/>
  <c r="AI42" i="202"/>
  <c r="AH42" i="202"/>
  <c r="AG42" i="202"/>
  <c r="AF42" i="202"/>
  <c r="AE42" i="202"/>
  <c r="AD42" i="202"/>
  <c r="AC42" i="202"/>
  <c r="AB42" i="202"/>
  <c r="AA42" i="202"/>
  <c r="Z42" i="202"/>
  <c r="Y42" i="202"/>
  <c r="X42" i="202"/>
  <c r="W42" i="202"/>
  <c r="V42" i="202"/>
  <c r="U42" i="202"/>
  <c r="T42" i="202"/>
  <c r="S42" i="202"/>
  <c r="R42" i="202"/>
  <c r="Q42" i="202"/>
  <c r="P42" i="202"/>
  <c r="O42" i="202"/>
  <c r="N42" i="202"/>
  <c r="M42" i="202"/>
  <c r="L42" i="202"/>
  <c r="K42" i="202"/>
  <c r="F42" i="202"/>
  <c r="AJ41" i="202"/>
  <c r="AI41" i="202"/>
  <c r="AH41" i="202"/>
  <c r="AG41" i="202"/>
  <c r="AF41" i="202"/>
  <c r="AE41" i="202"/>
  <c r="AD41" i="202"/>
  <c r="AC41" i="202"/>
  <c r="AB41" i="202"/>
  <c r="AA41" i="202"/>
  <c r="Z41" i="202"/>
  <c r="Y41" i="202"/>
  <c r="X41" i="202"/>
  <c r="W41" i="202"/>
  <c r="V41" i="202"/>
  <c r="U41" i="202"/>
  <c r="T41" i="202"/>
  <c r="S41" i="202"/>
  <c r="R41" i="202"/>
  <c r="Q41" i="202"/>
  <c r="P41" i="202"/>
  <c r="O41" i="202"/>
  <c r="N41" i="202"/>
  <c r="M41" i="202"/>
  <c r="L41" i="202"/>
  <c r="K41" i="202"/>
  <c r="F41" i="202"/>
  <c r="AJ40" i="202"/>
  <c r="AI40" i="202"/>
  <c r="AH40" i="202"/>
  <c r="AG40" i="202"/>
  <c r="AF40" i="202"/>
  <c r="AE40" i="202"/>
  <c r="AD40" i="202"/>
  <c r="AC40" i="202"/>
  <c r="AB40" i="202"/>
  <c r="AA40" i="202"/>
  <c r="Z40" i="202"/>
  <c r="Y40" i="202"/>
  <c r="X40" i="202"/>
  <c r="W40" i="202"/>
  <c r="V40" i="202"/>
  <c r="U40" i="202"/>
  <c r="T40" i="202"/>
  <c r="S40" i="202"/>
  <c r="R40" i="202"/>
  <c r="Q40" i="202"/>
  <c r="P40" i="202"/>
  <c r="O40" i="202"/>
  <c r="N40" i="202"/>
  <c r="M40" i="202"/>
  <c r="L40" i="202"/>
  <c r="K40" i="202"/>
  <c r="F40" i="202"/>
  <c r="AJ39" i="202"/>
  <c r="AI39" i="202"/>
  <c r="AH39" i="202"/>
  <c r="AG39" i="202"/>
  <c r="AF39" i="202"/>
  <c r="AE39" i="202"/>
  <c r="AD39" i="202"/>
  <c r="AC39" i="202"/>
  <c r="AB39" i="202"/>
  <c r="AA39" i="202"/>
  <c r="Z39" i="202"/>
  <c r="Y39" i="202"/>
  <c r="X39" i="202"/>
  <c r="W39" i="202"/>
  <c r="V39" i="202"/>
  <c r="U39" i="202"/>
  <c r="T39" i="202"/>
  <c r="S39" i="202"/>
  <c r="R39" i="202"/>
  <c r="Q39" i="202"/>
  <c r="P39" i="202"/>
  <c r="O39" i="202"/>
  <c r="N39" i="202"/>
  <c r="M39" i="202"/>
  <c r="L39" i="202"/>
  <c r="K39" i="202"/>
  <c r="F39" i="202"/>
  <c r="AJ38" i="202"/>
  <c r="AI38" i="202"/>
  <c r="AH38" i="202"/>
  <c r="AG38" i="202"/>
  <c r="AF38" i="202"/>
  <c r="AE38" i="202"/>
  <c r="AD38" i="202"/>
  <c r="AC38" i="202"/>
  <c r="AB38" i="202"/>
  <c r="AA38" i="202"/>
  <c r="Z38" i="202"/>
  <c r="Y38" i="202"/>
  <c r="X38" i="202"/>
  <c r="W38" i="202"/>
  <c r="V38" i="202"/>
  <c r="U38" i="202"/>
  <c r="T38" i="202"/>
  <c r="S38" i="202"/>
  <c r="R38" i="202"/>
  <c r="Q38" i="202"/>
  <c r="P38" i="202"/>
  <c r="O38" i="202"/>
  <c r="N38" i="202"/>
  <c r="M38" i="202"/>
  <c r="L38" i="202"/>
  <c r="K38" i="202"/>
  <c r="F38" i="202"/>
  <c r="AJ37" i="202"/>
  <c r="AI37" i="202"/>
  <c r="AH37" i="202"/>
  <c r="AG37" i="202"/>
  <c r="AF37" i="202"/>
  <c r="AE37" i="202"/>
  <c r="AD37" i="202"/>
  <c r="AC37" i="202"/>
  <c r="AB37" i="202"/>
  <c r="AA37" i="202"/>
  <c r="Z37" i="202"/>
  <c r="Y37" i="202"/>
  <c r="X37" i="202"/>
  <c r="W37" i="202"/>
  <c r="V37" i="202"/>
  <c r="U37" i="202"/>
  <c r="T37" i="202"/>
  <c r="S37" i="202"/>
  <c r="R37" i="202"/>
  <c r="Q37" i="202"/>
  <c r="P37" i="202"/>
  <c r="O37" i="202"/>
  <c r="N37" i="202"/>
  <c r="M37" i="202"/>
  <c r="L37" i="202"/>
  <c r="K37" i="202"/>
  <c r="F37" i="202"/>
  <c r="AJ36" i="202"/>
  <c r="AI36" i="202"/>
  <c r="AH36" i="202"/>
  <c r="AG36" i="202"/>
  <c r="AF36" i="202"/>
  <c r="AE36" i="202"/>
  <c r="AD36" i="202"/>
  <c r="AC36" i="202"/>
  <c r="AB36" i="202"/>
  <c r="AA36" i="202"/>
  <c r="Z36" i="202"/>
  <c r="Y36" i="202"/>
  <c r="X36" i="202"/>
  <c r="W36" i="202"/>
  <c r="V36" i="202"/>
  <c r="U36" i="202"/>
  <c r="T36" i="202"/>
  <c r="S36" i="202"/>
  <c r="R36" i="202"/>
  <c r="Q36" i="202"/>
  <c r="P36" i="202"/>
  <c r="O36" i="202"/>
  <c r="N36" i="202"/>
  <c r="M36" i="202"/>
  <c r="L36" i="202"/>
  <c r="K36" i="202"/>
  <c r="F36" i="202"/>
  <c r="AJ35" i="202"/>
  <c r="AI35" i="202"/>
  <c r="AH35" i="202"/>
  <c r="AG35" i="202"/>
  <c r="AF35" i="202"/>
  <c r="AE35" i="202"/>
  <c r="AD35" i="202"/>
  <c r="AC35" i="202"/>
  <c r="AB35" i="202"/>
  <c r="AA35" i="202"/>
  <c r="Z35" i="202"/>
  <c r="Y35" i="202"/>
  <c r="X35" i="202"/>
  <c r="W35" i="202"/>
  <c r="V35" i="202"/>
  <c r="U35" i="202"/>
  <c r="T35" i="202"/>
  <c r="S35" i="202"/>
  <c r="R35" i="202"/>
  <c r="Q35" i="202"/>
  <c r="P35" i="202"/>
  <c r="O35" i="202"/>
  <c r="N35" i="202"/>
  <c r="M35" i="202"/>
  <c r="L35" i="202"/>
  <c r="K35" i="202"/>
  <c r="F35" i="202"/>
  <c r="AJ34" i="202"/>
  <c r="AI34" i="202"/>
  <c r="AH34" i="202"/>
  <c r="AG34" i="202"/>
  <c r="AF34" i="202"/>
  <c r="AE34" i="202"/>
  <c r="AD34" i="202"/>
  <c r="AC34" i="202"/>
  <c r="AB34" i="202"/>
  <c r="AA34" i="202"/>
  <c r="Z34" i="202"/>
  <c r="Y34" i="202"/>
  <c r="X34" i="202"/>
  <c r="W34" i="202"/>
  <c r="V34" i="202"/>
  <c r="U34" i="202"/>
  <c r="T34" i="202"/>
  <c r="S34" i="202"/>
  <c r="R34" i="202"/>
  <c r="Q34" i="202"/>
  <c r="P34" i="202"/>
  <c r="O34" i="202"/>
  <c r="N34" i="202"/>
  <c r="M34" i="202"/>
  <c r="L34" i="202"/>
  <c r="K34" i="202"/>
  <c r="F34" i="202"/>
  <c r="AJ33" i="202"/>
  <c r="AI33" i="202"/>
  <c r="AH33" i="202"/>
  <c r="AG33" i="202"/>
  <c r="AF33" i="202"/>
  <c r="AE33" i="202"/>
  <c r="AD33" i="202"/>
  <c r="AC33" i="202"/>
  <c r="AB33" i="202"/>
  <c r="AA33" i="202"/>
  <c r="Z33" i="202"/>
  <c r="Y33" i="202"/>
  <c r="X33" i="202"/>
  <c r="W33" i="202"/>
  <c r="V33" i="202"/>
  <c r="U33" i="202"/>
  <c r="T33" i="202"/>
  <c r="S33" i="202"/>
  <c r="R33" i="202"/>
  <c r="Q33" i="202"/>
  <c r="P33" i="202"/>
  <c r="O33" i="202"/>
  <c r="N33" i="202"/>
  <c r="M33" i="202"/>
  <c r="L33" i="202"/>
  <c r="K33" i="202"/>
  <c r="F33" i="202"/>
  <c r="AJ32" i="202"/>
  <c r="AI32" i="202"/>
  <c r="AH32" i="202"/>
  <c r="AG32" i="202"/>
  <c r="AF32" i="202"/>
  <c r="AE32" i="202"/>
  <c r="AD32" i="202"/>
  <c r="AC32" i="202"/>
  <c r="AB32" i="202"/>
  <c r="AA32" i="202"/>
  <c r="Z32" i="202"/>
  <c r="Y32" i="202"/>
  <c r="X32" i="202"/>
  <c r="W32" i="202"/>
  <c r="V32" i="202"/>
  <c r="U32" i="202"/>
  <c r="T32" i="202"/>
  <c r="S32" i="202"/>
  <c r="R32" i="202"/>
  <c r="Q32" i="202"/>
  <c r="P32" i="202"/>
  <c r="O32" i="202"/>
  <c r="N32" i="202"/>
  <c r="M32" i="202"/>
  <c r="L32" i="202"/>
  <c r="K32" i="202"/>
  <c r="F32" i="202"/>
  <c r="AJ31" i="202"/>
  <c r="AI31" i="202"/>
  <c r="AH31" i="202"/>
  <c r="AG31" i="202"/>
  <c r="AF31" i="202"/>
  <c r="AE31" i="202"/>
  <c r="AD31" i="202"/>
  <c r="AC31" i="202"/>
  <c r="AB31" i="202"/>
  <c r="AA31" i="202"/>
  <c r="Z31" i="202"/>
  <c r="Y31" i="202"/>
  <c r="X31" i="202"/>
  <c r="W31" i="202"/>
  <c r="V31" i="202"/>
  <c r="U31" i="202"/>
  <c r="T31" i="202"/>
  <c r="S31" i="202"/>
  <c r="R31" i="202"/>
  <c r="Q31" i="202"/>
  <c r="P31" i="202"/>
  <c r="O31" i="202"/>
  <c r="N31" i="202"/>
  <c r="M31" i="202"/>
  <c r="L31" i="202"/>
  <c r="K31" i="202"/>
  <c r="F31" i="202"/>
  <c r="AJ30" i="202"/>
  <c r="AI30" i="202"/>
  <c r="AH30" i="202"/>
  <c r="AG30" i="202"/>
  <c r="AF30" i="202"/>
  <c r="AE30" i="202"/>
  <c r="AD30" i="202"/>
  <c r="AC30" i="202"/>
  <c r="AB30" i="202"/>
  <c r="AA30" i="202"/>
  <c r="Z30" i="202"/>
  <c r="Y30" i="202"/>
  <c r="X30" i="202"/>
  <c r="W30" i="202"/>
  <c r="V30" i="202"/>
  <c r="U30" i="202"/>
  <c r="T30" i="202"/>
  <c r="S30" i="202"/>
  <c r="R30" i="202"/>
  <c r="Q30" i="202"/>
  <c r="P30" i="202"/>
  <c r="O30" i="202"/>
  <c r="N30" i="202"/>
  <c r="M30" i="202"/>
  <c r="L30" i="202"/>
  <c r="K30" i="202"/>
  <c r="F30" i="202"/>
  <c r="AJ29" i="202"/>
  <c r="AI29" i="202"/>
  <c r="AH29" i="202"/>
  <c r="AG29" i="202"/>
  <c r="AF29" i="202"/>
  <c r="AE29" i="202"/>
  <c r="AD29" i="202"/>
  <c r="AC29" i="202"/>
  <c r="AB29" i="202"/>
  <c r="AA29" i="202"/>
  <c r="Z29" i="202"/>
  <c r="Y29" i="202"/>
  <c r="X29" i="202"/>
  <c r="W29" i="202"/>
  <c r="V29" i="202"/>
  <c r="U29" i="202"/>
  <c r="T29" i="202"/>
  <c r="S29" i="202"/>
  <c r="R29" i="202"/>
  <c r="Q29" i="202"/>
  <c r="P29" i="202"/>
  <c r="O29" i="202"/>
  <c r="N29" i="202"/>
  <c r="M29" i="202"/>
  <c r="L29" i="202"/>
  <c r="K29" i="202"/>
  <c r="F29" i="202"/>
  <c r="AJ28" i="202"/>
  <c r="AI28" i="202"/>
  <c r="AH28" i="202"/>
  <c r="AG28" i="202"/>
  <c r="AF28" i="202"/>
  <c r="AE28" i="202"/>
  <c r="AD28" i="202"/>
  <c r="AC28" i="202"/>
  <c r="AB28" i="202"/>
  <c r="AA28" i="202"/>
  <c r="Z28" i="202"/>
  <c r="Y28" i="202"/>
  <c r="X28" i="202"/>
  <c r="W28" i="202"/>
  <c r="V28" i="202"/>
  <c r="U28" i="202"/>
  <c r="T28" i="202"/>
  <c r="S28" i="202"/>
  <c r="R28" i="202"/>
  <c r="Q28" i="202"/>
  <c r="P28" i="202"/>
  <c r="O28" i="202"/>
  <c r="N28" i="202"/>
  <c r="M28" i="202"/>
  <c r="L28" i="202"/>
  <c r="K28" i="202"/>
  <c r="F28" i="202"/>
  <c r="AJ27" i="202"/>
  <c r="AI27" i="202"/>
  <c r="AH27" i="202"/>
  <c r="AG27" i="202"/>
  <c r="AF27" i="202"/>
  <c r="AE27" i="202"/>
  <c r="AD27" i="202"/>
  <c r="AC27" i="202"/>
  <c r="AB27" i="202"/>
  <c r="AA27" i="202"/>
  <c r="Z27" i="202"/>
  <c r="Y27" i="202"/>
  <c r="X27" i="202"/>
  <c r="W27" i="202"/>
  <c r="V27" i="202"/>
  <c r="U27" i="202"/>
  <c r="T27" i="202"/>
  <c r="S27" i="202"/>
  <c r="R27" i="202"/>
  <c r="Q27" i="202"/>
  <c r="P27" i="202"/>
  <c r="O27" i="202"/>
  <c r="N27" i="202"/>
  <c r="M27" i="202"/>
  <c r="L27" i="202"/>
  <c r="K27" i="202"/>
  <c r="F27" i="202"/>
  <c r="AJ26" i="202"/>
  <c r="AI26" i="202"/>
  <c r="AH26" i="202"/>
  <c r="AG26" i="202"/>
  <c r="AF26" i="202"/>
  <c r="AE26" i="202"/>
  <c r="AD26" i="202"/>
  <c r="AC26" i="202"/>
  <c r="AB26" i="202"/>
  <c r="AA26" i="202"/>
  <c r="Z26" i="202"/>
  <c r="Y26" i="202"/>
  <c r="X26" i="202"/>
  <c r="W26" i="202"/>
  <c r="V26" i="202"/>
  <c r="U26" i="202"/>
  <c r="T26" i="202"/>
  <c r="S26" i="202"/>
  <c r="R26" i="202"/>
  <c r="Q26" i="202"/>
  <c r="P26" i="202"/>
  <c r="O26" i="202"/>
  <c r="N26" i="202"/>
  <c r="M26" i="202"/>
  <c r="L26" i="202"/>
  <c r="K26" i="202"/>
  <c r="F26" i="202"/>
  <c r="AJ25" i="202"/>
  <c r="AI25" i="202"/>
  <c r="AH25" i="202"/>
  <c r="AG25" i="202"/>
  <c r="AF25" i="202"/>
  <c r="AE25" i="202"/>
  <c r="AD25" i="202"/>
  <c r="AC25" i="202"/>
  <c r="AB25" i="202"/>
  <c r="AA25" i="202"/>
  <c r="Z25" i="202"/>
  <c r="Y25" i="202"/>
  <c r="X25" i="202"/>
  <c r="W25" i="202"/>
  <c r="V25" i="202"/>
  <c r="U25" i="202"/>
  <c r="T25" i="202"/>
  <c r="S25" i="202"/>
  <c r="R25" i="202"/>
  <c r="Q25" i="202"/>
  <c r="P25" i="202"/>
  <c r="O25" i="202"/>
  <c r="N25" i="202"/>
  <c r="M25" i="202"/>
  <c r="L25" i="202"/>
  <c r="K25" i="202"/>
  <c r="F25" i="202"/>
  <c r="AJ24" i="202"/>
  <c r="AI24" i="202"/>
  <c r="AH24" i="202"/>
  <c r="AG24" i="202"/>
  <c r="AF24" i="202"/>
  <c r="AE24" i="202"/>
  <c r="AD24" i="202"/>
  <c r="AC24" i="202"/>
  <c r="AB24" i="202"/>
  <c r="AA24" i="202"/>
  <c r="Z24" i="202"/>
  <c r="Y24" i="202"/>
  <c r="X24" i="202"/>
  <c r="W24" i="202"/>
  <c r="V24" i="202"/>
  <c r="U24" i="202"/>
  <c r="T24" i="202"/>
  <c r="S24" i="202"/>
  <c r="R24" i="202"/>
  <c r="Q24" i="202"/>
  <c r="P24" i="202"/>
  <c r="O24" i="202"/>
  <c r="N24" i="202"/>
  <c r="M24" i="202"/>
  <c r="L24" i="202"/>
  <c r="K24" i="202"/>
  <c r="F24" i="202"/>
  <c r="AJ23" i="202"/>
  <c r="AI23" i="202"/>
  <c r="AH23" i="202"/>
  <c r="AG23" i="202"/>
  <c r="AF23" i="202"/>
  <c r="AE23" i="202"/>
  <c r="AD23" i="202"/>
  <c r="AC23" i="202"/>
  <c r="AB23" i="202"/>
  <c r="AA23" i="202"/>
  <c r="Z23" i="202"/>
  <c r="Y23" i="202"/>
  <c r="X23" i="202"/>
  <c r="W23" i="202"/>
  <c r="V23" i="202"/>
  <c r="U23" i="202"/>
  <c r="T23" i="202"/>
  <c r="S23" i="202"/>
  <c r="R23" i="202"/>
  <c r="Q23" i="202"/>
  <c r="P23" i="202"/>
  <c r="O23" i="202"/>
  <c r="N23" i="202"/>
  <c r="M23" i="202"/>
  <c r="L23" i="202"/>
  <c r="K23" i="202"/>
  <c r="F23" i="202"/>
  <c r="AI22" i="202"/>
  <c r="AH22" i="202"/>
  <c r="AJ22" i="202" s="1"/>
  <c r="AG22" i="202"/>
  <c r="AE22" i="202"/>
  <c r="AD22" i="202"/>
  <c r="AC22" i="202"/>
  <c r="AF22" i="202" s="1"/>
  <c r="AB22" i="202"/>
  <c r="AA22" i="202"/>
  <c r="Y22" i="202"/>
  <c r="X22" i="202"/>
  <c r="Z22" i="202" s="1"/>
  <c r="W22" i="202"/>
  <c r="V22" i="202"/>
  <c r="T22" i="202"/>
  <c r="S22" i="202"/>
  <c r="U22" i="202" s="1"/>
  <c r="R22" i="202"/>
  <c r="Q22" i="202"/>
  <c r="P22" i="202"/>
  <c r="F22" i="202" s="1"/>
  <c r="O22" i="202"/>
  <c r="N22" i="202"/>
  <c r="M22" i="202"/>
  <c r="L22" i="202"/>
  <c r="K22" i="202"/>
  <c r="AI21" i="202"/>
  <c r="AH21" i="202"/>
  <c r="AJ21" i="202" s="1"/>
  <c r="AG21" i="202"/>
  <c r="AE21" i="202"/>
  <c r="AD21" i="202"/>
  <c r="AC21" i="202"/>
  <c r="AF21" i="202" s="1"/>
  <c r="AB21" i="202"/>
  <c r="AA21" i="202"/>
  <c r="Y21" i="202"/>
  <c r="X21" i="202"/>
  <c r="Z21" i="202" s="1"/>
  <c r="W21" i="202"/>
  <c r="V21" i="202"/>
  <c r="T21" i="202"/>
  <c r="S21" i="202"/>
  <c r="U21" i="202" s="1"/>
  <c r="R21" i="202"/>
  <c r="Q21" i="202"/>
  <c r="O21" i="202"/>
  <c r="N21" i="202"/>
  <c r="M21" i="202"/>
  <c r="P21" i="202" s="1"/>
  <c r="F21" i="202" s="1"/>
  <c r="L21" i="202"/>
  <c r="K21" i="202"/>
  <c r="AI20" i="202"/>
  <c r="AH20" i="202"/>
  <c r="AJ20" i="202" s="1"/>
  <c r="AG20" i="202"/>
  <c r="AF20" i="202"/>
  <c r="AE20" i="202"/>
  <c r="AD20" i="202"/>
  <c r="AC20" i="202"/>
  <c r="AB20" i="202"/>
  <c r="AA20" i="202"/>
  <c r="Y20" i="202"/>
  <c r="X20" i="202"/>
  <c r="Z20" i="202" s="1"/>
  <c r="W20" i="202"/>
  <c r="V20" i="202"/>
  <c r="T20" i="202"/>
  <c r="S20" i="202"/>
  <c r="U20" i="202" s="1"/>
  <c r="R20" i="202"/>
  <c r="Q20" i="202"/>
  <c r="P20" i="202"/>
  <c r="F20" i="202" s="1"/>
  <c r="O20" i="202"/>
  <c r="N20" i="202"/>
  <c r="M20" i="202"/>
  <c r="L20" i="202"/>
  <c r="K20" i="202"/>
  <c r="AI19" i="202"/>
  <c r="AH19" i="202"/>
  <c r="AJ19" i="202" s="1"/>
  <c r="AG19" i="202"/>
  <c r="AE19" i="202"/>
  <c r="AD19" i="202"/>
  <c r="AC19" i="202"/>
  <c r="AF19" i="202" s="1"/>
  <c r="AB19" i="202"/>
  <c r="AA19" i="202"/>
  <c r="Y19" i="202"/>
  <c r="X19" i="202"/>
  <c r="Z19" i="202" s="1"/>
  <c r="W19" i="202"/>
  <c r="V19" i="202"/>
  <c r="T19" i="202"/>
  <c r="S19" i="202"/>
  <c r="U19" i="202" s="1"/>
  <c r="R19" i="202"/>
  <c r="Q19" i="202"/>
  <c r="O19" i="202"/>
  <c r="N19" i="202"/>
  <c r="M19" i="202"/>
  <c r="P19" i="202" s="1"/>
  <c r="F19" i="202" s="1"/>
  <c r="L19" i="202"/>
  <c r="K19" i="202"/>
  <c r="AI18" i="202"/>
  <c r="AH18" i="202"/>
  <c r="AG18" i="202"/>
  <c r="AE18" i="202"/>
  <c r="AD18" i="202"/>
  <c r="AC18" i="202"/>
  <c r="AB18" i="202"/>
  <c r="AA18" i="202"/>
  <c r="Y18" i="202"/>
  <c r="X18" i="202"/>
  <c r="W18" i="202"/>
  <c r="V18" i="202"/>
  <c r="T18" i="202"/>
  <c r="S18" i="202"/>
  <c r="R18" i="202"/>
  <c r="Q18" i="202"/>
  <c r="O18" i="202"/>
  <c r="N18" i="202"/>
  <c r="M18" i="202"/>
  <c r="L18" i="202"/>
  <c r="K18" i="202"/>
  <c r="P18" i="202" s="1"/>
  <c r="AI17" i="202"/>
  <c r="AH17" i="202"/>
  <c r="AJ17" i="202" s="1"/>
  <c r="AG17" i="202"/>
  <c r="AE17" i="202"/>
  <c r="AD17" i="202"/>
  <c r="AC17" i="202"/>
  <c r="AB17" i="202"/>
  <c r="AA17" i="202"/>
  <c r="Y17" i="202"/>
  <c r="X17" i="202"/>
  <c r="W17" i="202"/>
  <c r="V17" i="202"/>
  <c r="T17" i="202"/>
  <c r="S17" i="202"/>
  <c r="R17" i="202"/>
  <c r="Q17" i="202"/>
  <c r="O17" i="202"/>
  <c r="N17" i="202"/>
  <c r="M17" i="202"/>
  <c r="L17" i="202"/>
  <c r="K17" i="202"/>
  <c r="AI16" i="202"/>
  <c r="AH16" i="202"/>
  <c r="AG16" i="202"/>
  <c r="AJ16" i="202" s="1"/>
  <c r="AE16" i="202"/>
  <c r="AD16" i="202"/>
  <c r="AC16" i="202"/>
  <c r="AB16" i="202"/>
  <c r="AA16" i="202"/>
  <c r="Y16" i="202"/>
  <c r="X16" i="202"/>
  <c r="W16" i="202"/>
  <c r="V16" i="202"/>
  <c r="T16" i="202"/>
  <c r="S16" i="202"/>
  <c r="R16" i="202"/>
  <c r="Q16" i="202"/>
  <c r="O16" i="202"/>
  <c r="N16" i="202"/>
  <c r="M16" i="202"/>
  <c r="L16" i="202"/>
  <c r="K16" i="202"/>
  <c r="AI15" i="202"/>
  <c r="AH15" i="202"/>
  <c r="AJ15" i="202" s="1"/>
  <c r="AG15" i="202"/>
  <c r="AE15" i="202"/>
  <c r="AD15" i="202"/>
  <c r="AC15" i="202"/>
  <c r="AB15" i="202"/>
  <c r="AA15" i="202"/>
  <c r="Y15" i="202"/>
  <c r="X15" i="202"/>
  <c r="Z15" i="202" s="1"/>
  <c r="W15" i="202"/>
  <c r="V15" i="202"/>
  <c r="T15" i="202"/>
  <c r="S15" i="202"/>
  <c r="R15" i="202"/>
  <c r="Q15" i="202"/>
  <c r="U15" i="202" s="1"/>
  <c r="O15" i="202"/>
  <c r="N15" i="202"/>
  <c r="M15" i="202"/>
  <c r="L15" i="202"/>
  <c r="K15" i="202"/>
  <c r="AI14" i="202"/>
  <c r="AH14" i="202"/>
  <c r="AG14" i="202"/>
  <c r="AE14" i="202"/>
  <c r="AD14" i="202"/>
  <c r="AC14" i="202"/>
  <c r="AB14" i="202"/>
  <c r="AA14" i="202"/>
  <c r="Y14" i="202"/>
  <c r="X14" i="202"/>
  <c r="W14" i="202"/>
  <c r="V14" i="202"/>
  <c r="T14" i="202"/>
  <c r="S14" i="202"/>
  <c r="R14" i="202"/>
  <c r="Q14" i="202"/>
  <c r="O14" i="202"/>
  <c r="N14" i="202"/>
  <c r="M14" i="202"/>
  <c r="L14" i="202"/>
  <c r="K14" i="202"/>
  <c r="AI13" i="202"/>
  <c r="AH13" i="202"/>
  <c r="AJ13" i="202" s="1"/>
  <c r="AG13" i="202"/>
  <c r="AE13" i="202"/>
  <c r="AD13" i="202"/>
  <c r="AC13" i="202"/>
  <c r="AB13" i="202"/>
  <c r="AA13" i="202"/>
  <c r="Y13" i="202"/>
  <c r="X13" i="202"/>
  <c r="W13" i="202"/>
  <c r="V13" i="202"/>
  <c r="T13" i="202"/>
  <c r="S13" i="202"/>
  <c r="R13" i="202"/>
  <c r="Q13" i="202"/>
  <c r="O13" i="202"/>
  <c r="N13" i="202"/>
  <c r="M13" i="202"/>
  <c r="L13" i="202"/>
  <c r="K13" i="202"/>
  <c r="AI12" i="202"/>
  <c r="AH12" i="202"/>
  <c r="AG12" i="202"/>
  <c r="AE12" i="202"/>
  <c r="AD12" i="202"/>
  <c r="AC12" i="202"/>
  <c r="AB12" i="202"/>
  <c r="AA12" i="202"/>
  <c r="Y12" i="202"/>
  <c r="X12" i="202"/>
  <c r="W12" i="202"/>
  <c r="V12" i="202"/>
  <c r="T12" i="202"/>
  <c r="S12" i="202"/>
  <c r="R12" i="202"/>
  <c r="Q12" i="202"/>
  <c r="O12" i="202"/>
  <c r="N12" i="202"/>
  <c r="M12" i="202"/>
  <c r="L12" i="202"/>
  <c r="K12" i="202"/>
  <c r="P12" i="202" s="1"/>
  <c r="AI11" i="202"/>
  <c r="AH11" i="202"/>
  <c r="AJ11" i="202" s="1"/>
  <c r="AG11" i="202"/>
  <c r="AE11" i="202"/>
  <c r="AD11" i="202"/>
  <c r="AC11" i="202"/>
  <c r="AB11" i="202"/>
  <c r="AA11" i="202"/>
  <c r="Y11" i="202"/>
  <c r="X11" i="202"/>
  <c r="W11" i="202"/>
  <c r="Z11" i="202" s="1"/>
  <c r="V11" i="202"/>
  <c r="T11" i="202"/>
  <c r="S11" i="202"/>
  <c r="R11" i="202"/>
  <c r="U11" i="202" s="1"/>
  <c r="Q11" i="202"/>
  <c r="O11" i="202"/>
  <c r="N11" i="202"/>
  <c r="M11" i="202"/>
  <c r="L11" i="202"/>
  <c r="K11" i="202"/>
  <c r="AI10" i="202"/>
  <c r="AH10" i="202"/>
  <c r="AG10" i="202"/>
  <c r="AE10" i="202"/>
  <c r="AD10" i="202"/>
  <c r="AC10" i="202"/>
  <c r="AB10" i="202"/>
  <c r="AA10" i="202"/>
  <c r="Y10" i="202"/>
  <c r="X10" i="202"/>
  <c r="W10" i="202"/>
  <c r="V10" i="202"/>
  <c r="T10" i="202"/>
  <c r="S10" i="202"/>
  <c r="R10" i="202"/>
  <c r="Q10" i="202"/>
  <c r="O10" i="202"/>
  <c r="N10" i="202"/>
  <c r="M10" i="202"/>
  <c r="L10" i="202"/>
  <c r="K10" i="202"/>
  <c r="AI9" i="202"/>
  <c r="AH9" i="202"/>
  <c r="AJ9" i="202" s="1"/>
  <c r="AG9" i="202"/>
  <c r="AE9" i="202"/>
  <c r="AD9" i="202"/>
  <c r="AC9" i="202"/>
  <c r="AB9" i="202"/>
  <c r="AA9" i="202"/>
  <c r="Y9" i="202"/>
  <c r="X9" i="202"/>
  <c r="W9" i="202"/>
  <c r="V9" i="202"/>
  <c r="T9" i="202"/>
  <c r="S9" i="202"/>
  <c r="R9" i="202"/>
  <c r="Q9" i="202"/>
  <c r="O9" i="202"/>
  <c r="N9" i="202"/>
  <c r="M9" i="202"/>
  <c r="L9" i="202"/>
  <c r="K9" i="202"/>
  <c r="AI8" i="202"/>
  <c r="AH8" i="202"/>
  <c r="AG8" i="202"/>
  <c r="AE8" i="202"/>
  <c r="AD8" i="202"/>
  <c r="AC8" i="202"/>
  <c r="AB8" i="202"/>
  <c r="AA8" i="202"/>
  <c r="Y8" i="202"/>
  <c r="X8" i="202"/>
  <c r="W8" i="202"/>
  <c r="V8" i="202"/>
  <c r="T8" i="202"/>
  <c r="S8" i="202"/>
  <c r="R8" i="202"/>
  <c r="Q8" i="202"/>
  <c r="O8" i="202"/>
  <c r="N8" i="202"/>
  <c r="M8" i="202"/>
  <c r="L8" i="202"/>
  <c r="K8" i="202"/>
  <c r="P8" i="202" s="1"/>
  <c r="AI7" i="202"/>
  <c r="AH7" i="202"/>
  <c r="AJ7" i="202" s="1"/>
  <c r="AG7" i="202"/>
  <c r="AE7" i="202"/>
  <c r="AD7" i="202"/>
  <c r="AC7" i="202"/>
  <c r="AB7" i="202"/>
  <c r="AA7" i="202"/>
  <c r="Y7" i="202"/>
  <c r="X7" i="202"/>
  <c r="W7" i="202"/>
  <c r="V7" i="202"/>
  <c r="T7" i="202"/>
  <c r="S7" i="202"/>
  <c r="R7" i="202"/>
  <c r="Q7" i="202"/>
  <c r="O7" i="202"/>
  <c r="N7" i="202"/>
  <c r="M7" i="202"/>
  <c r="L7" i="202"/>
  <c r="K7" i="202"/>
  <c r="AI6" i="202"/>
  <c r="AH6" i="202"/>
  <c r="AG6" i="202"/>
  <c r="AE6" i="202"/>
  <c r="AD6" i="202"/>
  <c r="AC6" i="202"/>
  <c r="AB6" i="202"/>
  <c r="AA6" i="202"/>
  <c r="Y6" i="202"/>
  <c r="X6" i="202"/>
  <c r="W6" i="202"/>
  <c r="V6" i="202"/>
  <c r="T6" i="202"/>
  <c r="S6" i="202"/>
  <c r="R6" i="202"/>
  <c r="Q6" i="202"/>
  <c r="O6" i="202"/>
  <c r="N6" i="202"/>
  <c r="M6" i="202"/>
  <c r="L6" i="202"/>
  <c r="K6" i="202"/>
  <c r="AI5" i="202"/>
  <c r="AH5" i="202"/>
  <c r="AG5" i="202"/>
  <c r="AE5" i="202"/>
  <c r="AD5" i="202"/>
  <c r="AC5" i="202"/>
  <c r="AB5" i="202"/>
  <c r="AA5" i="202"/>
  <c r="Y5" i="202"/>
  <c r="X5" i="202"/>
  <c r="W5" i="202"/>
  <c r="V5" i="202"/>
  <c r="T5" i="202"/>
  <c r="S5" i="202"/>
  <c r="R5" i="202"/>
  <c r="Q5" i="202"/>
  <c r="U5" i="202" s="1"/>
  <c r="O5" i="202"/>
  <c r="N5" i="202"/>
  <c r="M5" i="202"/>
  <c r="L5" i="202"/>
  <c r="K5" i="202"/>
  <c r="AI4" i="202"/>
  <c r="AH4" i="202"/>
  <c r="AJ4" i="202" s="1"/>
  <c r="AG4" i="202"/>
  <c r="AE4" i="202"/>
  <c r="AD4" i="202"/>
  <c r="AC4" i="202"/>
  <c r="AF4" i="202" s="1"/>
  <c r="AB4" i="202"/>
  <c r="AA4" i="202"/>
  <c r="Y4" i="202"/>
  <c r="X4" i="202"/>
  <c r="Z4" i="202" s="1"/>
  <c r="W4" i="202"/>
  <c r="V4" i="202"/>
  <c r="T4" i="202"/>
  <c r="S4" i="202"/>
  <c r="U4" i="202" s="1"/>
  <c r="R4" i="202"/>
  <c r="Q4" i="202"/>
  <c r="O4" i="202"/>
  <c r="N4" i="202"/>
  <c r="M4" i="202"/>
  <c r="P4" i="202" s="1"/>
  <c r="L4" i="202"/>
  <c r="K4" i="202"/>
  <c r="D78" i="241"/>
  <c r="D63" i="241"/>
  <c r="C55" i="241" l="1"/>
  <c r="C63" i="241"/>
  <c r="K63" i="241" s="1"/>
  <c r="G69" i="226"/>
  <c r="C78" i="241"/>
  <c r="P8" i="210"/>
  <c r="AF19" i="210"/>
  <c r="AJ9" i="210"/>
  <c r="AF9" i="210"/>
  <c r="AJ8" i="210"/>
  <c r="U6" i="210"/>
  <c r="F6" i="210" s="1"/>
  <c r="AF6" i="210"/>
  <c r="Z5" i="210"/>
  <c r="AJ5" i="210"/>
  <c r="P13" i="202"/>
  <c r="Z13" i="202"/>
  <c r="AJ10" i="202"/>
  <c r="F10" i="202" s="1"/>
  <c r="U10" i="202"/>
  <c r="Z5" i="202"/>
  <c r="AF11" i="202"/>
  <c r="Z12" i="202"/>
  <c r="AJ12" i="202"/>
  <c r="F12" i="202" s="1"/>
  <c r="P9" i="202"/>
  <c r="AJ22" i="210"/>
  <c r="U6" i="202"/>
  <c r="U9" i="202"/>
  <c r="AF9" i="202"/>
  <c r="U17" i="202"/>
  <c r="AF17" i="202"/>
  <c r="U9" i="210"/>
  <c r="F9" i="210" s="1"/>
  <c r="P21" i="210"/>
  <c r="Z6" i="202"/>
  <c r="AF10" i="202"/>
  <c r="AJ14" i="202"/>
  <c r="U13" i="202"/>
  <c r="P4" i="210"/>
  <c r="Z22" i="210"/>
  <c r="U18" i="210"/>
  <c r="F18" i="210" s="1"/>
  <c r="Z12" i="210"/>
  <c r="Z20" i="210"/>
  <c r="AF18" i="210"/>
  <c r="AJ17" i="210"/>
  <c r="U16" i="210"/>
  <c r="F16" i="210" s="1"/>
  <c r="AF16" i="210"/>
  <c r="Z10" i="210"/>
  <c r="P9" i="210"/>
  <c r="U22" i="210"/>
  <c r="F22" i="210" s="1"/>
  <c r="Z21" i="210"/>
  <c r="AJ21" i="210"/>
  <c r="U8" i="210"/>
  <c r="U14" i="210"/>
  <c r="F14" i="210" s="1"/>
  <c r="Z17" i="210"/>
  <c r="P14" i="210"/>
  <c r="Z13" i="210"/>
  <c r="Z11" i="210"/>
  <c r="AF12" i="210"/>
  <c r="Z14" i="210"/>
  <c r="P6" i="210"/>
  <c r="Z6" i="210"/>
  <c r="U21" i="210"/>
  <c r="F21" i="210" s="1"/>
  <c r="AF21" i="210"/>
  <c r="AJ20" i="210"/>
  <c r="U20" i="210"/>
  <c r="F20" i="210" s="1"/>
  <c r="U19" i="210"/>
  <c r="P19" i="210"/>
  <c r="Z19" i="210"/>
  <c r="U17" i="210"/>
  <c r="P16" i="210"/>
  <c r="AJ16" i="210"/>
  <c r="U15" i="210"/>
  <c r="F15" i="210" s="1"/>
  <c r="U13" i="210"/>
  <c r="F13" i="210" s="1"/>
  <c r="P13" i="210"/>
  <c r="P12" i="210"/>
  <c r="U10" i="210"/>
  <c r="F10" i="210" s="1"/>
  <c r="Z7" i="210"/>
  <c r="AF4" i="210"/>
  <c r="AJ4" i="210"/>
  <c r="U18" i="202"/>
  <c r="AF18" i="202"/>
  <c r="Z17" i="202"/>
  <c r="P16" i="202"/>
  <c r="U16" i="202"/>
  <c r="AF16" i="202"/>
  <c r="Z14" i="202"/>
  <c r="AF12" i="202"/>
  <c r="Z10" i="202"/>
  <c r="AJ8" i="202"/>
  <c r="F8" i="202" s="1"/>
  <c r="U8" i="202"/>
  <c r="AF8" i="202"/>
  <c r="AF6" i="202"/>
  <c r="P6" i="202"/>
  <c r="AF5" i="202"/>
  <c r="Z18" i="202"/>
  <c r="AJ18" i="202"/>
  <c r="F18" i="202" s="1"/>
  <c r="P17" i="202"/>
  <c r="F16" i="202"/>
  <c r="Z16" i="202"/>
  <c r="F13" i="202"/>
  <c r="AF13" i="202"/>
  <c r="P10" i="202"/>
  <c r="Z9" i="202"/>
  <c r="F9" i="202"/>
  <c r="Z8" i="202"/>
  <c r="U7" i="202"/>
  <c r="AJ6" i="202"/>
  <c r="F6" i="202" s="1"/>
  <c r="F4" i="202"/>
  <c r="F17" i="202"/>
  <c r="P5" i="202"/>
  <c r="AJ5" i="202"/>
  <c r="D66" i="202"/>
  <c r="P14" i="202"/>
  <c r="U14" i="202"/>
  <c r="P11" i="202"/>
  <c r="F11" i="202" s="1"/>
  <c r="P15" i="202"/>
  <c r="F15" i="202" s="1"/>
  <c r="AF15" i="202"/>
  <c r="AF14" i="202"/>
  <c r="U12" i="202"/>
  <c r="AF7" i="202"/>
  <c r="P7" i="202"/>
  <c r="F7" i="202" s="1"/>
  <c r="Z7" i="202"/>
  <c r="P18" i="210"/>
  <c r="AF17" i="210"/>
  <c r="AF11" i="210"/>
  <c r="Z9" i="210"/>
  <c r="AF8" i="210"/>
  <c r="Z8" i="210"/>
  <c r="AF7" i="210"/>
  <c r="P7" i="210"/>
  <c r="AF5" i="210"/>
  <c r="AJ19" i="210"/>
  <c r="P17" i="210"/>
  <c r="Z16" i="210"/>
  <c r="AF14" i="210"/>
  <c r="U12" i="210"/>
  <c r="F12" i="210" s="1"/>
  <c r="P11" i="210"/>
  <c r="U11" i="210"/>
  <c r="F11" i="210" s="1"/>
  <c r="AF10" i="210"/>
  <c r="U7" i="210"/>
  <c r="AJ7" i="210"/>
  <c r="U5" i="210"/>
  <c r="F5" i="210" s="1"/>
  <c r="Z4" i="210"/>
  <c r="F4" i="210" s="1"/>
  <c r="E61" i="210"/>
  <c r="D48" i="210"/>
  <c r="C55" i="210"/>
  <c r="G55" i="210" s="1"/>
  <c r="D66" i="210"/>
  <c r="D61" i="210"/>
  <c r="C47" i="210"/>
  <c r="C56" i="210"/>
  <c r="G56" i="210" s="1"/>
  <c r="E48" i="210"/>
  <c r="E49" i="210"/>
  <c r="D55" i="210"/>
  <c r="E55" i="210"/>
  <c r="E56" i="210"/>
  <c r="D61" i="202"/>
  <c r="C47" i="202"/>
  <c r="C48" i="202" s="1"/>
  <c r="E61" i="202"/>
  <c r="D55" i="202"/>
  <c r="E55" i="202"/>
  <c r="E56" i="202"/>
  <c r="E48" i="202"/>
  <c r="E49" i="202"/>
  <c r="D56" i="202"/>
  <c r="D48" i="202"/>
  <c r="D49" i="202"/>
  <c r="C55" i="202"/>
  <c r="C56" i="202"/>
  <c r="F14" i="202" l="1"/>
  <c r="C57" i="202" s="1"/>
  <c r="E57" i="202" s="1"/>
  <c r="F8" i="210"/>
  <c r="F19" i="210"/>
  <c r="F17" i="210"/>
  <c r="F7" i="210"/>
  <c r="D50" i="210"/>
  <c r="F5" i="202"/>
  <c r="G48" i="202"/>
  <c r="C66" i="202"/>
  <c r="C67" i="202" s="1"/>
  <c r="G55" i="202"/>
  <c r="D69" i="202"/>
  <c r="G56" i="202"/>
  <c r="D67" i="202"/>
  <c r="D68" i="202"/>
  <c r="C49" i="202"/>
  <c r="C61" i="202"/>
  <c r="G47" i="202"/>
  <c r="C49" i="210"/>
  <c r="G49" i="210" s="1"/>
  <c r="C48" i="210"/>
  <c r="G48" i="210" s="1"/>
  <c r="C66" i="210"/>
  <c r="G47" i="210"/>
  <c r="C61" i="210"/>
  <c r="D68" i="210"/>
  <c r="D67" i="210"/>
  <c r="J78" i="194"/>
  <c r="I78" i="194"/>
  <c r="J77" i="194"/>
  <c r="I77" i="194"/>
  <c r="J76" i="194"/>
  <c r="I76" i="194"/>
  <c r="J75" i="194"/>
  <c r="I75" i="194"/>
  <c r="J74" i="194"/>
  <c r="I74" i="194"/>
  <c r="H74" i="194"/>
  <c r="G74" i="194"/>
  <c r="F74" i="194"/>
  <c r="E74" i="194"/>
  <c r="D74" i="194"/>
  <c r="C74" i="194"/>
  <c r="J71" i="194"/>
  <c r="I71" i="194"/>
  <c r="J70" i="194"/>
  <c r="I70" i="194"/>
  <c r="J69" i="194"/>
  <c r="I69" i="194"/>
  <c r="J68" i="194"/>
  <c r="I68" i="194"/>
  <c r="J67" i="194"/>
  <c r="I67" i="194"/>
  <c r="H67" i="194"/>
  <c r="G67" i="194"/>
  <c r="F67" i="194"/>
  <c r="E67" i="194"/>
  <c r="D67" i="194"/>
  <c r="C67" i="194"/>
  <c r="J63" i="194"/>
  <c r="I63" i="194"/>
  <c r="J62" i="194"/>
  <c r="I62" i="194"/>
  <c r="J61" i="194"/>
  <c r="I61" i="194"/>
  <c r="J60" i="194"/>
  <c r="I60" i="194"/>
  <c r="J59" i="194"/>
  <c r="I59" i="194"/>
  <c r="H59" i="194"/>
  <c r="G59" i="194"/>
  <c r="F59" i="194"/>
  <c r="E59" i="194"/>
  <c r="D59" i="194"/>
  <c r="J50" i="194"/>
  <c r="I50" i="194"/>
  <c r="J49" i="194"/>
  <c r="I49" i="194"/>
  <c r="J48" i="194"/>
  <c r="I48" i="194"/>
  <c r="J47" i="194"/>
  <c r="I47" i="194"/>
  <c r="J46" i="194"/>
  <c r="I46" i="194"/>
  <c r="H46" i="194"/>
  <c r="G46" i="194"/>
  <c r="F46" i="194"/>
  <c r="E46" i="194"/>
  <c r="D46" i="194"/>
  <c r="C46" i="194"/>
  <c r="J43" i="194"/>
  <c r="I43" i="194"/>
  <c r="J42" i="194"/>
  <c r="I42" i="194"/>
  <c r="J41" i="194"/>
  <c r="I41" i="194"/>
  <c r="J40" i="194"/>
  <c r="I40" i="194"/>
  <c r="J39" i="194"/>
  <c r="I39" i="194"/>
  <c r="H39" i="194"/>
  <c r="G39" i="194"/>
  <c r="F39" i="194"/>
  <c r="E39" i="194"/>
  <c r="D39" i="194"/>
  <c r="C39" i="194"/>
  <c r="J36" i="194"/>
  <c r="I36" i="194"/>
  <c r="J35" i="194"/>
  <c r="I35" i="194"/>
  <c r="J34" i="194"/>
  <c r="I34" i="194"/>
  <c r="J33" i="194"/>
  <c r="I33" i="194"/>
  <c r="J32" i="194"/>
  <c r="I32" i="194"/>
  <c r="H32" i="194"/>
  <c r="G32" i="194"/>
  <c r="F32" i="194"/>
  <c r="E32" i="194"/>
  <c r="D32" i="194"/>
  <c r="J28" i="194"/>
  <c r="I28" i="194"/>
  <c r="J27" i="194"/>
  <c r="I27" i="194"/>
  <c r="J26" i="194"/>
  <c r="I26" i="194"/>
  <c r="J25" i="194"/>
  <c r="I25" i="194"/>
  <c r="J24" i="194"/>
  <c r="I24" i="194"/>
  <c r="H24" i="194"/>
  <c r="G24" i="194"/>
  <c r="F24" i="194"/>
  <c r="E24" i="194"/>
  <c r="D24" i="194"/>
  <c r="C24" i="194"/>
  <c r="J21" i="194"/>
  <c r="I21" i="194"/>
  <c r="J20" i="194"/>
  <c r="I20" i="194"/>
  <c r="J19" i="194"/>
  <c r="I19" i="194"/>
  <c r="J18" i="194"/>
  <c r="I18" i="194"/>
  <c r="J17" i="194"/>
  <c r="I17" i="194"/>
  <c r="H17" i="194"/>
  <c r="G17" i="194"/>
  <c r="F17" i="194"/>
  <c r="E17" i="194"/>
  <c r="D17" i="194"/>
  <c r="C17" i="194"/>
  <c r="J13" i="194"/>
  <c r="I13" i="194"/>
  <c r="J12" i="194"/>
  <c r="I12" i="194"/>
  <c r="J11" i="194"/>
  <c r="I11" i="194"/>
  <c r="J10" i="194"/>
  <c r="I10" i="194"/>
  <c r="J9" i="194"/>
  <c r="I9" i="194"/>
  <c r="H9" i="194"/>
  <c r="G9" i="194"/>
  <c r="F9" i="194"/>
  <c r="E9" i="194"/>
  <c r="D9" i="194"/>
  <c r="A5" i="194"/>
  <c r="H61" i="194"/>
  <c r="H50" i="194"/>
  <c r="H62" i="194"/>
  <c r="H71" i="194"/>
  <c r="H49" i="194"/>
  <c r="H41" i="194"/>
  <c r="H33" i="194"/>
  <c r="H75" i="194"/>
  <c r="H78" i="194"/>
  <c r="H26" i="194"/>
  <c r="H36" i="194"/>
  <c r="H12" i="194"/>
  <c r="H69" i="194"/>
  <c r="H25" i="194"/>
  <c r="H28" i="194"/>
  <c r="H68" i="194"/>
  <c r="H77" i="194"/>
  <c r="H20" i="194"/>
  <c r="H47" i="194"/>
  <c r="H13" i="194"/>
  <c r="H76" i="194"/>
  <c r="H11" i="194"/>
  <c r="H43" i="194"/>
  <c r="H10" i="194"/>
  <c r="H60" i="194"/>
  <c r="H27" i="194"/>
  <c r="H70" i="194"/>
  <c r="H48" i="194"/>
  <c r="H18" i="194"/>
  <c r="H21" i="194"/>
  <c r="H63" i="194"/>
  <c r="H19" i="194"/>
  <c r="H40" i="194"/>
  <c r="H42" i="194"/>
  <c r="H35" i="194"/>
  <c r="H34" i="194"/>
  <c r="F27" i="194"/>
  <c r="G21" i="194"/>
  <c r="G60" i="194"/>
  <c r="F18" i="194"/>
  <c r="G28" i="194"/>
  <c r="G75" i="194"/>
  <c r="G40" i="194"/>
  <c r="D18" i="194"/>
  <c r="G50" i="194"/>
  <c r="G25" i="194"/>
  <c r="G69" i="194"/>
  <c r="G63" i="194"/>
  <c r="G68" i="194"/>
  <c r="F33" i="194"/>
  <c r="G41" i="194"/>
  <c r="G43" i="194"/>
  <c r="G76" i="194"/>
  <c r="G34" i="194"/>
  <c r="G26" i="194"/>
  <c r="G48" i="194"/>
  <c r="F42" i="194"/>
  <c r="G13" i="194"/>
  <c r="G71" i="194"/>
  <c r="G61" i="194"/>
  <c r="G18" i="194"/>
  <c r="G12" i="194"/>
  <c r="G49" i="194"/>
  <c r="G62" i="194"/>
  <c r="G33" i="194"/>
  <c r="G19" i="194"/>
  <c r="G36" i="194"/>
  <c r="G10" i="194"/>
  <c r="G70" i="194"/>
  <c r="F47" i="194"/>
  <c r="F40" i="194"/>
  <c r="G20" i="194"/>
  <c r="G11" i="194"/>
  <c r="G47" i="194"/>
  <c r="G77" i="194"/>
  <c r="F25" i="194"/>
  <c r="G42" i="194"/>
  <c r="G35" i="194"/>
  <c r="G78" i="194"/>
  <c r="E18" i="194"/>
  <c r="G27" i="194"/>
  <c r="E50" i="202" l="1"/>
  <c r="E62" i="202" s="1"/>
  <c r="C57" i="210"/>
  <c r="D57" i="210"/>
  <c r="E50" i="210"/>
  <c r="C50" i="210" s="1"/>
  <c r="D69" i="210"/>
  <c r="D62" i="210"/>
  <c r="G57" i="202"/>
  <c r="C68" i="202"/>
  <c r="G68" i="202" s="1"/>
  <c r="G66" i="202"/>
  <c r="E66" i="202"/>
  <c r="E68" i="202" s="1"/>
  <c r="G49" i="202"/>
  <c r="G51" i="202" s="1"/>
  <c r="G67" i="202"/>
  <c r="G51" i="210"/>
  <c r="C68" i="210"/>
  <c r="G68" i="210" s="1"/>
  <c r="C67" i="210"/>
  <c r="G67" i="210" s="1"/>
  <c r="G66" i="210"/>
  <c r="E66" i="210"/>
  <c r="C18" i="194"/>
  <c r="E54" i="183"/>
  <c r="D54" i="183"/>
  <c r="D56" i="183" s="1"/>
  <c r="C54" i="183"/>
  <c r="G54" i="183" s="1"/>
  <c r="E47" i="183"/>
  <c r="E49" i="183" s="1"/>
  <c r="D47" i="183"/>
  <c r="AJ43" i="183"/>
  <c r="AI43" i="183"/>
  <c r="AH43" i="183"/>
  <c r="AG43" i="183"/>
  <c r="AF43" i="183"/>
  <c r="AE43" i="183"/>
  <c r="AD43" i="183"/>
  <c r="AC43" i="183"/>
  <c r="AB43" i="183"/>
  <c r="AA43" i="183"/>
  <c r="Z43" i="183"/>
  <c r="Y43" i="183"/>
  <c r="X43" i="183"/>
  <c r="W43" i="183"/>
  <c r="V43" i="183"/>
  <c r="U43" i="183"/>
  <c r="T43" i="183"/>
  <c r="S43" i="183"/>
  <c r="R43" i="183"/>
  <c r="Q43" i="183"/>
  <c r="P43" i="183"/>
  <c r="O43" i="183"/>
  <c r="N43" i="183"/>
  <c r="M43" i="183"/>
  <c r="L43" i="183"/>
  <c r="K43" i="183"/>
  <c r="F43" i="183"/>
  <c r="AJ42" i="183"/>
  <c r="AI42" i="183"/>
  <c r="AH42" i="183"/>
  <c r="AG42" i="183"/>
  <c r="AF42" i="183"/>
  <c r="AE42" i="183"/>
  <c r="AD42" i="183"/>
  <c r="AC42" i="183"/>
  <c r="AB42" i="183"/>
  <c r="AA42" i="183"/>
  <c r="Z42" i="183"/>
  <c r="Y42" i="183"/>
  <c r="X42" i="183"/>
  <c r="W42" i="183"/>
  <c r="V42" i="183"/>
  <c r="U42" i="183"/>
  <c r="T42" i="183"/>
  <c r="S42" i="183"/>
  <c r="R42" i="183"/>
  <c r="Q42" i="183"/>
  <c r="P42" i="183"/>
  <c r="O42" i="183"/>
  <c r="N42" i="183"/>
  <c r="M42" i="183"/>
  <c r="L42" i="183"/>
  <c r="K42" i="183"/>
  <c r="F42" i="183"/>
  <c r="AJ41" i="183"/>
  <c r="AI41" i="183"/>
  <c r="AH41" i="183"/>
  <c r="AG41" i="183"/>
  <c r="AF41" i="183"/>
  <c r="AE41" i="183"/>
  <c r="AD41" i="183"/>
  <c r="AC41" i="183"/>
  <c r="AB41" i="183"/>
  <c r="AA41" i="183"/>
  <c r="Z41" i="183"/>
  <c r="Y41" i="183"/>
  <c r="X41" i="183"/>
  <c r="W41" i="183"/>
  <c r="V41" i="183"/>
  <c r="U41" i="183"/>
  <c r="T41" i="183"/>
  <c r="S41" i="183"/>
  <c r="R41" i="183"/>
  <c r="Q41" i="183"/>
  <c r="P41" i="183"/>
  <c r="O41" i="183"/>
  <c r="N41" i="183"/>
  <c r="M41" i="183"/>
  <c r="L41" i="183"/>
  <c r="K41" i="183"/>
  <c r="F41" i="183"/>
  <c r="AJ40" i="183"/>
  <c r="AI40" i="183"/>
  <c r="AH40" i="183"/>
  <c r="AG40" i="183"/>
  <c r="AF40" i="183"/>
  <c r="AE40" i="183"/>
  <c r="AD40" i="183"/>
  <c r="AC40" i="183"/>
  <c r="AB40" i="183"/>
  <c r="AA40" i="183"/>
  <c r="Z40" i="183"/>
  <c r="Y40" i="183"/>
  <c r="X40" i="183"/>
  <c r="W40" i="183"/>
  <c r="V40" i="183"/>
  <c r="U40" i="183"/>
  <c r="T40" i="183"/>
  <c r="S40" i="183"/>
  <c r="R40" i="183"/>
  <c r="Q40" i="183"/>
  <c r="P40" i="183"/>
  <c r="O40" i="183"/>
  <c r="N40" i="183"/>
  <c r="M40" i="183"/>
  <c r="L40" i="183"/>
  <c r="K40" i="183"/>
  <c r="F40" i="183"/>
  <c r="AJ39" i="183"/>
  <c r="AI39" i="183"/>
  <c r="AH39" i="183"/>
  <c r="AG39" i="183"/>
  <c r="AF39" i="183"/>
  <c r="AE39" i="183"/>
  <c r="AD39" i="183"/>
  <c r="AC39" i="183"/>
  <c r="AB39" i="183"/>
  <c r="AA39" i="183"/>
  <c r="Z39" i="183"/>
  <c r="Y39" i="183"/>
  <c r="X39" i="183"/>
  <c r="W39" i="183"/>
  <c r="V39" i="183"/>
  <c r="U39" i="183"/>
  <c r="T39" i="183"/>
  <c r="S39" i="183"/>
  <c r="R39" i="183"/>
  <c r="Q39" i="183"/>
  <c r="P39" i="183"/>
  <c r="O39" i="183"/>
  <c r="N39" i="183"/>
  <c r="M39" i="183"/>
  <c r="L39" i="183"/>
  <c r="K39" i="183"/>
  <c r="F39" i="183"/>
  <c r="AJ38" i="183"/>
  <c r="AI38" i="183"/>
  <c r="AH38" i="183"/>
  <c r="AG38" i="183"/>
  <c r="AF38" i="183"/>
  <c r="AE38" i="183"/>
  <c r="AD38" i="183"/>
  <c r="AC38" i="183"/>
  <c r="AB38" i="183"/>
  <c r="AA38" i="183"/>
  <c r="Z38" i="183"/>
  <c r="Y38" i="183"/>
  <c r="X38" i="183"/>
  <c r="W38" i="183"/>
  <c r="V38" i="183"/>
  <c r="U38" i="183"/>
  <c r="T38" i="183"/>
  <c r="S38" i="183"/>
  <c r="R38" i="183"/>
  <c r="Q38" i="183"/>
  <c r="P38" i="183"/>
  <c r="O38" i="183"/>
  <c r="N38" i="183"/>
  <c r="M38" i="183"/>
  <c r="L38" i="183"/>
  <c r="K38" i="183"/>
  <c r="F38" i="183"/>
  <c r="AJ37" i="183"/>
  <c r="AI37" i="183"/>
  <c r="AH37" i="183"/>
  <c r="AG37" i="183"/>
  <c r="AF37" i="183"/>
  <c r="AE37" i="183"/>
  <c r="AD37" i="183"/>
  <c r="AC37" i="183"/>
  <c r="AB37" i="183"/>
  <c r="AA37" i="183"/>
  <c r="Z37" i="183"/>
  <c r="Y37" i="183"/>
  <c r="X37" i="183"/>
  <c r="W37" i="183"/>
  <c r="V37" i="183"/>
  <c r="U37" i="183"/>
  <c r="T37" i="183"/>
  <c r="S37" i="183"/>
  <c r="R37" i="183"/>
  <c r="Q37" i="183"/>
  <c r="P37" i="183"/>
  <c r="O37" i="183"/>
  <c r="N37" i="183"/>
  <c r="M37" i="183"/>
  <c r="L37" i="183"/>
  <c r="K37" i="183"/>
  <c r="F37" i="183"/>
  <c r="AJ36" i="183"/>
  <c r="AI36" i="183"/>
  <c r="AH36" i="183"/>
  <c r="AG36" i="183"/>
  <c r="AF36" i="183"/>
  <c r="AE36" i="183"/>
  <c r="AD36" i="183"/>
  <c r="AC36" i="183"/>
  <c r="AB36" i="183"/>
  <c r="AA36" i="183"/>
  <c r="Z36" i="183"/>
  <c r="Y36" i="183"/>
  <c r="X36" i="183"/>
  <c r="W36" i="183"/>
  <c r="V36" i="183"/>
  <c r="U36" i="183"/>
  <c r="T36" i="183"/>
  <c r="S36" i="183"/>
  <c r="R36" i="183"/>
  <c r="Q36" i="183"/>
  <c r="P36" i="183"/>
  <c r="O36" i="183"/>
  <c r="N36" i="183"/>
  <c r="M36" i="183"/>
  <c r="L36" i="183"/>
  <c r="K36" i="183"/>
  <c r="F36" i="183"/>
  <c r="AJ35" i="183"/>
  <c r="AI35" i="183"/>
  <c r="AH35" i="183"/>
  <c r="AG35" i="183"/>
  <c r="AF35" i="183"/>
  <c r="AE35" i="183"/>
  <c r="AD35" i="183"/>
  <c r="AC35" i="183"/>
  <c r="AB35" i="183"/>
  <c r="AA35" i="183"/>
  <c r="Z35" i="183"/>
  <c r="Y35" i="183"/>
  <c r="X35" i="183"/>
  <c r="W35" i="183"/>
  <c r="V35" i="183"/>
  <c r="U35" i="183"/>
  <c r="T35" i="183"/>
  <c r="S35" i="183"/>
  <c r="R35" i="183"/>
  <c r="Q35" i="183"/>
  <c r="P35" i="183"/>
  <c r="O35" i="183"/>
  <c r="N35" i="183"/>
  <c r="M35" i="183"/>
  <c r="L35" i="183"/>
  <c r="K35" i="183"/>
  <c r="F35" i="183"/>
  <c r="AJ34" i="183"/>
  <c r="AI34" i="183"/>
  <c r="AH34" i="183"/>
  <c r="AG34" i="183"/>
  <c r="AF34" i="183"/>
  <c r="AE34" i="183"/>
  <c r="AD34" i="183"/>
  <c r="AC34" i="183"/>
  <c r="AB34" i="183"/>
  <c r="AA34" i="183"/>
  <c r="Z34" i="183"/>
  <c r="Y34" i="183"/>
  <c r="X34" i="183"/>
  <c r="W34" i="183"/>
  <c r="V34" i="183"/>
  <c r="U34" i="183"/>
  <c r="T34" i="183"/>
  <c r="S34" i="183"/>
  <c r="R34" i="183"/>
  <c r="Q34" i="183"/>
  <c r="P34" i="183"/>
  <c r="O34" i="183"/>
  <c r="N34" i="183"/>
  <c r="M34" i="183"/>
  <c r="L34" i="183"/>
  <c r="K34" i="183"/>
  <c r="F34" i="183"/>
  <c r="AJ33" i="183"/>
  <c r="AI33" i="183"/>
  <c r="AH33" i="183"/>
  <c r="AG33" i="183"/>
  <c r="AF33" i="183"/>
  <c r="AE33" i="183"/>
  <c r="AD33" i="183"/>
  <c r="AC33" i="183"/>
  <c r="AB33" i="183"/>
  <c r="AA33" i="183"/>
  <c r="Z33" i="183"/>
  <c r="Y33" i="183"/>
  <c r="X33" i="183"/>
  <c r="W33" i="183"/>
  <c r="V33" i="183"/>
  <c r="U33" i="183"/>
  <c r="T33" i="183"/>
  <c r="S33" i="183"/>
  <c r="R33" i="183"/>
  <c r="Q33" i="183"/>
  <c r="P33" i="183"/>
  <c r="O33" i="183"/>
  <c r="N33" i="183"/>
  <c r="M33" i="183"/>
  <c r="L33" i="183"/>
  <c r="K33" i="183"/>
  <c r="F33" i="183"/>
  <c r="AJ32" i="183"/>
  <c r="AI32" i="183"/>
  <c r="AH32" i="183"/>
  <c r="AG32" i="183"/>
  <c r="AF32" i="183"/>
  <c r="AE32" i="183"/>
  <c r="AD32" i="183"/>
  <c r="AC32" i="183"/>
  <c r="AB32" i="183"/>
  <c r="AA32" i="183"/>
  <c r="Z32" i="183"/>
  <c r="Y32" i="183"/>
  <c r="X32" i="183"/>
  <c r="W32" i="183"/>
  <c r="V32" i="183"/>
  <c r="U32" i="183"/>
  <c r="T32" i="183"/>
  <c r="S32" i="183"/>
  <c r="R32" i="183"/>
  <c r="Q32" i="183"/>
  <c r="P32" i="183"/>
  <c r="O32" i="183"/>
  <c r="N32" i="183"/>
  <c r="M32" i="183"/>
  <c r="L32" i="183"/>
  <c r="K32" i="183"/>
  <c r="F32" i="183"/>
  <c r="AJ31" i="183"/>
  <c r="AI31" i="183"/>
  <c r="AH31" i="183"/>
  <c r="AG31" i="183"/>
  <c r="AF31" i="183"/>
  <c r="AE31" i="183"/>
  <c r="AD31" i="183"/>
  <c r="AC31" i="183"/>
  <c r="AB31" i="183"/>
  <c r="AA31" i="183"/>
  <c r="Z31" i="183"/>
  <c r="Y31" i="183"/>
  <c r="X31" i="183"/>
  <c r="W31" i="183"/>
  <c r="V31" i="183"/>
  <c r="U31" i="183"/>
  <c r="T31" i="183"/>
  <c r="S31" i="183"/>
  <c r="R31" i="183"/>
  <c r="Q31" i="183"/>
  <c r="P31" i="183"/>
  <c r="O31" i="183"/>
  <c r="N31" i="183"/>
  <c r="M31" i="183"/>
  <c r="L31" i="183"/>
  <c r="K31" i="183"/>
  <c r="F31" i="183"/>
  <c r="AJ30" i="183"/>
  <c r="AI30" i="183"/>
  <c r="AH30" i="183"/>
  <c r="AG30" i="183"/>
  <c r="AF30" i="183"/>
  <c r="AE30" i="183"/>
  <c r="AD30" i="183"/>
  <c r="AC30" i="183"/>
  <c r="AB30" i="183"/>
  <c r="AA30" i="183"/>
  <c r="Z30" i="183"/>
  <c r="Y30" i="183"/>
  <c r="X30" i="183"/>
  <c r="W30" i="183"/>
  <c r="V30" i="183"/>
  <c r="U30" i="183"/>
  <c r="T30" i="183"/>
  <c r="S30" i="183"/>
  <c r="R30" i="183"/>
  <c r="Q30" i="183"/>
  <c r="P30" i="183"/>
  <c r="O30" i="183"/>
  <c r="N30" i="183"/>
  <c r="M30" i="183"/>
  <c r="L30" i="183"/>
  <c r="K30" i="183"/>
  <c r="F30" i="183"/>
  <c r="AI29" i="183"/>
  <c r="AJ29" i="183" s="1"/>
  <c r="F29" i="183" s="1"/>
  <c r="AH29" i="183"/>
  <c r="AG29" i="183"/>
  <c r="AF29" i="183"/>
  <c r="AE29" i="183"/>
  <c r="AD29" i="183"/>
  <c r="AC29" i="183"/>
  <c r="AB29" i="183"/>
  <c r="AA29" i="183"/>
  <c r="Z29" i="183"/>
  <c r="Y29" i="183"/>
  <c r="X29" i="183"/>
  <c r="W29" i="183"/>
  <c r="V29" i="183"/>
  <c r="T29" i="183"/>
  <c r="U29" i="183" s="1"/>
  <c r="S29" i="183"/>
  <c r="R29" i="183"/>
  <c r="Q29" i="183"/>
  <c r="P29" i="183"/>
  <c r="O29" i="183"/>
  <c r="N29" i="183"/>
  <c r="M29" i="183"/>
  <c r="L29" i="183"/>
  <c r="K29" i="183"/>
  <c r="AI28" i="183"/>
  <c r="AH28" i="183"/>
  <c r="AG28" i="183"/>
  <c r="AJ28" i="183" s="1"/>
  <c r="AE28" i="183"/>
  <c r="AD28" i="183"/>
  <c r="AC28" i="183"/>
  <c r="AB28" i="183"/>
  <c r="AA28" i="183"/>
  <c r="AF28" i="183" s="1"/>
  <c r="Y28" i="183"/>
  <c r="X28" i="183"/>
  <c r="W28" i="183"/>
  <c r="V28" i="183"/>
  <c r="Z28" i="183" s="1"/>
  <c r="T28" i="183"/>
  <c r="S28" i="183"/>
  <c r="R28" i="183"/>
  <c r="Q28" i="183"/>
  <c r="U28" i="183" s="1"/>
  <c r="O28" i="183"/>
  <c r="N28" i="183"/>
  <c r="M28" i="183"/>
  <c r="L28" i="183"/>
  <c r="K28" i="183"/>
  <c r="P28" i="183" s="1"/>
  <c r="F28" i="183" s="1"/>
  <c r="AI27" i="183"/>
  <c r="AH27" i="183"/>
  <c r="AJ27" i="183" s="1"/>
  <c r="AG27" i="183"/>
  <c r="AE27" i="183"/>
  <c r="AD27" i="183"/>
  <c r="AC27" i="183"/>
  <c r="AB27" i="183"/>
  <c r="AF27" i="183" s="1"/>
  <c r="AA27" i="183"/>
  <c r="Y27" i="183"/>
  <c r="X27" i="183"/>
  <c r="W27" i="183"/>
  <c r="Z27" i="183" s="1"/>
  <c r="V27" i="183"/>
  <c r="U27" i="183"/>
  <c r="T27" i="183"/>
  <c r="S27" i="183"/>
  <c r="R27" i="183"/>
  <c r="Q27" i="183"/>
  <c r="P27" i="183"/>
  <c r="F27" i="183" s="1"/>
  <c r="O27" i="183"/>
  <c r="N27" i="183"/>
  <c r="M27" i="183"/>
  <c r="L27" i="183"/>
  <c r="K27" i="183"/>
  <c r="AI26" i="183"/>
  <c r="AH26" i="183"/>
  <c r="AG26" i="183"/>
  <c r="AJ26" i="183" s="1"/>
  <c r="AF26" i="183"/>
  <c r="AE26" i="183"/>
  <c r="AD26" i="183"/>
  <c r="AC26" i="183"/>
  <c r="AB26" i="183"/>
  <c r="AA26" i="183"/>
  <c r="Y26" i="183"/>
  <c r="X26" i="183"/>
  <c r="W26" i="183"/>
  <c r="V26" i="183"/>
  <c r="T26" i="183"/>
  <c r="S26" i="183"/>
  <c r="R26" i="183"/>
  <c r="Q26" i="183"/>
  <c r="O26" i="183"/>
  <c r="N26" i="183"/>
  <c r="M26" i="183"/>
  <c r="L26" i="183"/>
  <c r="K26" i="183"/>
  <c r="AI25" i="183"/>
  <c r="AH25" i="183"/>
  <c r="AG25" i="183"/>
  <c r="AE25" i="183"/>
  <c r="AD25" i="183"/>
  <c r="AC25" i="183"/>
  <c r="AB25" i="183"/>
  <c r="AA25" i="183"/>
  <c r="Y25" i="183"/>
  <c r="X25" i="183"/>
  <c r="W25" i="183"/>
  <c r="V25" i="183"/>
  <c r="T25" i="183"/>
  <c r="S25" i="183"/>
  <c r="R25" i="183"/>
  <c r="Q25" i="183"/>
  <c r="O25" i="183"/>
  <c r="N25" i="183"/>
  <c r="M25" i="183"/>
  <c r="L25" i="183"/>
  <c r="K25" i="183"/>
  <c r="P25" i="183" s="1"/>
  <c r="AI24" i="183"/>
  <c r="AH24" i="183"/>
  <c r="AG24" i="183"/>
  <c r="AE24" i="183"/>
  <c r="AD24" i="183"/>
  <c r="AC24" i="183"/>
  <c r="AB24" i="183"/>
  <c r="AA24" i="183"/>
  <c r="Y24" i="183"/>
  <c r="X24" i="183"/>
  <c r="W24" i="183"/>
  <c r="V24" i="183"/>
  <c r="T24" i="183"/>
  <c r="S24" i="183"/>
  <c r="R24" i="183"/>
  <c r="Q24" i="183"/>
  <c r="O24" i="183"/>
  <c r="N24" i="183"/>
  <c r="M24" i="183"/>
  <c r="L24" i="183"/>
  <c r="K24" i="183"/>
  <c r="AI23" i="183"/>
  <c r="AH23" i="183"/>
  <c r="AJ23" i="183" s="1"/>
  <c r="AG23" i="183"/>
  <c r="AE23" i="183"/>
  <c r="AD23" i="183"/>
  <c r="AC23" i="183"/>
  <c r="AB23" i="183"/>
  <c r="AA23" i="183"/>
  <c r="Y23" i="183"/>
  <c r="X23" i="183"/>
  <c r="W23" i="183"/>
  <c r="V23" i="183"/>
  <c r="T23" i="183"/>
  <c r="S23" i="183"/>
  <c r="R23" i="183"/>
  <c r="Q23" i="183"/>
  <c r="O23" i="183"/>
  <c r="N23" i="183"/>
  <c r="M23" i="183"/>
  <c r="L23" i="183"/>
  <c r="K23" i="183"/>
  <c r="AI22" i="183"/>
  <c r="AH22" i="183"/>
  <c r="AG22" i="183"/>
  <c r="AE22" i="183"/>
  <c r="AD22" i="183"/>
  <c r="AC22" i="183"/>
  <c r="AB22" i="183"/>
  <c r="AA22" i="183"/>
  <c r="Y22" i="183"/>
  <c r="X22" i="183"/>
  <c r="W22" i="183"/>
  <c r="V22" i="183"/>
  <c r="Z22" i="183" s="1"/>
  <c r="T22" i="183"/>
  <c r="S22" i="183"/>
  <c r="R22" i="183"/>
  <c r="Q22" i="183"/>
  <c r="O22" i="183"/>
  <c r="N22" i="183"/>
  <c r="M22" i="183"/>
  <c r="L22" i="183"/>
  <c r="K22" i="183"/>
  <c r="AI21" i="183"/>
  <c r="AH21" i="183"/>
  <c r="AG21" i="183"/>
  <c r="AE21" i="183"/>
  <c r="AD21" i="183"/>
  <c r="AC21" i="183"/>
  <c r="AB21" i="183"/>
  <c r="AA21" i="183"/>
  <c r="Y21" i="183"/>
  <c r="X21" i="183"/>
  <c r="W21" i="183"/>
  <c r="V21" i="183"/>
  <c r="T21" i="183"/>
  <c r="S21" i="183"/>
  <c r="R21" i="183"/>
  <c r="Q21" i="183"/>
  <c r="O21" i="183"/>
  <c r="N21" i="183"/>
  <c r="M21" i="183"/>
  <c r="L21" i="183"/>
  <c r="K21" i="183"/>
  <c r="P21" i="183" s="1"/>
  <c r="AI20" i="183"/>
  <c r="AH20" i="183"/>
  <c r="AG20" i="183"/>
  <c r="AE20" i="183"/>
  <c r="AD20" i="183"/>
  <c r="AC20" i="183"/>
  <c r="AB20" i="183"/>
  <c r="AA20" i="183"/>
  <c r="Y20" i="183"/>
  <c r="X20" i="183"/>
  <c r="W20" i="183"/>
  <c r="V20" i="183"/>
  <c r="T20" i="183"/>
  <c r="S20" i="183"/>
  <c r="R20" i="183"/>
  <c r="Q20" i="183"/>
  <c r="O20" i="183"/>
  <c r="N20" i="183"/>
  <c r="M20" i="183"/>
  <c r="L20" i="183"/>
  <c r="K20" i="183"/>
  <c r="AI19" i="183"/>
  <c r="AH19" i="183"/>
  <c r="AG19" i="183"/>
  <c r="AJ19" i="183" s="1"/>
  <c r="AE19" i="183"/>
  <c r="AD19" i="183"/>
  <c r="AC19" i="183"/>
  <c r="AB19" i="183"/>
  <c r="AA19" i="183"/>
  <c r="AF19" i="183" s="1"/>
  <c r="Y19" i="183"/>
  <c r="X19" i="183"/>
  <c r="W19" i="183"/>
  <c r="V19" i="183"/>
  <c r="T19" i="183"/>
  <c r="S19" i="183"/>
  <c r="R19" i="183"/>
  <c r="Q19" i="183"/>
  <c r="U19" i="183" s="1"/>
  <c r="O19" i="183"/>
  <c r="N19" i="183"/>
  <c r="M19" i="183"/>
  <c r="L19" i="183"/>
  <c r="K19" i="183"/>
  <c r="P19" i="183" s="1"/>
  <c r="AI18" i="183"/>
  <c r="AH18" i="183"/>
  <c r="AG18" i="183"/>
  <c r="AJ18" i="183" s="1"/>
  <c r="AE18" i="183"/>
  <c r="AD18" i="183"/>
  <c r="AC18" i="183"/>
  <c r="AB18" i="183"/>
  <c r="AA18" i="183"/>
  <c r="AF18" i="183" s="1"/>
  <c r="Y18" i="183"/>
  <c r="X18" i="183"/>
  <c r="W18" i="183"/>
  <c r="V18" i="183"/>
  <c r="Z18" i="183" s="1"/>
  <c r="T18" i="183"/>
  <c r="S18" i="183"/>
  <c r="R18" i="183"/>
  <c r="Q18" i="183"/>
  <c r="U18" i="183" s="1"/>
  <c r="O18" i="183"/>
  <c r="N18" i="183"/>
  <c r="M18" i="183"/>
  <c r="L18" i="183"/>
  <c r="K18" i="183"/>
  <c r="P18" i="183" s="1"/>
  <c r="AI17" i="183"/>
  <c r="AH17" i="183"/>
  <c r="AG17" i="183"/>
  <c r="AE17" i="183"/>
  <c r="AD17" i="183"/>
  <c r="AC17" i="183"/>
  <c r="AB17" i="183"/>
  <c r="AA17" i="183"/>
  <c r="Y17" i="183"/>
  <c r="X17" i="183"/>
  <c r="W17" i="183"/>
  <c r="V17" i="183"/>
  <c r="T17" i="183"/>
  <c r="S17" i="183"/>
  <c r="R17" i="183"/>
  <c r="Q17" i="183"/>
  <c r="O17" i="183"/>
  <c r="N17" i="183"/>
  <c r="M17" i="183"/>
  <c r="L17" i="183"/>
  <c r="K17" i="183"/>
  <c r="AI16" i="183"/>
  <c r="AH16" i="183"/>
  <c r="AG16" i="183"/>
  <c r="AE16" i="183"/>
  <c r="AD16" i="183"/>
  <c r="AC16" i="183"/>
  <c r="AB16" i="183"/>
  <c r="AA16" i="183"/>
  <c r="Y16" i="183"/>
  <c r="X16" i="183"/>
  <c r="W16" i="183"/>
  <c r="V16" i="183"/>
  <c r="T16" i="183"/>
  <c r="S16" i="183"/>
  <c r="R16" i="183"/>
  <c r="Q16" i="183"/>
  <c r="O16" i="183"/>
  <c r="N16" i="183"/>
  <c r="M16" i="183"/>
  <c r="L16" i="183"/>
  <c r="K16" i="183"/>
  <c r="AI15" i="183"/>
  <c r="AH15" i="183"/>
  <c r="AG15" i="183"/>
  <c r="AE15" i="183"/>
  <c r="AD15" i="183"/>
  <c r="AC15" i="183"/>
  <c r="AB15" i="183"/>
  <c r="AA15" i="183"/>
  <c r="Y15" i="183"/>
  <c r="X15" i="183"/>
  <c r="W15" i="183"/>
  <c r="V15" i="183"/>
  <c r="T15" i="183"/>
  <c r="S15" i="183"/>
  <c r="R15" i="183"/>
  <c r="Q15" i="183"/>
  <c r="O15" i="183"/>
  <c r="N15" i="183"/>
  <c r="M15" i="183"/>
  <c r="L15" i="183"/>
  <c r="K15" i="183"/>
  <c r="AI14" i="183"/>
  <c r="AH14" i="183"/>
  <c r="AG14" i="183"/>
  <c r="AE14" i="183"/>
  <c r="AD14" i="183"/>
  <c r="AC14" i="183"/>
  <c r="AB14" i="183"/>
  <c r="AA14" i="183"/>
  <c r="Y14" i="183"/>
  <c r="X14" i="183"/>
  <c r="W14" i="183"/>
  <c r="V14" i="183"/>
  <c r="T14" i="183"/>
  <c r="S14" i="183"/>
  <c r="R14" i="183"/>
  <c r="Q14" i="183"/>
  <c r="O14" i="183"/>
  <c r="N14" i="183"/>
  <c r="M14" i="183"/>
  <c r="L14" i="183"/>
  <c r="K14" i="183"/>
  <c r="AI13" i="183"/>
  <c r="AH13" i="183"/>
  <c r="AG13" i="183"/>
  <c r="AE13" i="183"/>
  <c r="AD13" i="183"/>
  <c r="AC13" i="183"/>
  <c r="AB13" i="183"/>
  <c r="AA13" i="183"/>
  <c r="Y13" i="183"/>
  <c r="X13" i="183"/>
  <c r="W13" i="183"/>
  <c r="V13" i="183"/>
  <c r="T13" i="183"/>
  <c r="S13" i="183"/>
  <c r="R13" i="183"/>
  <c r="Q13" i="183"/>
  <c r="O13" i="183"/>
  <c r="N13" i="183"/>
  <c r="M13" i="183"/>
  <c r="L13" i="183"/>
  <c r="K13" i="183"/>
  <c r="AI12" i="183"/>
  <c r="AH12" i="183"/>
  <c r="AG12" i="183"/>
  <c r="AE12" i="183"/>
  <c r="AD12" i="183"/>
  <c r="AC12" i="183"/>
  <c r="AB12" i="183"/>
  <c r="AA12" i="183"/>
  <c r="Y12" i="183"/>
  <c r="X12" i="183"/>
  <c r="W12" i="183"/>
  <c r="V12" i="183"/>
  <c r="T12" i="183"/>
  <c r="S12" i="183"/>
  <c r="R12" i="183"/>
  <c r="Q12" i="183"/>
  <c r="O12" i="183"/>
  <c r="N12" i="183"/>
  <c r="M12" i="183"/>
  <c r="L12" i="183"/>
  <c r="K12" i="183"/>
  <c r="AI11" i="183"/>
  <c r="AH11" i="183"/>
  <c r="AG11" i="183"/>
  <c r="AE11" i="183"/>
  <c r="AD11" i="183"/>
  <c r="AC11" i="183"/>
  <c r="AB11" i="183"/>
  <c r="AA11" i="183"/>
  <c r="Y11" i="183"/>
  <c r="X11" i="183"/>
  <c r="W11" i="183"/>
  <c r="V11" i="183"/>
  <c r="T11" i="183"/>
  <c r="S11" i="183"/>
  <c r="R11" i="183"/>
  <c r="Q11" i="183"/>
  <c r="O11" i="183"/>
  <c r="N11" i="183"/>
  <c r="M11" i="183"/>
  <c r="L11" i="183"/>
  <c r="K11" i="183"/>
  <c r="AI10" i="183"/>
  <c r="AH10" i="183"/>
  <c r="AJ10" i="183" s="1"/>
  <c r="AG10" i="183"/>
  <c r="AE10" i="183"/>
  <c r="AD10" i="183"/>
  <c r="AC10" i="183"/>
  <c r="AB10" i="183"/>
  <c r="AA10" i="183"/>
  <c r="Y10" i="183"/>
  <c r="X10" i="183"/>
  <c r="W10" i="183"/>
  <c r="V10" i="183"/>
  <c r="T10" i="183"/>
  <c r="S10" i="183"/>
  <c r="R10" i="183"/>
  <c r="Q10" i="183"/>
  <c r="O10" i="183"/>
  <c r="N10" i="183"/>
  <c r="M10" i="183"/>
  <c r="L10" i="183"/>
  <c r="K10" i="183"/>
  <c r="AI9" i="183"/>
  <c r="AH9" i="183"/>
  <c r="AG9" i="183"/>
  <c r="AE9" i="183"/>
  <c r="AD9" i="183"/>
  <c r="AC9" i="183"/>
  <c r="AB9" i="183"/>
  <c r="AA9" i="183"/>
  <c r="Y9" i="183"/>
  <c r="X9" i="183"/>
  <c r="W9" i="183"/>
  <c r="V9" i="183"/>
  <c r="T9" i="183"/>
  <c r="S9" i="183"/>
  <c r="R9" i="183"/>
  <c r="Q9" i="183"/>
  <c r="O9" i="183"/>
  <c r="N9" i="183"/>
  <c r="M9" i="183"/>
  <c r="L9" i="183"/>
  <c r="K9" i="183"/>
  <c r="AI8" i="183"/>
  <c r="AH8" i="183"/>
  <c r="AG8" i="183"/>
  <c r="AE8" i="183"/>
  <c r="AD8" i="183"/>
  <c r="AC8" i="183"/>
  <c r="AB8" i="183"/>
  <c r="AA8" i="183"/>
  <c r="Y8" i="183"/>
  <c r="X8" i="183"/>
  <c r="W8" i="183"/>
  <c r="V8" i="183"/>
  <c r="T8" i="183"/>
  <c r="S8" i="183"/>
  <c r="R8" i="183"/>
  <c r="Q8" i="183"/>
  <c r="O8" i="183"/>
  <c r="N8" i="183"/>
  <c r="M8" i="183"/>
  <c r="L8" i="183"/>
  <c r="K8" i="183"/>
  <c r="AI7" i="183"/>
  <c r="AH7" i="183"/>
  <c r="AJ7" i="183" s="1"/>
  <c r="AG7" i="183"/>
  <c r="AE7" i="183"/>
  <c r="AD7" i="183"/>
  <c r="AC7" i="183"/>
  <c r="AB7" i="183"/>
  <c r="AA7" i="183"/>
  <c r="Y7" i="183"/>
  <c r="X7" i="183"/>
  <c r="W7" i="183"/>
  <c r="V7" i="183"/>
  <c r="T7" i="183"/>
  <c r="S7" i="183"/>
  <c r="R7" i="183"/>
  <c r="Q7" i="183"/>
  <c r="O7" i="183"/>
  <c r="N7" i="183"/>
  <c r="M7" i="183"/>
  <c r="L7" i="183"/>
  <c r="K7" i="183"/>
  <c r="AI6" i="183"/>
  <c r="AH6" i="183"/>
  <c r="AG6" i="183"/>
  <c r="AE6" i="183"/>
  <c r="AD6" i="183"/>
  <c r="AC6" i="183"/>
  <c r="AB6" i="183"/>
  <c r="AF6" i="183" s="1"/>
  <c r="AA6" i="183"/>
  <c r="Y6" i="183"/>
  <c r="X6" i="183"/>
  <c r="W6" i="183"/>
  <c r="V6" i="183"/>
  <c r="T6" i="183"/>
  <c r="S6" i="183"/>
  <c r="R6" i="183"/>
  <c r="Q6" i="183"/>
  <c r="O6" i="183"/>
  <c r="N6" i="183"/>
  <c r="M6" i="183"/>
  <c r="L6" i="183"/>
  <c r="K6" i="183"/>
  <c r="AI5" i="183"/>
  <c r="AH5" i="183"/>
  <c r="AJ5" i="183" s="1"/>
  <c r="AG5" i="183"/>
  <c r="AE5" i="183"/>
  <c r="AD5" i="183"/>
  <c r="AC5" i="183"/>
  <c r="AB5" i="183"/>
  <c r="AA5" i="183"/>
  <c r="Y5" i="183"/>
  <c r="X5" i="183"/>
  <c r="W5" i="183"/>
  <c r="V5" i="183"/>
  <c r="T5" i="183"/>
  <c r="S5" i="183"/>
  <c r="R5" i="183"/>
  <c r="Q5" i="183"/>
  <c r="O5" i="183"/>
  <c r="N5" i="183"/>
  <c r="M5" i="183"/>
  <c r="L5" i="183"/>
  <c r="K5" i="183"/>
  <c r="AI4" i="183"/>
  <c r="AH4" i="183"/>
  <c r="AG4" i="183"/>
  <c r="AE4" i="183"/>
  <c r="AD4" i="183"/>
  <c r="AC4" i="183"/>
  <c r="AB4" i="183"/>
  <c r="AA4" i="183"/>
  <c r="Y4" i="183"/>
  <c r="X4" i="183"/>
  <c r="W4" i="183"/>
  <c r="V4" i="183"/>
  <c r="T4" i="183"/>
  <c r="S4" i="183"/>
  <c r="R4" i="183"/>
  <c r="Q4" i="183"/>
  <c r="O4" i="183"/>
  <c r="N4" i="183"/>
  <c r="M4" i="183"/>
  <c r="L4" i="183"/>
  <c r="K4" i="183"/>
  <c r="F41" i="194"/>
  <c r="F35" i="194"/>
  <c r="F69" i="194"/>
  <c r="F20" i="194"/>
  <c r="F34" i="194"/>
  <c r="F43" i="194"/>
  <c r="F49" i="194"/>
  <c r="F10" i="194"/>
  <c r="F60" i="194"/>
  <c r="F36" i="194"/>
  <c r="F19" i="194"/>
  <c r="F68" i="194"/>
  <c r="F26" i="194"/>
  <c r="F48" i="194"/>
  <c r="U26" i="183" l="1"/>
  <c r="AJ24" i="183"/>
  <c r="Z19" i="183"/>
  <c r="AJ17" i="183"/>
  <c r="F18" i="183"/>
  <c r="P26" i="183"/>
  <c r="Z26" i="183"/>
  <c r="Z20" i="183"/>
  <c r="F19" i="183"/>
  <c r="C50" i="202"/>
  <c r="C69" i="202" s="1"/>
  <c r="E57" i="210"/>
  <c r="E62" i="210" s="1"/>
  <c r="G57" i="210"/>
  <c r="Z16" i="183"/>
  <c r="U16" i="183"/>
  <c r="AF16" i="183"/>
  <c r="P17" i="183"/>
  <c r="F17" i="183" s="1"/>
  <c r="U10" i="183"/>
  <c r="U13" i="183"/>
  <c r="Z9" i="183"/>
  <c r="Z17" i="183"/>
  <c r="U17" i="183"/>
  <c r="AF17" i="183"/>
  <c r="C69" i="210"/>
  <c r="G69" i="210" s="1"/>
  <c r="C62" i="210"/>
  <c r="G50" i="210"/>
  <c r="E67" i="202"/>
  <c r="C62" i="202"/>
  <c r="G50" i="202"/>
  <c r="G70" i="202"/>
  <c r="G69" i="202"/>
  <c r="E69" i="202"/>
  <c r="D61" i="183"/>
  <c r="U9" i="183"/>
  <c r="AF9" i="183"/>
  <c r="Z6" i="183"/>
  <c r="P5" i="183"/>
  <c r="U15" i="183"/>
  <c r="Z12" i="183"/>
  <c r="U12" i="183"/>
  <c r="AF12" i="183"/>
  <c r="G70" i="210"/>
  <c r="E68" i="210"/>
  <c r="E67" i="210"/>
  <c r="Z14" i="183"/>
  <c r="AJ20" i="183"/>
  <c r="P22" i="183"/>
  <c r="AF24" i="183"/>
  <c r="U14" i="183"/>
  <c r="AF14" i="183"/>
  <c r="AJ21" i="183"/>
  <c r="AF8" i="183"/>
  <c r="P7" i="183"/>
  <c r="U4" i="183"/>
  <c r="U6" i="183"/>
  <c r="AJ12" i="183"/>
  <c r="P14" i="183"/>
  <c r="AJ15" i="183"/>
  <c r="AJ16" i="183"/>
  <c r="U20" i="183"/>
  <c r="U21" i="183"/>
  <c r="Z21" i="183"/>
  <c r="F21" i="183" s="1"/>
  <c r="AF21" i="183"/>
  <c r="P24" i="183"/>
  <c r="U25" i="183"/>
  <c r="Z25" i="183"/>
  <c r="F25" i="183" s="1"/>
  <c r="AF25" i="183"/>
  <c r="U11" i="183"/>
  <c r="Z11" i="183"/>
  <c r="AF11" i="183"/>
  <c r="P12" i="183"/>
  <c r="AJ13" i="183"/>
  <c r="AJ14" i="183"/>
  <c r="P16" i="183"/>
  <c r="F16" i="183" s="1"/>
  <c r="AF22" i="183"/>
  <c r="AJ25" i="183"/>
  <c r="U24" i="183"/>
  <c r="Z24" i="183"/>
  <c r="U23" i="183"/>
  <c r="AJ22" i="183"/>
  <c r="AJ11" i="183"/>
  <c r="P11" i="183"/>
  <c r="Z10" i="183"/>
  <c r="AJ9" i="183"/>
  <c r="P9" i="183"/>
  <c r="P6" i="183"/>
  <c r="F6" i="183" s="1"/>
  <c r="Z4" i="183"/>
  <c r="AF4" i="183"/>
  <c r="AJ4" i="183"/>
  <c r="U5" i="183"/>
  <c r="Z5" i="183"/>
  <c r="AF5" i="183"/>
  <c r="AJ6" i="183"/>
  <c r="P8" i="183"/>
  <c r="AF10" i="183"/>
  <c r="P13" i="183"/>
  <c r="Z15" i="183"/>
  <c r="AF15" i="183"/>
  <c r="AF20" i="183"/>
  <c r="P23" i="183"/>
  <c r="U7" i="183"/>
  <c r="Z7" i="183"/>
  <c r="Z8" i="183"/>
  <c r="AJ8" i="183"/>
  <c r="P10" i="183"/>
  <c r="Z13" i="183"/>
  <c r="AF13" i="183"/>
  <c r="P15" i="183"/>
  <c r="P20" i="183"/>
  <c r="U22" i="183"/>
  <c r="Z23" i="183"/>
  <c r="AF23" i="183"/>
  <c r="U8" i="183"/>
  <c r="AF7" i="183"/>
  <c r="P4" i="183"/>
  <c r="C47" i="183"/>
  <c r="G47" i="183" s="1"/>
  <c r="D66" i="183"/>
  <c r="E61" i="183"/>
  <c r="D48" i="183"/>
  <c r="D49" i="183"/>
  <c r="C55" i="183"/>
  <c r="C56" i="183"/>
  <c r="E48" i="183"/>
  <c r="D55" i="183"/>
  <c r="E55" i="183"/>
  <c r="E56" i="183"/>
  <c r="F61" i="194"/>
  <c r="F62" i="194"/>
  <c r="F21" i="194"/>
  <c r="F11" i="194"/>
  <c r="F28" i="194"/>
  <c r="F12" i="194"/>
  <c r="F50" i="194"/>
  <c r="F71" i="194"/>
  <c r="F70" i="194"/>
  <c r="F75" i="194"/>
  <c r="F26" i="183" l="1"/>
  <c r="F24" i="183"/>
  <c r="F23" i="183"/>
  <c r="F22" i="183"/>
  <c r="F20" i="183"/>
  <c r="F8" i="183"/>
  <c r="E69" i="210"/>
  <c r="F5" i="183"/>
  <c r="F15" i="183"/>
  <c r="F12" i="183"/>
  <c r="F14" i="183"/>
  <c r="F13" i="183"/>
  <c r="F11" i="183"/>
  <c r="D50" i="183" s="1"/>
  <c r="F10" i="183"/>
  <c r="F7" i="183"/>
  <c r="F9" i="183"/>
  <c r="F4" i="183"/>
  <c r="C61" i="183"/>
  <c r="C48" i="183"/>
  <c r="G48" i="183" s="1"/>
  <c r="C49" i="183"/>
  <c r="G49" i="183" s="1"/>
  <c r="C66" i="183"/>
  <c r="D67" i="183"/>
  <c r="D68" i="183"/>
  <c r="G55" i="183"/>
  <c r="G56" i="183"/>
  <c r="F77" i="194"/>
  <c r="F13" i="194"/>
  <c r="F76" i="194"/>
  <c r="D57" i="183" l="1"/>
  <c r="D62" i="183" s="1"/>
  <c r="C57" i="183"/>
  <c r="G57" i="183" s="1"/>
  <c r="E50" i="183"/>
  <c r="C50" i="183" s="1"/>
  <c r="D69" i="183"/>
  <c r="G66" i="183"/>
  <c r="E66" i="183"/>
  <c r="C68" i="183"/>
  <c r="C67" i="183"/>
  <c r="G51" i="183"/>
  <c r="F63" i="194"/>
  <c r="C62" i="183" l="1"/>
  <c r="E57" i="183"/>
  <c r="E62" i="183" s="1"/>
  <c r="G50" i="183"/>
  <c r="C69" i="183"/>
  <c r="E68" i="183"/>
  <c r="E67" i="183"/>
  <c r="G67" i="183"/>
  <c r="G68" i="183"/>
  <c r="F78" i="194"/>
  <c r="E69" i="183" l="1"/>
  <c r="G69" i="183"/>
  <c r="G70" i="183"/>
  <c r="E54" i="144" l="1"/>
  <c r="D54" i="144"/>
  <c r="D56" i="144" s="1"/>
  <c r="C54" i="144"/>
  <c r="G54" i="144" s="1"/>
  <c r="E47" i="144"/>
  <c r="E49" i="144" s="1"/>
  <c r="D47" i="144"/>
  <c r="AJ43" i="144"/>
  <c r="AI43" i="144"/>
  <c r="AH43" i="144"/>
  <c r="AG43" i="144"/>
  <c r="AF43" i="144"/>
  <c r="AE43" i="144"/>
  <c r="AD43" i="144"/>
  <c r="AC43" i="144"/>
  <c r="AB43" i="144"/>
  <c r="AA43" i="144"/>
  <c r="Z43" i="144"/>
  <c r="Y43" i="144"/>
  <c r="X43" i="144"/>
  <c r="W43" i="144"/>
  <c r="V43" i="144"/>
  <c r="U43" i="144"/>
  <c r="T43" i="144"/>
  <c r="S43" i="144"/>
  <c r="R43" i="144"/>
  <c r="Q43" i="144"/>
  <c r="P43" i="144"/>
  <c r="O43" i="144"/>
  <c r="N43" i="144"/>
  <c r="M43" i="144"/>
  <c r="L43" i="144"/>
  <c r="K43" i="144"/>
  <c r="F43" i="144"/>
  <c r="AJ42" i="144"/>
  <c r="AI42" i="144"/>
  <c r="AH42" i="144"/>
  <c r="AG42" i="144"/>
  <c r="AF42" i="144"/>
  <c r="AE42" i="144"/>
  <c r="AD42" i="144"/>
  <c r="AC42" i="144"/>
  <c r="AB42" i="144"/>
  <c r="AA42" i="144"/>
  <c r="Z42" i="144"/>
  <c r="Y42" i="144"/>
  <c r="X42" i="144"/>
  <c r="W42" i="144"/>
  <c r="V42" i="144"/>
  <c r="U42" i="144"/>
  <c r="T42" i="144"/>
  <c r="S42" i="144"/>
  <c r="R42" i="144"/>
  <c r="Q42" i="144"/>
  <c r="P42" i="144"/>
  <c r="O42" i="144"/>
  <c r="N42" i="144"/>
  <c r="M42" i="144"/>
  <c r="L42" i="144"/>
  <c r="K42" i="144"/>
  <c r="F42" i="144"/>
  <c r="AJ41" i="144"/>
  <c r="AI41" i="144"/>
  <c r="AH41" i="144"/>
  <c r="AG41" i="144"/>
  <c r="AF41" i="144"/>
  <c r="AE41" i="144"/>
  <c r="AD41" i="144"/>
  <c r="AC41" i="144"/>
  <c r="AB41" i="144"/>
  <c r="AA41" i="144"/>
  <c r="Z41" i="144"/>
  <c r="Y41" i="144"/>
  <c r="X41" i="144"/>
  <c r="W41" i="144"/>
  <c r="V41" i="144"/>
  <c r="U41" i="144"/>
  <c r="T41" i="144"/>
  <c r="S41" i="144"/>
  <c r="R41" i="144"/>
  <c r="Q41" i="144"/>
  <c r="P41" i="144"/>
  <c r="O41" i="144"/>
  <c r="N41" i="144"/>
  <c r="M41" i="144"/>
  <c r="L41" i="144"/>
  <c r="K41" i="144"/>
  <c r="F41" i="144"/>
  <c r="AJ40" i="144"/>
  <c r="AI40" i="144"/>
  <c r="AH40" i="144"/>
  <c r="AG40" i="144"/>
  <c r="AF40" i="144"/>
  <c r="AE40" i="144"/>
  <c r="AD40" i="144"/>
  <c r="AC40" i="144"/>
  <c r="AB40" i="144"/>
  <c r="AA40" i="144"/>
  <c r="Z40" i="144"/>
  <c r="Y40" i="144"/>
  <c r="X40" i="144"/>
  <c r="W40" i="144"/>
  <c r="V40" i="144"/>
  <c r="U40" i="144"/>
  <c r="T40" i="144"/>
  <c r="S40" i="144"/>
  <c r="R40" i="144"/>
  <c r="Q40" i="144"/>
  <c r="P40" i="144"/>
  <c r="O40" i="144"/>
  <c r="N40" i="144"/>
  <c r="M40" i="144"/>
  <c r="L40" i="144"/>
  <c r="K40" i="144"/>
  <c r="F40" i="144"/>
  <c r="AJ39" i="144"/>
  <c r="AI39" i="144"/>
  <c r="AH39" i="144"/>
  <c r="AG39" i="144"/>
  <c r="AF39" i="144"/>
  <c r="AE39" i="144"/>
  <c r="AD39" i="144"/>
  <c r="AC39" i="144"/>
  <c r="AB39" i="144"/>
  <c r="AA39" i="144"/>
  <c r="Z39" i="144"/>
  <c r="Y39" i="144"/>
  <c r="X39" i="144"/>
  <c r="W39" i="144"/>
  <c r="V39" i="144"/>
  <c r="U39" i="144"/>
  <c r="T39" i="144"/>
  <c r="S39" i="144"/>
  <c r="R39" i="144"/>
  <c r="Q39" i="144"/>
  <c r="P39" i="144"/>
  <c r="O39" i="144"/>
  <c r="N39" i="144"/>
  <c r="M39" i="144"/>
  <c r="L39" i="144"/>
  <c r="K39" i="144"/>
  <c r="F39" i="144"/>
  <c r="AJ38" i="144"/>
  <c r="AI38" i="144"/>
  <c r="AH38" i="144"/>
  <c r="AG38" i="144"/>
  <c r="AF38" i="144"/>
  <c r="AE38" i="144"/>
  <c r="AD38" i="144"/>
  <c r="AC38" i="144"/>
  <c r="AB38" i="144"/>
  <c r="AA38" i="144"/>
  <c r="Z38" i="144"/>
  <c r="Y38" i="144"/>
  <c r="X38" i="144"/>
  <c r="W38" i="144"/>
  <c r="V38" i="144"/>
  <c r="U38" i="144"/>
  <c r="T38" i="144"/>
  <c r="S38" i="144"/>
  <c r="R38" i="144"/>
  <c r="Q38" i="144"/>
  <c r="P38" i="144"/>
  <c r="O38" i="144"/>
  <c r="N38" i="144"/>
  <c r="M38" i="144"/>
  <c r="L38" i="144"/>
  <c r="K38" i="144"/>
  <c r="F38" i="144"/>
  <c r="AJ37" i="144"/>
  <c r="AI37" i="144"/>
  <c r="AH37" i="144"/>
  <c r="AG37" i="144"/>
  <c r="AF37" i="144"/>
  <c r="AE37" i="144"/>
  <c r="AD37" i="144"/>
  <c r="AC37" i="144"/>
  <c r="AB37" i="144"/>
  <c r="AA37" i="144"/>
  <c r="Z37" i="144"/>
  <c r="Y37" i="144"/>
  <c r="X37" i="144"/>
  <c r="W37" i="144"/>
  <c r="V37" i="144"/>
  <c r="U37" i="144"/>
  <c r="T37" i="144"/>
  <c r="S37" i="144"/>
  <c r="R37" i="144"/>
  <c r="Q37" i="144"/>
  <c r="P37" i="144"/>
  <c r="O37" i="144"/>
  <c r="N37" i="144"/>
  <c r="M37" i="144"/>
  <c r="L37" i="144"/>
  <c r="K37" i="144"/>
  <c r="F37" i="144"/>
  <c r="AJ36" i="144"/>
  <c r="AI36" i="144"/>
  <c r="AH36" i="144"/>
  <c r="AG36" i="144"/>
  <c r="AF36" i="144"/>
  <c r="AE36" i="144"/>
  <c r="AD36" i="144"/>
  <c r="AC36" i="144"/>
  <c r="AB36" i="144"/>
  <c r="AA36" i="144"/>
  <c r="Z36" i="144"/>
  <c r="Y36" i="144"/>
  <c r="X36" i="144"/>
  <c r="W36" i="144"/>
  <c r="V36" i="144"/>
  <c r="U36" i="144"/>
  <c r="T36" i="144"/>
  <c r="S36" i="144"/>
  <c r="R36" i="144"/>
  <c r="Q36" i="144"/>
  <c r="P36" i="144"/>
  <c r="O36" i="144"/>
  <c r="N36" i="144"/>
  <c r="M36" i="144"/>
  <c r="L36" i="144"/>
  <c r="K36" i="144"/>
  <c r="F36" i="144"/>
  <c r="AJ35" i="144"/>
  <c r="AI35" i="144"/>
  <c r="AH35" i="144"/>
  <c r="AG35" i="144"/>
  <c r="AF35" i="144"/>
  <c r="AE35" i="144"/>
  <c r="AD35" i="144"/>
  <c r="AC35" i="144"/>
  <c r="AB35" i="144"/>
  <c r="AA35" i="144"/>
  <c r="Z35" i="144"/>
  <c r="Y35" i="144"/>
  <c r="X35" i="144"/>
  <c r="W35" i="144"/>
  <c r="V35" i="144"/>
  <c r="U35" i="144"/>
  <c r="T35" i="144"/>
  <c r="S35" i="144"/>
  <c r="R35" i="144"/>
  <c r="Q35" i="144"/>
  <c r="P35" i="144"/>
  <c r="O35" i="144"/>
  <c r="N35" i="144"/>
  <c r="M35" i="144"/>
  <c r="L35" i="144"/>
  <c r="K35" i="144"/>
  <c r="F35" i="144"/>
  <c r="AJ34" i="144"/>
  <c r="AI34" i="144"/>
  <c r="AH34" i="144"/>
  <c r="AG34" i="144"/>
  <c r="AF34" i="144"/>
  <c r="AE34" i="144"/>
  <c r="AD34" i="144"/>
  <c r="AC34" i="144"/>
  <c r="AB34" i="144"/>
  <c r="AA34" i="144"/>
  <c r="Z34" i="144"/>
  <c r="Y34" i="144"/>
  <c r="X34" i="144"/>
  <c r="W34" i="144"/>
  <c r="V34" i="144"/>
  <c r="U34" i="144"/>
  <c r="T34" i="144"/>
  <c r="S34" i="144"/>
  <c r="R34" i="144"/>
  <c r="Q34" i="144"/>
  <c r="P34" i="144"/>
  <c r="O34" i="144"/>
  <c r="N34" i="144"/>
  <c r="M34" i="144"/>
  <c r="L34" i="144"/>
  <c r="K34" i="144"/>
  <c r="F34" i="144"/>
  <c r="AJ33" i="144"/>
  <c r="AI33" i="144"/>
  <c r="AH33" i="144"/>
  <c r="AG33" i="144"/>
  <c r="AF33" i="144"/>
  <c r="AE33" i="144"/>
  <c r="AD33" i="144"/>
  <c r="AC33" i="144"/>
  <c r="AB33" i="144"/>
  <c r="AA33" i="144"/>
  <c r="Z33" i="144"/>
  <c r="Y33" i="144"/>
  <c r="X33" i="144"/>
  <c r="W33" i="144"/>
  <c r="V33" i="144"/>
  <c r="U33" i="144"/>
  <c r="T33" i="144"/>
  <c r="S33" i="144"/>
  <c r="R33" i="144"/>
  <c r="Q33" i="144"/>
  <c r="P33" i="144"/>
  <c r="O33" i="144"/>
  <c r="N33" i="144"/>
  <c r="M33" i="144"/>
  <c r="L33" i="144"/>
  <c r="K33" i="144"/>
  <c r="F33" i="144"/>
  <c r="AJ32" i="144"/>
  <c r="AI32" i="144"/>
  <c r="AH32" i="144"/>
  <c r="AG32" i="144"/>
  <c r="AF32" i="144"/>
  <c r="AE32" i="144"/>
  <c r="AD32" i="144"/>
  <c r="AC32" i="144"/>
  <c r="AB32" i="144"/>
  <c r="AA32" i="144"/>
  <c r="Z32" i="144"/>
  <c r="Y32" i="144"/>
  <c r="X32" i="144"/>
  <c r="W32" i="144"/>
  <c r="V32" i="144"/>
  <c r="U32" i="144"/>
  <c r="T32" i="144"/>
  <c r="S32" i="144"/>
  <c r="R32" i="144"/>
  <c r="Q32" i="144"/>
  <c r="P32" i="144"/>
  <c r="O32" i="144"/>
  <c r="N32" i="144"/>
  <c r="M32" i="144"/>
  <c r="L32" i="144"/>
  <c r="K32" i="144"/>
  <c r="F32" i="144"/>
  <c r="AJ31" i="144"/>
  <c r="AI31" i="144"/>
  <c r="AH31" i="144"/>
  <c r="AG31" i="144"/>
  <c r="AF31" i="144"/>
  <c r="AE31" i="144"/>
  <c r="AD31" i="144"/>
  <c r="AC31" i="144"/>
  <c r="AB31" i="144"/>
  <c r="AA31" i="144"/>
  <c r="Z31" i="144"/>
  <c r="Y31" i="144"/>
  <c r="X31" i="144"/>
  <c r="W31" i="144"/>
  <c r="V31" i="144"/>
  <c r="U31" i="144"/>
  <c r="T31" i="144"/>
  <c r="S31" i="144"/>
  <c r="R31" i="144"/>
  <c r="Q31" i="144"/>
  <c r="P31" i="144"/>
  <c r="O31" i="144"/>
  <c r="N31" i="144"/>
  <c r="M31" i="144"/>
  <c r="L31" i="144"/>
  <c r="K31" i="144"/>
  <c r="F31" i="144"/>
  <c r="AJ30" i="144"/>
  <c r="AI30" i="144"/>
  <c r="AH30" i="144"/>
  <c r="AG30" i="144"/>
  <c r="AF30" i="144"/>
  <c r="AE30" i="144"/>
  <c r="AD30" i="144"/>
  <c r="AC30" i="144"/>
  <c r="AB30" i="144"/>
  <c r="AA30" i="144"/>
  <c r="Z30" i="144"/>
  <c r="Y30" i="144"/>
  <c r="X30" i="144"/>
  <c r="W30" i="144"/>
  <c r="V30" i="144"/>
  <c r="U30" i="144"/>
  <c r="T30" i="144"/>
  <c r="S30" i="144"/>
  <c r="R30" i="144"/>
  <c r="Q30" i="144"/>
  <c r="P30" i="144"/>
  <c r="O30" i="144"/>
  <c r="N30" i="144"/>
  <c r="M30" i="144"/>
  <c r="L30" i="144"/>
  <c r="K30" i="144"/>
  <c r="F30" i="144"/>
  <c r="AJ29" i="144"/>
  <c r="AI29" i="144"/>
  <c r="AH29" i="144"/>
  <c r="AG29" i="144"/>
  <c r="AF29" i="144"/>
  <c r="AE29" i="144"/>
  <c r="AD29" i="144"/>
  <c r="AC29" i="144"/>
  <c r="AB29" i="144"/>
  <c r="AA29" i="144"/>
  <c r="Z29" i="144"/>
  <c r="Y29" i="144"/>
  <c r="X29" i="144"/>
  <c r="W29" i="144"/>
  <c r="V29" i="144"/>
  <c r="U29" i="144"/>
  <c r="T29" i="144"/>
  <c r="S29" i="144"/>
  <c r="R29" i="144"/>
  <c r="Q29" i="144"/>
  <c r="P29" i="144"/>
  <c r="O29" i="144"/>
  <c r="N29" i="144"/>
  <c r="M29" i="144"/>
  <c r="L29" i="144"/>
  <c r="K29" i="144"/>
  <c r="F29" i="144"/>
  <c r="AJ28" i="144"/>
  <c r="AI28" i="144"/>
  <c r="AH28" i="144"/>
  <c r="AG28" i="144"/>
  <c r="AF28" i="144"/>
  <c r="AE28" i="144"/>
  <c r="AD28" i="144"/>
  <c r="AC28" i="144"/>
  <c r="AB28" i="144"/>
  <c r="AA28" i="144"/>
  <c r="Z28" i="144"/>
  <c r="Y28" i="144"/>
  <c r="X28" i="144"/>
  <c r="W28" i="144"/>
  <c r="V28" i="144"/>
  <c r="U28" i="144"/>
  <c r="T28" i="144"/>
  <c r="S28" i="144"/>
  <c r="R28" i="144"/>
  <c r="Q28" i="144"/>
  <c r="P28" i="144"/>
  <c r="O28" i="144"/>
  <c r="N28" i="144"/>
  <c r="M28" i="144"/>
  <c r="L28" i="144"/>
  <c r="K28" i="144"/>
  <c r="F28" i="144"/>
  <c r="AJ27" i="144"/>
  <c r="AI27" i="144"/>
  <c r="AH27" i="144"/>
  <c r="AG27" i="144"/>
  <c r="AF27" i="144"/>
  <c r="AE27" i="144"/>
  <c r="AD27" i="144"/>
  <c r="AC27" i="144"/>
  <c r="AB27" i="144"/>
  <c r="AA27" i="144"/>
  <c r="Z27" i="144"/>
  <c r="Y27" i="144"/>
  <c r="X27" i="144"/>
  <c r="W27" i="144"/>
  <c r="V27" i="144"/>
  <c r="U27" i="144"/>
  <c r="T27" i="144"/>
  <c r="S27" i="144"/>
  <c r="R27" i="144"/>
  <c r="Q27" i="144"/>
  <c r="P27" i="144"/>
  <c r="O27" i="144"/>
  <c r="N27" i="144"/>
  <c r="M27" i="144"/>
  <c r="L27" i="144"/>
  <c r="K27" i="144"/>
  <c r="F27" i="144"/>
  <c r="AJ26" i="144"/>
  <c r="AI26" i="144"/>
  <c r="AH26" i="144"/>
  <c r="AG26" i="144"/>
  <c r="AF26" i="144"/>
  <c r="AE26" i="144"/>
  <c r="AD26" i="144"/>
  <c r="AC26" i="144"/>
  <c r="AB26" i="144"/>
  <c r="AA26" i="144"/>
  <c r="Z26" i="144"/>
  <c r="Y26" i="144"/>
  <c r="X26" i="144"/>
  <c r="W26" i="144"/>
  <c r="V26" i="144"/>
  <c r="U26" i="144"/>
  <c r="T26" i="144"/>
  <c r="S26" i="144"/>
  <c r="R26" i="144"/>
  <c r="Q26" i="144"/>
  <c r="P26" i="144"/>
  <c r="O26" i="144"/>
  <c r="N26" i="144"/>
  <c r="M26" i="144"/>
  <c r="L26" i="144"/>
  <c r="K26" i="144"/>
  <c r="F26" i="144"/>
  <c r="AJ25" i="144"/>
  <c r="AI25" i="144"/>
  <c r="AH25" i="144"/>
  <c r="AG25" i="144"/>
  <c r="AF25" i="144"/>
  <c r="AE25" i="144"/>
  <c r="AD25" i="144"/>
  <c r="AC25" i="144"/>
  <c r="AB25" i="144"/>
  <c r="AA25" i="144"/>
  <c r="Z25" i="144"/>
  <c r="Y25" i="144"/>
  <c r="X25" i="144"/>
  <c r="W25" i="144"/>
  <c r="V25" i="144"/>
  <c r="U25" i="144"/>
  <c r="T25" i="144"/>
  <c r="S25" i="144"/>
  <c r="R25" i="144"/>
  <c r="Q25" i="144"/>
  <c r="P25" i="144"/>
  <c r="O25" i="144"/>
  <c r="N25" i="144"/>
  <c r="M25" i="144"/>
  <c r="L25" i="144"/>
  <c r="K25" i="144"/>
  <c r="F25" i="144"/>
  <c r="AI24" i="144"/>
  <c r="AH24" i="144"/>
  <c r="AG24" i="144"/>
  <c r="AJ24" i="144" s="1"/>
  <c r="AE24" i="144"/>
  <c r="AD24" i="144"/>
  <c r="AC24" i="144"/>
  <c r="AB24" i="144"/>
  <c r="AA24" i="144"/>
  <c r="AF24" i="144" s="1"/>
  <c r="Y24" i="144"/>
  <c r="X24" i="144"/>
  <c r="W24" i="144"/>
  <c r="V24" i="144"/>
  <c r="Z24" i="144" s="1"/>
  <c r="T24" i="144"/>
  <c r="S24" i="144"/>
  <c r="R24" i="144"/>
  <c r="Q24" i="144"/>
  <c r="U24" i="144" s="1"/>
  <c r="O24" i="144"/>
  <c r="N24" i="144"/>
  <c r="M24" i="144"/>
  <c r="L24" i="144"/>
  <c r="K24" i="144"/>
  <c r="P24" i="144" s="1"/>
  <c r="F24" i="144" s="1"/>
  <c r="AI23" i="144"/>
  <c r="AH23" i="144"/>
  <c r="AG23" i="144"/>
  <c r="AJ23" i="144" s="1"/>
  <c r="AE23" i="144"/>
  <c r="AD23" i="144"/>
  <c r="AC23" i="144"/>
  <c r="AB23" i="144"/>
  <c r="AA23" i="144"/>
  <c r="AF23" i="144" s="1"/>
  <c r="Y23" i="144"/>
  <c r="X23" i="144"/>
  <c r="W23" i="144"/>
  <c r="V23" i="144"/>
  <c r="Z23" i="144" s="1"/>
  <c r="T23" i="144"/>
  <c r="S23" i="144"/>
  <c r="R23" i="144"/>
  <c r="Q23" i="144"/>
  <c r="U23" i="144" s="1"/>
  <c r="F23" i="144" s="1"/>
  <c r="O23" i="144"/>
  <c r="N23" i="144"/>
  <c r="M23" i="144"/>
  <c r="L23" i="144"/>
  <c r="K23" i="144"/>
  <c r="P23" i="144" s="1"/>
  <c r="AI22" i="144"/>
  <c r="AH22" i="144"/>
  <c r="AJ22" i="144" s="1"/>
  <c r="AG22" i="144"/>
  <c r="AE22" i="144"/>
  <c r="AD22" i="144"/>
  <c r="AF22" i="144" s="1"/>
  <c r="AC22" i="144"/>
  <c r="AB22" i="144"/>
  <c r="AA22" i="144"/>
  <c r="Y22" i="144"/>
  <c r="X22" i="144"/>
  <c r="Z22" i="144" s="1"/>
  <c r="W22" i="144"/>
  <c r="V22" i="144"/>
  <c r="T22" i="144"/>
  <c r="U22" i="144" s="1"/>
  <c r="S22" i="144"/>
  <c r="R22" i="144"/>
  <c r="Q22" i="144"/>
  <c r="O22" i="144"/>
  <c r="N22" i="144"/>
  <c r="P22" i="144" s="1"/>
  <c r="F22" i="144" s="1"/>
  <c r="M22" i="144"/>
  <c r="L22" i="144"/>
  <c r="K22" i="144"/>
  <c r="AI21" i="144"/>
  <c r="AH21" i="144"/>
  <c r="AG21" i="144"/>
  <c r="AE21" i="144"/>
  <c r="AD21" i="144"/>
  <c r="AC21" i="144"/>
  <c r="AB21" i="144"/>
  <c r="AA21" i="144"/>
  <c r="Y21" i="144"/>
  <c r="X21" i="144"/>
  <c r="W21" i="144"/>
  <c r="V21" i="144"/>
  <c r="T21" i="144"/>
  <c r="S21" i="144"/>
  <c r="R21" i="144"/>
  <c r="Q21" i="144"/>
  <c r="U21" i="144" s="1"/>
  <c r="O21" i="144"/>
  <c r="N21" i="144"/>
  <c r="M21" i="144"/>
  <c r="L21" i="144"/>
  <c r="K21" i="144"/>
  <c r="AI20" i="144"/>
  <c r="AH20" i="144"/>
  <c r="AG20" i="144"/>
  <c r="AE20" i="144"/>
  <c r="AD20" i="144"/>
  <c r="AC20" i="144"/>
  <c r="AB20" i="144"/>
  <c r="AA20" i="144"/>
  <c r="Y20" i="144"/>
  <c r="X20" i="144"/>
  <c r="W20" i="144"/>
  <c r="V20" i="144"/>
  <c r="T20" i="144"/>
  <c r="S20" i="144"/>
  <c r="R20" i="144"/>
  <c r="Q20" i="144"/>
  <c r="O20" i="144"/>
  <c r="N20" i="144"/>
  <c r="M20" i="144"/>
  <c r="L20" i="144"/>
  <c r="K20" i="144"/>
  <c r="AI19" i="144"/>
  <c r="AH19" i="144"/>
  <c r="AG19" i="144"/>
  <c r="AE19" i="144"/>
  <c r="AD19" i="144"/>
  <c r="AC19" i="144"/>
  <c r="AB19" i="144"/>
  <c r="AA19" i="144"/>
  <c r="Y19" i="144"/>
  <c r="X19" i="144"/>
  <c r="W19" i="144"/>
  <c r="V19" i="144"/>
  <c r="T19" i="144"/>
  <c r="S19" i="144"/>
  <c r="R19" i="144"/>
  <c r="Q19" i="144"/>
  <c r="O19" i="144"/>
  <c r="N19" i="144"/>
  <c r="M19" i="144"/>
  <c r="L19" i="144"/>
  <c r="K19" i="144"/>
  <c r="AI18" i="144"/>
  <c r="AH18" i="144"/>
  <c r="AJ18" i="144" s="1"/>
  <c r="AG18" i="144"/>
  <c r="AE18" i="144"/>
  <c r="AD18" i="144"/>
  <c r="AC18" i="144"/>
  <c r="AB18" i="144"/>
  <c r="AF18" i="144" s="1"/>
  <c r="AA18" i="144"/>
  <c r="Y18" i="144"/>
  <c r="X18" i="144"/>
  <c r="W18" i="144"/>
  <c r="Z18" i="144" s="1"/>
  <c r="V18" i="144"/>
  <c r="T18" i="144"/>
  <c r="S18" i="144"/>
  <c r="R18" i="144"/>
  <c r="U18" i="144" s="1"/>
  <c r="Q18" i="144"/>
  <c r="O18" i="144"/>
  <c r="N18" i="144"/>
  <c r="M18" i="144"/>
  <c r="L18" i="144"/>
  <c r="P18" i="144" s="1"/>
  <c r="K18" i="144"/>
  <c r="AI17" i="144"/>
  <c r="AH17" i="144"/>
  <c r="AG17" i="144"/>
  <c r="AJ17" i="144" s="1"/>
  <c r="AE17" i="144"/>
  <c r="AD17" i="144"/>
  <c r="AC17" i="144"/>
  <c r="AB17" i="144"/>
  <c r="AA17" i="144"/>
  <c r="AF17" i="144" s="1"/>
  <c r="Y17" i="144"/>
  <c r="X17" i="144"/>
  <c r="W17" i="144"/>
  <c r="V17" i="144"/>
  <c r="Z17" i="144" s="1"/>
  <c r="T17" i="144"/>
  <c r="S17" i="144"/>
  <c r="R17" i="144"/>
  <c r="Q17" i="144"/>
  <c r="U17" i="144" s="1"/>
  <c r="O17" i="144"/>
  <c r="N17" i="144"/>
  <c r="M17" i="144"/>
  <c r="L17" i="144"/>
  <c r="K17" i="144"/>
  <c r="AI16" i="144"/>
  <c r="AH16" i="144"/>
  <c r="AJ16" i="144" s="1"/>
  <c r="AG16" i="144"/>
  <c r="AE16" i="144"/>
  <c r="AD16" i="144"/>
  <c r="AC16" i="144"/>
  <c r="AB16" i="144"/>
  <c r="AA16" i="144"/>
  <c r="Y16" i="144"/>
  <c r="X16" i="144"/>
  <c r="W16" i="144"/>
  <c r="V16" i="144"/>
  <c r="T16" i="144"/>
  <c r="S16" i="144"/>
  <c r="R16" i="144"/>
  <c r="Q16" i="144"/>
  <c r="O16" i="144"/>
  <c r="N16" i="144"/>
  <c r="M16" i="144"/>
  <c r="L16" i="144"/>
  <c r="K16" i="144"/>
  <c r="AI15" i="144"/>
  <c r="AH15" i="144"/>
  <c r="AG15" i="144"/>
  <c r="AE15" i="144"/>
  <c r="AD15" i="144"/>
  <c r="AC15" i="144"/>
  <c r="AB15" i="144"/>
  <c r="AA15" i="144"/>
  <c r="Y15" i="144"/>
  <c r="X15" i="144"/>
  <c r="W15" i="144"/>
  <c r="V15" i="144"/>
  <c r="T15" i="144"/>
  <c r="S15" i="144"/>
  <c r="R15" i="144"/>
  <c r="Q15" i="144"/>
  <c r="O15" i="144"/>
  <c r="N15" i="144"/>
  <c r="M15" i="144"/>
  <c r="L15" i="144"/>
  <c r="K15" i="144"/>
  <c r="AI14" i="144"/>
  <c r="AH14" i="144"/>
  <c r="AJ14" i="144" s="1"/>
  <c r="AG14" i="144"/>
  <c r="AE14" i="144"/>
  <c r="AD14" i="144"/>
  <c r="AC14" i="144"/>
  <c r="AB14" i="144"/>
  <c r="AA14" i="144"/>
  <c r="Y14" i="144"/>
  <c r="X14" i="144"/>
  <c r="W14" i="144"/>
  <c r="V14" i="144"/>
  <c r="T14" i="144"/>
  <c r="S14" i="144"/>
  <c r="R14" i="144"/>
  <c r="Q14" i="144"/>
  <c r="O14" i="144"/>
  <c r="N14" i="144"/>
  <c r="M14" i="144"/>
  <c r="L14" i="144"/>
  <c r="K14" i="144"/>
  <c r="AI13" i="144"/>
  <c r="AH13" i="144"/>
  <c r="AJ13" i="144" s="1"/>
  <c r="AG13" i="144"/>
  <c r="AE13" i="144"/>
  <c r="AD13" i="144"/>
  <c r="AC13" i="144"/>
  <c r="AB13" i="144"/>
  <c r="AA13" i="144"/>
  <c r="Y13" i="144"/>
  <c r="X13" i="144"/>
  <c r="W13" i="144"/>
  <c r="V13" i="144"/>
  <c r="T13" i="144"/>
  <c r="S13" i="144"/>
  <c r="R13" i="144"/>
  <c r="Q13" i="144"/>
  <c r="O13" i="144"/>
  <c r="N13" i="144"/>
  <c r="M13" i="144"/>
  <c r="L13" i="144"/>
  <c r="K13" i="144"/>
  <c r="AI12" i="144"/>
  <c r="AH12" i="144"/>
  <c r="AJ12" i="144" s="1"/>
  <c r="AG12" i="144"/>
  <c r="AE12" i="144"/>
  <c r="AD12" i="144"/>
  <c r="AC12" i="144"/>
  <c r="AB12" i="144"/>
  <c r="AA12" i="144"/>
  <c r="Y12" i="144"/>
  <c r="X12" i="144"/>
  <c r="W12" i="144"/>
  <c r="V12" i="144"/>
  <c r="T12" i="144"/>
  <c r="S12" i="144"/>
  <c r="R12" i="144"/>
  <c r="Q12" i="144"/>
  <c r="O12" i="144"/>
  <c r="N12" i="144"/>
  <c r="M12" i="144"/>
  <c r="L12" i="144"/>
  <c r="K12" i="144"/>
  <c r="AI11" i="144"/>
  <c r="AH11" i="144"/>
  <c r="AG11" i="144"/>
  <c r="AJ11" i="144" s="1"/>
  <c r="AE11" i="144"/>
  <c r="AD11" i="144"/>
  <c r="AC11" i="144"/>
  <c r="AB11" i="144"/>
  <c r="AA11" i="144"/>
  <c r="Y11" i="144"/>
  <c r="X11" i="144"/>
  <c r="W11" i="144"/>
  <c r="V11" i="144"/>
  <c r="T11" i="144"/>
  <c r="S11" i="144"/>
  <c r="R11" i="144"/>
  <c r="Q11" i="144"/>
  <c r="O11" i="144"/>
  <c r="N11" i="144"/>
  <c r="M11" i="144"/>
  <c r="L11" i="144"/>
  <c r="K11" i="144"/>
  <c r="AI10" i="144"/>
  <c r="AH10" i="144"/>
  <c r="AJ10" i="144" s="1"/>
  <c r="AG10" i="144"/>
  <c r="AE10" i="144"/>
  <c r="AD10" i="144"/>
  <c r="AC10" i="144"/>
  <c r="AB10" i="144"/>
  <c r="AA10" i="144"/>
  <c r="Y10" i="144"/>
  <c r="X10" i="144"/>
  <c r="W10" i="144"/>
  <c r="V10" i="144"/>
  <c r="T10" i="144"/>
  <c r="S10" i="144"/>
  <c r="R10" i="144"/>
  <c r="Q10" i="144"/>
  <c r="O10" i="144"/>
  <c r="N10" i="144"/>
  <c r="M10" i="144"/>
  <c r="L10" i="144"/>
  <c r="K10" i="144"/>
  <c r="AI9" i="144"/>
  <c r="AH9" i="144"/>
  <c r="AG9" i="144"/>
  <c r="AE9" i="144"/>
  <c r="AD9" i="144"/>
  <c r="AC9" i="144"/>
  <c r="AB9" i="144"/>
  <c r="AA9" i="144"/>
  <c r="Y9" i="144"/>
  <c r="X9" i="144"/>
  <c r="W9" i="144"/>
  <c r="V9" i="144"/>
  <c r="T9" i="144"/>
  <c r="S9" i="144"/>
  <c r="R9" i="144"/>
  <c r="Q9" i="144"/>
  <c r="O9" i="144"/>
  <c r="N9" i="144"/>
  <c r="M9" i="144"/>
  <c r="L9" i="144"/>
  <c r="K9" i="144"/>
  <c r="AI8" i="144"/>
  <c r="AH8" i="144"/>
  <c r="AJ8" i="144" s="1"/>
  <c r="AG8" i="144"/>
  <c r="AE8" i="144"/>
  <c r="AD8" i="144"/>
  <c r="AC8" i="144"/>
  <c r="AB8" i="144"/>
  <c r="AA8" i="144"/>
  <c r="Y8" i="144"/>
  <c r="X8" i="144"/>
  <c r="W8" i="144"/>
  <c r="V8" i="144"/>
  <c r="T8" i="144"/>
  <c r="S8" i="144"/>
  <c r="R8" i="144"/>
  <c r="Q8" i="144"/>
  <c r="O8" i="144"/>
  <c r="N8" i="144"/>
  <c r="M8" i="144"/>
  <c r="L8" i="144"/>
  <c r="K8" i="144"/>
  <c r="AI7" i="144"/>
  <c r="AH7" i="144"/>
  <c r="AG7" i="144"/>
  <c r="AE7" i="144"/>
  <c r="AD7" i="144"/>
  <c r="AC7" i="144"/>
  <c r="AB7" i="144"/>
  <c r="AA7" i="144"/>
  <c r="Y7" i="144"/>
  <c r="X7" i="144"/>
  <c r="W7" i="144"/>
  <c r="V7" i="144"/>
  <c r="T7" i="144"/>
  <c r="U7" i="144" s="1"/>
  <c r="S7" i="144"/>
  <c r="R7" i="144"/>
  <c r="Q7" i="144"/>
  <c r="O7" i="144"/>
  <c r="N7" i="144"/>
  <c r="M7" i="144"/>
  <c r="L7" i="144"/>
  <c r="K7" i="144"/>
  <c r="AI6" i="144"/>
  <c r="AH6" i="144"/>
  <c r="AG6" i="144"/>
  <c r="AE6" i="144"/>
  <c r="AD6" i="144"/>
  <c r="AC6" i="144"/>
  <c r="AB6" i="144"/>
  <c r="AA6" i="144"/>
  <c r="Y6" i="144"/>
  <c r="X6" i="144"/>
  <c r="W6" i="144"/>
  <c r="V6" i="144"/>
  <c r="T6" i="144"/>
  <c r="S6" i="144"/>
  <c r="R6" i="144"/>
  <c r="Q6" i="144"/>
  <c r="O6" i="144"/>
  <c r="N6" i="144"/>
  <c r="M6" i="144"/>
  <c r="L6" i="144"/>
  <c r="K6" i="144"/>
  <c r="AI5" i="144"/>
  <c r="AH5" i="144"/>
  <c r="AJ5" i="144" s="1"/>
  <c r="AG5" i="144"/>
  <c r="AE5" i="144"/>
  <c r="AD5" i="144"/>
  <c r="AC5" i="144"/>
  <c r="AB5" i="144"/>
  <c r="AA5" i="144"/>
  <c r="Y5" i="144"/>
  <c r="X5" i="144"/>
  <c r="Z5" i="144" s="1"/>
  <c r="W5" i="144"/>
  <c r="V5" i="144"/>
  <c r="T5" i="144"/>
  <c r="S5" i="144"/>
  <c r="R5" i="144"/>
  <c r="Q5" i="144"/>
  <c r="O5" i="144"/>
  <c r="N5" i="144"/>
  <c r="M5" i="144"/>
  <c r="L5" i="144"/>
  <c r="K5" i="144"/>
  <c r="AI4" i="144"/>
  <c r="AH4" i="144"/>
  <c r="AG4" i="144"/>
  <c r="AE4" i="144"/>
  <c r="AD4" i="144"/>
  <c r="AC4" i="144"/>
  <c r="AB4" i="144"/>
  <c r="AA4" i="144"/>
  <c r="Y4" i="144"/>
  <c r="X4" i="144"/>
  <c r="W4" i="144"/>
  <c r="V4" i="144"/>
  <c r="T4" i="144"/>
  <c r="S4" i="144"/>
  <c r="R4" i="144"/>
  <c r="Q4" i="144"/>
  <c r="O4" i="144"/>
  <c r="N4" i="144"/>
  <c r="M4" i="144"/>
  <c r="L4" i="144"/>
  <c r="K4" i="144"/>
  <c r="U4" i="144" l="1"/>
  <c r="U8" i="144"/>
  <c r="AF8" i="144"/>
  <c r="Z16" i="144"/>
  <c r="AF21" i="144"/>
  <c r="P21" i="144"/>
  <c r="AJ21" i="144"/>
  <c r="F21" i="144"/>
  <c r="P15" i="144"/>
  <c r="AJ15" i="144"/>
  <c r="P12" i="144"/>
  <c r="F12" i="144" s="1"/>
  <c r="Z21" i="144"/>
  <c r="U19" i="144"/>
  <c r="Z19" i="144"/>
  <c r="AJ19" i="144"/>
  <c r="AF13" i="144"/>
  <c r="Z8" i="144"/>
  <c r="D61" i="144"/>
  <c r="P20" i="144"/>
  <c r="Z20" i="144"/>
  <c r="U20" i="144"/>
  <c r="AF20" i="144"/>
  <c r="AF19" i="144"/>
  <c r="U16" i="144"/>
  <c r="Z15" i="144"/>
  <c r="P8" i="144"/>
  <c r="F8" i="144" s="1"/>
  <c r="AJ20" i="144"/>
  <c r="P19" i="144"/>
  <c r="F18" i="144"/>
  <c r="P17" i="144"/>
  <c r="F17" i="144" s="1"/>
  <c r="U15" i="144"/>
  <c r="AF15" i="144"/>
  <c r="Z12" i="144"/>
  <c r="AF12" i="144"/>
  <c r="U12" i="144"/>
  <c r="P11" i="144"/>
  <c r="AF11" i="144"/>
  <c r="AJ9" i="144"/>
  <c r="U5" i="144"/>
  <c r="AF5" i="144"/>
  <c r="P5" i="144"/>
  <c r="F5" i="144" s="1"/>
  <c r="AF7" i="144"/>
  <c r="AF6" i="144"/>
  <c r="P7" i="144"/>
  <c r="F7" i="144" s="1"/>
  <c r="Z7" i="144"/>
  <c r="AJ7" i="144"/>
  <c r="P16" i="144"/>
  <c r="AF16" i="144"/>
  <c r="P14" i="144"/>
  <c r="F14" i="144" s="1"/>
  <c r="U14" i="144"/>
  <c r="Z14" i="144"/>
  <c r="AF14" i="144"/>
  <c r="P13" i="144"/>
  <c r="U13" i="144"/>
  <c r="Z13" i="144"/>
  <c r="U11" i="144"/>
  <c r="Z11" i="144"/>
  <c r="P10" i="144"/>
  <c r="U10" i="144"/>
  <c r="Z10" i="144"/>
  <c r="AF10" i="144"/>
  <c r="P9" i="144"/>
  <c r="F9" i="144" s="1"/>
  <c r="U9" i="144"/>
  <c r="Z9" i="144"/>
  <c r="AF9" i="144"/>
  <c r="P6" i="144"/>
  <c r="U6" i="144"/>
  <c r="Z6" i="144"/>
  <c r="AJ6" i="144"/>
  <c r="P4" i="144"/>
  <c r="Z4" i="144"/>
  <c r="AJ4" i="144"/>
  <c r="AF4" i="144"/>
  <c r="C47" i="144"/>
  <c r="D66" i="144"/>
  <c r="D68" i="144" s="1"/>
  <c r="E61" i="144"/>
  <c r="D48" i="144"/>
  <c r="D49" i="144"/>
  <c r="C55" i="144"/>
  <c r="G55" i="144" s="1"/>
  <c r="C56" i="144"/>
  <c r="G56" i="144" s="1"/>
  <c r="E48" i="144"/>
  <c r="D55" i="144"/>
  <c r="E55" i="144"/>
  <c r="E56" i="144"/>
  <c r="E54" i="140"/>
  <c r="D54" i="140"/>
  <c r="D56" i="140" s="1"/>
  <c r="C54" i="140"/>
  <c r="E47" i="140"/>
  <c r="E49" i="140" s="1"/>
  <c r="D47" i="140"/>
  <c r="AJ43" i="140"/>
  <c r="AI43" i="140"/>
  <c r="AH43" i="140"/>
  <c r="AG43" i="140"/>
  <c r="AF43" i="140"/>
  <c r="AE43" i="140"/>
  <c r="AD43" i="140"/>
  <c r="AC43" i="140"/>
  <c r="AB43" i="140"/>
  <c r="AA43" i="140"/>
  <c r="Z43" i="140"/>
  <c r="Y43" i="140"/>
  <c r="X43" i="140"/>
  <c r="W43" i="140"/>
  <c r="V43" i="140"/>
  <c r="U43" i="140"/>
  <c r="T43" i="140"/>
  <c r="S43" i="140"/>
  <c r="R43" i="140"/>
  <c r="Q43" i="140"/>
  <c r="P43" i="140"/>
  <c r="O43" i="140"/>
  <c r="N43" i="140"/>
  <c r="M43" i="140"/>
  <c r="L43" i="140"/>
  <c r="K43" i="140"/>
  <c r="F43" i="140"/>
  <c r="AJ42" i="140"/>
  <c r="AI42" i="140"/>
  <c r="AH42" i="140"/>
  <c r="AG42" i="140"/>
  <c r="AF42" i="140"/>
  <c r="AE42" i="140"/>
  <c r="AD42" i="140"/>
  <c r="AC42" i="140"/>
  <c r="AB42" i="140"/>
  <c r="AA42" i="140"/>
  <c r="Z42" i="140"/>
  <c r="Y42" i="140"/>
  <c r="X42" i="140"/>
  <c r="W42" i="140"/>
  <c r="V42" i="140"/>
  <c r="U42" i="140"/>
  <c r="T42" i="140"/>
  <c r="S42" i="140"/>
  <c r="R42" i="140"/>
  <c r="Q42" i="140"/>
  <c r="P42" i="140"/>
  <c r="O42" i="140"/>
  <c r="N42" i="140"/>
  <c r="M42" i="140"/>
  <c r="L42" i="140"/>
  <c r="K42" i="140"/>
  <c r="F42" i="140"/>
  <c r="AJ41" i="140"/>
  <c r="AI41" i="140"/>
  <c r="AH41" i="140"/>
  <c r="AG41" i="140"/>
  <c r="AF41" i="140"/>
  <c r="AE41" i="140"/>
  <c r="AD41" i="140"/>
  <c r="AC41" i="140"/>
  <c r="AB41" i="140"/>
  <c r="AA41" i="140"/>
  <c r="Z41" i="140"/>
  <c r="Y41" i="140"/>
  <c r="X41" i="140"/>
  <c r="W41" i="140"/>
  <c r="V41" i="140"/>
  <c r="U41" i="140"/>
  <c r="T41" i="140"/>
  <c r="S41" i="140"/>
  <c r="R41" i="140"/>
  <c r="Q41" i="140"/>
  <c r="P41" i="140"/>
  <c r="O41" i="140"/>
  <c r="N41" i="140"/>
  <c r="M41" i="140"/>
  <c r="L41" i="140"/>
  <c r="K41" i="140"/>
  <c r="F41" i="140"/>
  <c r="AJ40" i="140"/>
  <c r="AI40" i="140"/>
  <c r="AH40" i="140"/>
  <c r="AG40" i="140"/>
  <c r="AF40" i="140"/>
  <c r="AE40" i="140"/>
  <c r="AD40" i="140"/>
  <c r="AC40" i="140"/>
  <c r="AB40" i="140"/>
  <c r="AA40" i="140"/>
  <c r="Z40" i="140"/>
  <c r="Y40" i="140"/>
  <c r="X40" i="140"/>
  <c r="W40" i="140"/>
  <c r="V40" i="140"/>
  <c r="U40" i="140"/>
  <c r="T40" i="140"/>
  <c r="S40" i="140"/>
  <c r="R40" i="140"/>
  <c r="Q40" i="140"/>
  <c r="P40" i="140"/>
  <c r="O40" i="140"/>
  <c r="N40" i="140"/>
  <c r="M40" i="140"/>
  <c r="L40" i="140"/>
  <c r="K40" i="140"/>
  <c r="F40" i="140"/>
  <c r="AJ39" i="140"/>
  <c r="AI39" i="140"/>
  <c r="AH39" i="140"/>
  <c r="AG39" i="140"/>
  <c r="AF39" i="140"/>
  <c r="AE39" i="140"/>
  <c r="AD39" i="140"/>
  <c r="AC39" i="140"/>
  <c r="AB39" i="140"/>
  <c r="AA39" i="140"/>
  <c r="Z39" i="140"/>
  <c r="Y39" i="140"/>
  <c r="X39" i="140"/>
  <c r="W39" i="140"/>
  <c r="V39" i="140"/>
  <c r="U39" i="140"/>
  <c r="T39" i="140"/>
  <c r="S39" i="140"/>
  <c r="R39" i="140"/>
  <c r="Q39" i="140"/>
  <c r="P39" i="140"/>
  <c r="O39" i="140"/>
  <c r="N39" i="140"/>
  <c r="M39" i="140"/>
  <c r="L39" i="140"/>
  <c r="K39" i="140"/>
  <c r="F39" i="140"/>
  <c r="AJ38" i="140"/>
  <c r="AI38" i="140"/>
  <c r="AH38" i="140"/>
  <c r="AG38" i="140"/>
  <c r="AF38" i="140"/>
  <c r="AE38" i="140"/>
  <c r="AD38" i="140"/>
  <c r="AC38" i="140"/>
  <c r="AB38" i="140"/>
  <c r="AA38" i="140"/>
  <c r="Z38" i="140"/>
  <c r="Y38" i="140"/>
  <c r="X38" i="140"/>
  <c r="W38" i="140"/>
  <c r="V38" i="140"/>
  <c r="U38" i="140"/>
  <c r="T38" i="140"/>
  <c r="S38" i="140"/>
  <c r="R38" i="140"/>
  <c r="Q38" i="140"/>
  <c r="P38" i="140"/>
  <c r="O38" i="140"/>
  <c r="N38" i="140"/>
  <c r="M38" i="140"/>
  <c r="L38" i="140"/>
  <c r="K38" i="140"/>
  <c r="F38" i="140"/>
  <c r="AJ37" i="140"/>
  <c r="AI37" i="140"/>
  <c r="AH37" i="140"/>
  <c r="AG37" i="140"/>
  <c r="AF37" i="140"/>
  <c r="AE37" i="140"/>
  <c r="AD37" i="140"/>
  <c r="AC37" i="140"/>
  <c r="AB37" i="140"/>
  <c r="AA37" i="140"/>
  <c r="Z37" i="140"/>
  <c r="Y37" i="140"/>
  <c r="X37" i="140"/>
  <c r="W37" i="140"/>
  <c r="V37" i="140"/>
  <c r="U37" i="140"/>
  <c r="T37" i="140"/>
  <c r="S37" i="140"/>
  <c r="R37" i="140"/>
  <c r="Q37" i="140"/>
  <c r="P37" i="140"/>
  <c r="O37" i="140"/>
  <c r="N37" i="140"/>
  <c r="M37" i="140"/>
  <c r="L37" i="140"/>
  <c r="K37" i="140"/>
  <c r="F37" i="140"/>
  <c r="AJ36" i="140"/>
  <c r="AI36" i="140"/>
  <c r="AH36" i="140"/>
  <c r="AG36" i="140"/>
  <c r="AF36" i="140"/>
  <c r="AE36" i="140"/>
  <c r="AD36" i="140"/>
  <c r="AC36" i="140"/>
  <c r="AB36" i="140"/>
  <c r="AA36" i="140"/>
  <c r="Z36" i="140"/>
  <c r="Y36" i="140"/>
  <c r="X36" i="140"/>
  <c r="W36" i="140"/>
  <c r="V36" i="140"/>
  <c r="U36" i="140"/>
  <c r="T36" i="140"/>
  <c r="S36" i="140"/>
  <c r="R36" i="140"/>
  <c r="Q36" i="140"/>
  <c r="P36" i="140"/>
  <c r="O36" i="140"/>
  <c r="N36" i="140"/>
  <c r="M36" i="140"/>
  <c r="L36" i="140"/>
  <c r="K36" i="140"/>
  <c r="F36" i="140"/>
  <c r="AJ35" i="140"/>
  <c r="AI35" i="140"/>
  <c r="AH35" i="140"/>
  <c r="AG35" i="140"/>
  <c r="AF35" i="140"/>
  <c r="AE35" i="140"/>
  <c r="AD35" i="140"/>
  <c r="AC35" i="140"/>
  <c r="AB35" i="140"/>
  <c r="AA35" i="140"/>
  <c r="Z35" i="140"/>
  <c r="Y35" i="140"/>
  <c r="X35" i="140"/>
  <c r="W35" i="140"/>
  <c r="V35" i="140"/>
  <c r="U35" i="140"/>
  <c r="T35" i="140"/>
  <c r="S35" i="140"/>
  <c r="R35" i="140"/>
  <c r="Q35" i="140"/>
  <c r="P35" i="140"/>
  <c r="O35" i="140"/>
  <c r="N35" i="140"/>
  <c r="M35" i="140"/>
  <c r="L35" i="140"/>
  <c r="K35" i="140"/>
  <c r="F35" i="140"/>
  <c r="AJ34" i="140"/>
  <c r="AI34" i="140"/>
  <c r="AH34" i="140"/>
  <c r="AG34" i="140"/>
  <c r="AF34" i="140"/>
  <c r="AE34" i="140"/>
  <c r="AD34" i="140"/>
  <c r="AC34" i="140"/>
  <c r="AB34" i="140"/>
  <c r="AA34" i="140"/>
  <c r="Z34" i="140"/>
  <c r="Y34" i="140"/>
  <c r="X34" i="140"/>
  <c r="W34" i="140"/>
  <c r="V34" i="140"/>
  <c r="U34" i="140"/>
  <c r="T34" i="140"/>
  <c r="S34" i="140"/>
  <c r="R34" i="140"/>
  <c r="Q34" i="140"/>
  <c r="P34" i="140"/>
  <c r="O34" i="140"/>
  <c r="N34" i="140"/>
  <c r="M34" i="140"/>
  <c r="L34" i="140"/>
  <c r="K34" i="140"/>
  <c r="F34" i="140"/>
  <c r="AJ33" i="140"/>
  <c r="AI33" i="140"/>
  <c r="AH33" i="140"/>
  <c r="AG33" i="140"/>
  <c r="AF33" i="140"/>
  <c r="AE33" i="140"/>
  <c r="AD33" i="140"/>
  <c r="AC33" i="140"/>
  <c r="AB33" i="140"/>
  <c r="AA33" i="140"/>
  <c r="Z33" i="140"/>
  <c r="Y33" i="140"/>
  <c r="X33" i="140"/>
  <c r="W33" i="140"/>
  <c r="V33" i="140"/>
  <c r="U33" i="140"/>
  <c r="T33" i="140"/>
  <c r="S33" i="140"/>
  <c r="R33" i="140"/>
  <c r="Q33" i="140"/>
  <c r="P33" i="140"/>
  <c r="O33" i="140"/>
  <c r="N33" i="140"/>
  <c r="M33" i="140"/>
  <c r="L33" i="140"/>
  <c r="K33" i="140"/>
  <c r="F33" i="140"/>
  <c r="AJ32" i="140"/>
  <c r="AI32" i="140"/>
  <c r="AH32" i="140"/>
  <c r="AG32" i="140"/>
  <c r="AF32" i="140"/>
  <c r="AE32" i="140"/>
  <c r="AD32" i="140"/>
  <c r="AC32" i="140"/>
  <c r="AB32" i="140"/>
  <c r="AA32" i="140"/>
  <c r="Z32" i="140"/>
  <c r="Y32" i="140"/>
  <c r="X32" i="140"/>
  <c r="W32" i="140"/>
  <c r="V32" i="140"/>
  <c r="U32" i="140"/>
  <c r="T32" i="140"/>
  <c r="S32" i="140"/>
  <c r="R32" i="140"/>
  <c r="Q32" i="140"/>
  <c r="P32" i="140"/>
  <c r="O32" i="140"/>
  <c r="N32" i="140"/>
  <c r="M32" i="140"/>
  <c r="L32" i="140"/>
  <c r="K32" i="140"/>
  <c r="F32" i="140"/>
  <c r="AJ31" i="140"/>
  <c r="AI31" i="140"/>
  <c r="AH31" i="140"/>
  <c r="AG31" i="140"/>
  <c r="AF31" i="140"/>
  <c r="AE31" i="140"/>
  <c r="AD31" i="140"/>
  <c r="AC31" i="140"/>
  <c r="AB31" i="140"/>
  <c r="AA31" i="140"/>
  <c r="Z31" i="140"/>
  <c r="Y31" i="140"/>
  <c r="X31" i="140"/>
  <c r="W31" i="140"/>
  <c r="V31" i="140"/>
  <c r="U31" i="140"/>
  <c r="T31" i="140"/>
  <c r="S31" i="140"/>
  <c r="R31" i="140"/>
  <c r="Q31" i="140"/>
  <c r="P31" i="140"/>
  <c r="O31" i="140"/>
  <c r="N31" i="140"/>
  <c r="M31" i="140"/>
  <c r="L31" i="140"/>
  <c r="K31" i="140"/>
  <c r="F31" i="140"/>
  <c r="AI30" i="140"/>
  <c r="AH30" i="140"/>
  <c r="AJ30" i="140" s="1"/>
  <c r="AG30" i="140"/>
  <c r="AE30" i="140"/>
  <c r="AD30" i="140"/>
  <c r="AC30" i="140"/>
  <c r="AB30" i="140"/>
  <c r="AF30" i="140" s="1"/>
  <c r="AA30" i="140"/>
  <c r="Y30" i="140"/>
  <c r="X30" i="140"/>
  <c r="W30" i="140"/>
  <c r="Z30" i="140" s="1"/>
  <c r="V30" i="140"/>
  <c r="T30" i="140"/>
  <c r="S30" i="140"/>
  <c r="R30" i="140"/>
  <c r="U30" i="140" s="1"/>
  <c r="Q30" i="140"/>
  <c r="O30" i="140"/>
  <c r="N30" i="140"/>
  <c r="M30" i="140"/>
  <c r="L30" i="140"/>
  <c r="P30" i="140" s="1"/>
  <c r="K30" i="140"/>
  <c r="AI29" i="140"/>
  <c r="AH29" i="140"/>
  <c r="AJ29" i="140" s="1"/>
  <c r="AG29" i="140"/>
  <c r="AE29" i="140"/>
  <c r="AD29" i="140"/>
  <c r="AC29" i="140"/>
  <c r="AB29" i="140"/>
  <c r="AF29" i="140" s="1"/>
  <c r="AA29" i="140"/>
  <c r="Y29" i="140"/>
  <c r="X29" i="140"/>
  <c r="W29" i="140"/>
  <c r="Z29" i="140" s="1"/>
  <c r="V29" i="140"/>
  <c r="T29" i="140"/>
  <c r="S29" i="140"/>
  <c r="R29" i="140"/>
  <c r="U29" i="140" s="1"/>
  <c r="Q29" i="140"/>
  <c r="O29" i="140"/>
  <c r="N29" i="140"/>
  <c r="M29" i="140"/>
  <c r="L29" i="140"/>
  <c r="P29" i="140" s="1"/>
  <c r="F29" i="140" s="1"/>
  <c r="K29" i="140"/>
  <c r="AI28" i="140"/>
  <c r="AH28" i="140"/>
  <c r="AJ28" i="140" s="1"/>
  <c r="AG28" i="140"/>
  <c r="AE28" i="140"/>
  <c r="AD28" i="140"/>
  <c r="AF28" i="140" s="1"/>
  <c r="AC28" i="140"/>
  <c r="AB28" i="140"/>
  <c r="AA28" i="140"/>
  <c r="Y28" i="140"/>
  <c r="X28" i="140"/>
  <c r="W28" i="140"/>
  <c r="Z28" i="140" s="1"/>
  <c r="V28" i="140"/>
  <c r="T28" i="140"/>
  <c r="S28" i="140"/>
  <c r="R28" i="140"/>
  <c r="Q28" i="140"/>
  <c r="O28" i="140"/>
  <c r="N28" i="140"/>
  <c r="M28" i="140"/>
  <c r="L28" i="140"/>
  <c r="K28" i="140"/>
  <c r="AI27" i="140"/>
  <c r="AH27" i="140"/>
  <c r="AJ27" i="140" s="1"/>
  <c r="AG27" i="140"/>
  <c r="AE27" i="140"/>
  <c r="AD27" i="140"/>
  <c r="AC27" i="140"/>
  <c r="AB27" i="140"/>
  <c r="AA27" i="140"/>
  <c r="Y27" i="140"/>
  <c r="X27" i="140"/>
  <c r="W27" i="140"/>
  <c r="V27" i="140"/>
  <c r="T27" i="140"/>
  <c r="S27" i="140"/>
  <c r="R27" i="140"/>
  <c r="Q27" i="140"/>
  <c r="O27" i="140"/>
  <c r="N27" i="140"/>
  <c r="M27" i="140"/>
  <c r="L27" i="140"/>
  <c r="K27" i="140"/>
  <c r="AI26" i="140"/>
  <c r="AH26" i="140"/>
  <c r="AG26" i="140"/>
  <c r="AJ26" i="140" s="1"/>
  <c r="AE26" i="140"/>
  <c r="AD26" i="140"/>
  <c r="AC26" i="140"/>
  <c r="AB26" i="140"/>
  <c r="AA26" i="140"/>
  <c r="AF26" i="140" s="1"/>
  <c r="Y26" i="140"/>
  <c r="X26" i="140"/>
  <c r="W26" i="140"/>
  <c r="V26" i="140"/>
  <c r="Z26" i="140" s="1"/>
  <c r="T26" i="140"/>
  <c r="S26" i="140"/>
  <c r="R26" i="140"/>
  <c r="Q26" i="140"/>
  <c r="U26" i="140" s="1"/>
  <c r="O26" i="140"/>
  <c r="N26" i="140"/>
  <c r="M26" i="140"/>
  <c r="L26" i="140"/>
  <c r="K26" i="140"/>
  <c r="P26" i="140" s="1"/>
  <c r="AI25" i="140"/>
  <c r="AH25" i="140"/>
  <c r="AG25" i="140"/>
  <c r="AE25" i="140"/>
  <c r="AD25" i="140"/>
  <c r="AC25" i="140"/>
  <c r="AB25" i="140"/>
  <c r="AA25" i="140"/>
  <c r="Y25" i="140"/>
  <c r="X25" i="140"/>
  <c r="W25" i="140"/>
  <c r="V25" i="140"/>
  <c r="T25" i="140"/>
  <c r="S25" i="140"/>
  <c r="R25" i="140"/>
  <c r="Q25" i="140"/>
  <c r="O25" i="140"/>
  <c r="N25" i="140"/>
  <c r="M25" i="140"/>
  <c r="L25" i="140"/>
  <c r="K25" i="140"/>
  <c r="AI24" i="140"/>
  <c r="AH24" i="140"/>
  <c r="AJ24" i="140" s="1"/>
  <c r="AG24" i="140"/>
  <c r="AE24" i="140"/>
  <c r="AD24" i="140"/>
  <c r="AC24" i="140"/>
  <c r="AB24" i="140"/>
  <c r="AF24" i="140" s="1"/>
  <c r="AA24" i="140"/>
  <c r="Y24" i="140"/>
  <c r="X24" i="140"/>
  <c r="W24" i="140"/>
  <c r="V24" i="140"/>
  <c r="T24" i="140"/>
  <c r="S24" i="140"/>
  <c r="R24" i="140"/>
  <c r="Q24" i="140"/>
  <c r="O24" i="140"/>
  <c r="N24" i="140"/>
  <c r="M24" i="140"/>
  <c r="L24" i="140"/>
  <c r="P24" i="140" s="1"/>
  <c r="K24" i="140"/>
  <c r="AI23" i="140"/>
  <c r="AH23" i="140"/>
  <c r="AG23" i="140"/>
  <c r="AE23" i="140"/>
  <c r="AD23" i="140"/>
  <c r="AC23" i="140"/>
  <c r="AB23" i="140"/>
  <c r="AA23" i="140"/>
  <c r="Y23" i="140"/>
  <c r="X23" i="140"/>
  <c r="W23" i="140"/>
  <c r="V23" i="140"/>
  <c r="T23" i="140"/>
  <c r="S23" i="140"/>
  <c r="R23" i="140"/>
  <c r="Q23" i="140"/>
  <c r="O23" i="140"/>
  <c r="N23" i="140"/>
  <c r="M23" i="140"/>
  <c r="L23" i="140"/>
  <c r="K23" i="140"/>
  <c r="AI22" i="140"/>
  <c r="AH22" i="140"/>
  <c r="AG22" i="140"/>
  <c r="AE22" i="140"/>
  <c r="AD22" i="140"/>
  <c r="AC22" i="140"/>
  <c r="AB22" i="140"/>
  <c r="AA22" i="140"/>
  <c r="Y22" i="140"/>
  <c r="X22" i="140"/>
  <c r="W22" i="140"/>
  <c r="V22" i="140"/>
  <c r="T22" i="140"/>
  <c r="S22" i="140"/>
  <c r="R22" i="140"/>
  <c r="Q22" i="140"/>
  <c r="O22" i="140"/>
  <c r="N22" i="140"/>
  <c r="M22" i="140"/>
  <c r="L22" i="140"/>
  <c r="P22" i="140" s="1"/>
  <c r="K22" i="140"/>
  <c r="AI21" i="140"/>
  <c r="AH21" i="140"/>
  <c r="AG21" i="140"/>
  <c r="AE21" i="140"/>
  <c r="AD21" i="140"/>
  <c r="AC21" i="140"/>
  <c r="AB21" i="140"/>
  <c r="AA21" i="140"/>
  <c r="Y21" i="140"/>
  <c r="X21" i="140"/>
  <c r="W21" i="140"/>
  <c r="V21" i="140"/>
  <c r="T21" i="140"/>
  <c r="S21" i="140"/>
  <c r="R21" i="140"/>
  <c r="Q21" i="140"/>
  <c r="O21" i="140"/>
  <c r="N21" i="140"/>
  <c r="M21" i="140"/>
  <c r="L21" i="140"/>
  <c r="K21" i="140"/>
  <c r="AI20" i="140"/>
  <c r="AH20" i="140"/>
  <c r="AG20" i="140"/>
  <c r="AE20" i="140"/>
  <c r="AD20" i="140"/>
  <c r="AC20" i="140"/>
  <c r="AB20" i="140"/>
  <c r="AA20" i="140"/>
  <c r="Y20" i="140"/>
  <c r="X20" i="140"/>
  <c r="W20" i="140"/>
  <c r="V20" i="140"/>
  <c r="Z20" i="140" s="1"/>
  <c r="T20" i="140"/>
  <c r="S20" i="140"/>
  <c r="R20" i="140"/>
  <c r="Q20" i="140"/>
  <c r="O20" i="140"/>
  <c r="N20" i="140"/>
  <c r="M20" i="140"/>
  <c r="L20" i="140"/>
  <c r="K20" i="140"/>
  <c r="P20" i="140" s="1"/>
  <c r="AI19" i="140"/>
  <c r="AH19" i="140"/>
  <c r="AG19" i="140"/>
  <c r="AE19" i="140"/>
  <c r="AD19" i="140"/>
  <c r="AC19" i="140"/>
  <c r="AB19" i="140"/>
  <c r="AA19" i="140"/>
  <c r="Y19" i="140"/>
  <c r="X19" i="140"/>
  <c r="W19" i="140"/>
  <c r="V19" i="140"/>
  <c r="T19" i="140"/>
  <c r="S19" i="140"/>
  <c r="R19" i="140"/>
  <c r="Q19" i="140"/>
  <c r="O19" i="140"/>
  <c r="N19" i="140"/>
  <c r="M19" i="140"/>
  <c r="L19" i="140"/>
  <c r="K19" i="140"/>
  <c r="AI18" i="140"/>
  <c r="AH18" i="140"/>
  <c r="AG18" i="140"/>
  <c r="AE18" i="140"/>
  <c r="AD18" i="140"/>
  <c r="AC18" i="140"/>
  <c r="AB18" i="140"/>
  <c r="AA18" i="140"/>
  <c r="Y18" i="140"/>
  <c r="X18" i="140"/>
  <c r="W18" i="140"/>
  <c r="V18" i="140"/>
  <c r="T18" i="140"/>
  <c r="S18" i="140"/>
  <c r="R18" i="140"/>
  <c r="Q18" i="140"/>
  <c r="O18" i="140"/>
  <c r="N18" i="140"/>
  <c r="M18" i="140"/>
  <c r="L18" i="140"/>
  <c r="K18" i="140"/>
  <c r="AI17" i="140"/>
  <c r="AH17" i="140"/>
  <c r="AG17" i="140"/>
  <c r="AE17" i="140"/>
  <c r="AD17" i="140"/>
  <c r="AC17" i="140"/>
  <c r="AB17" i="140"/>
  <c r="AA17" i="140"/>
  <c r="Y17" i="140"/>
  <c r="X17" i="140"/>
  <c r="W17" i="140"/>
  <c r="V17" i="140"/>
  <c r="T17" i="140"/>
  <c r="S17" i="140"/>
  <c r="R17" i="140"/>
  <c r="Q17" i="140"/>
  <c r="O17" i="140"/>
  <c r="N17" i="140"/>
  <c r="M17" i="140"/>
  <c r="L17" i="140"/>
  <c r="K17" i="140"/>
  <c r="AI16" i="140"/>
  <c r="AH16" i="140"/>
  <c r="AJ16" i="140" s="1"/>
  <c r="AG16" i="140"/>
  <c r="AE16" i="140"/>
  <c r="AD16" i="140"/>
  <c r="AC16" i="140"/>
  <c r="AB16" i="140"/>
  <c r="AA16" i="140"/>
  <c r="Y16" i="140"/>
  <c r="X16" i="140"/>
  <c r="W16" i="140"/>
  <c r="V16" i="140"/>
  <c r="T16" i="140"/>
  <c r="S16" i="140"/>
  <c r="R16" i="140"/>
  <c r="Q16" i="140"/>
  <c r="O16" i="140"/>
  <c r="N16" i="140"/>
  <c r="M16" i="140"/>
  <c r="L16" i="140"/>
  <c r="K16" i="140"/>
  <c r="AI15" i="140"/>
  <c r="AH15" i="140"/>
  <c r="AJ15" i="140" s="1"/>
  <c r="AG15" i="140"/>
  <c r="AE15" i="140"/>
  <c r="AD15" i="140"/>
  <c r="AC15" i="140"/>
  <c r="AB15" i="140"/>
  <c r="AA15" i="140"/>
  <c r="Y15" i="140"/>
  <c r="X15" i="140"/>
  <c r="W15" i="140"/>
  <c r="V15" i="140"/>
  <c r="T15" i="140"/>
  <c r="S15" i="140"/>
  <c r="R15" i="140"/>
  <c r="Q15" i="140"/>
  <c r="O15" i="140"/>
  <c r="N15" i="140"/>
  <c r="M15" i="140"/>
  <c r="L15" i="140"/>
  <c r="K15" i="140"/>
  <c r="AI14" i="140"/>
  <c r="AH14" i="140"/>
  <c r="AG14" i="140"/>
  <c r="AE14" i="140"/>
  <c r="AD14" i="140"/>
  <c r="AC14" i="140"/>
  <c r="AB14" i="140"/>
  <c r="AA14" i="140"/>
  <c r="Y14" i="140"/>
  <c r="X14" i="140"/>
  <c r="W14" i="140"/>
  <c r="V14" i="140"/>
  <c r="T14" i="140"/>
  <c r="S14" i="140"/>
  <c r="R14" i="140"/>
  <c r="Q14" i="140"/>
  <c r="O14" i="140"/>
  <c r="N14" i="140"/>
  <c r="M14" i="140"/>
  <c r="L14" i="140"/>
  <c r="K14" i="140"/>
  <c r="AI13" i="140"/>
  <c r="AH13" i="140"/>
  <c r="AG13" i="140"/>
  <c r="AE13" i="140"/>
  <c r="AD13" i="140"/>
  <c r="AC13" i="140"/>
  <c r="AB13" i="140"/>
  <c r="AA13" i="140"/>
  <c r="Y13" i="140"/>
  <c r="X13" i="140"/>
  <c r="W13" i="140"/>
  <c r="V13" i="140"/>
  <c r="T13" i="140"/>
  <c r="S13" i="140"/>
  <c r="R13" i="140"/>
  <c r="Q13" i="140"/>
  <c r="O13" i="140"/>
  <c r="N13" i="140"/>
  <c r="M13" i="140"/>
  <c r="L13" i="140"/>
  <c r="K13" i="140"/>
  <c r="AI12" i="140"/>
  <c r="AH12" i="140"/>
  <c r="AG12" i="140"/>
  <c r="AE12" i="140"/>
  <c r="AD12" i="140"/>
  <c r="AC12" i="140"/>
  <c r="AB12" i="140"/>
  <c r="AA12" i="140"/>
  <c r="Y12" i="140"/>
  <c r="X12" i="140"/>
  <c r="W12" i="140"/>
  <c r="V12" i="140"/>
  <c r="T12" i="140"/>
  <c r="S12" i="140"/>
  <c r="R12" i="140"/>
  <c r="Q12" i="140"/>
  <c r="O12" i="140"/>
  <c r="N12" i="140"/>
  <c r="M12" i="140"/>
  <c r="L12" i="140"/>
  <c r="K12" i="140"/>
  <c r="AI11" i="140"/>
  <c r="AH11" i="140"/>
  <c r="AG11" i="140"/>
  <c r="AE11" i="140"/>
  <c r="AD11" i="140"/>
  <c r="AC11" i="140"/>
  <c r="AB11" i="140"/>
  <c r="AA11" i="140"/>
  <c r="Y11" i="140"/>
  <c r="X11" i="140"/>
  <c r="W11" i="140"/>
  <c r="V11" i="140"/>
  <c r="T11" i="140"/>
  <c r="S11" i="140"/>
  <c r="R11" i="140"/>
  <c r="Q11" i="140"/>
  <c r="O11" i="140"/>
  <c r="N11" i="140"/>
  <c r="M11" i="140"/>
  <c r="L11" i="140"/>
  <c r="K11" i="140"/>
  <c r="AI10" i="140"/>
  <c r="AH10" i="140"/>
  <c r="AJ10" i="140" s="1"/>
  <c r="AG10" i="140"/>
  <c r="AE10" i="140"/>
  <c r="AD10" i="140"/>
  <c r="AC10" i="140"/>
  <c r="AB10" i="140"/>
  <c r="AA10" i="140"/>
  <c r="Y10" i="140"/>
  <c r="X10" i="140"/>
  <c r="W10" i="140"/>
  <c r="V10" i="140"/>
  <c r="T10" i="140"/>
  <c r="S10" i="140"/>
  <c r="R10" i="140"/>
  <c r="Q10" i="140"/>
  <c r="O10" i="140"/>
  <c r="N10" i="140"/>
  <c r="M10" i="140"/>
  <c r="L10" i="140"/>
  <c r="K10" i="140"/>
  <c r="AI9" i="140"/>
  <c r="AH9" i="140"/>
  <c r="AG9" i="140"/>
  <c r="AE9" i="140"/>
  <c r="AD9" i="140"/>
  <c r="AC9" i="140"/>
  <c r="AB9" i="140"/>
  <c r="AA9" i="140"/>
  <c r="Y9" i="140"/>
  <c r="X9" i="140"/>
  <c r="W9" i="140"/>
  <c r="V9" i="140"/>
  <c r="T9" i="140"/>
  <c r="S9" i="140"/>
  <c r="R9" i="140"/>
  <c r="Q9" i="140"/>
  <c r="O9" i="140"/>
  <c r="N9" i="140"/>
  <c r="M9" i="140"/>
  <c r="L9" i="140"/>
  <c r="K9" i="140"/>
  <c r="AI8" i="140"/>
  <c r="AH8" i="140"/>
  <c r="AG8" i="140"/>
  <c r="AE8" i="140"/>
  <c r="AD8" i="140"/>
  <c r="AC8" i="140"/>
  <c r="AB8" i="140"/>
  <c r="AA8" i="140"/>
  <c r="Y8" i="140"/>
  <c r="X8" i="140"/>
  <c r="W8" i="140"/>
  <c r="V8" i="140"/>
  <c r="T8" i="140"/>
  <c r="S8" i="140"/>
  <c r="R8" i="140"/>
  <c r="Q8" i="140"/>
  <c r="O8" i="140"/>
  <c r="N8" i="140"/>
  <c r="M8" i="140"/>
  <c r="L8" i="140"/>
  <c r="K8" i="140"/>
  <c r="AI7" i="140"/>
  <c r="AH7" i="140"/>
  <c r="AG7" i="140"/>
  <c r="AE7" i="140"/>
  <c r="AD7" i="140"/>
  <c r="AC7" i="140"/>
  <c r="AB7" i="140"/>
  <c r="AA7" i="140"/>
  <c r="Y7" i="140"/>
  <c r="X7" i="140"/>
  <c r="W7" i="140"/>
  <c r="V7" i="140"/>
  <c r="T7" i="140"/>
  <c r="S7" i="140"/>
  <c r="R7" i="140"/>
  <c r="Q7" i="140"/>
  <c r="O7" i="140"/>
  <c r="N7" i="140"/>
  <c r="M7" i="140"/>
  <c r="L7" i="140"/>
  <c r="K7" i="140"/>
  <c r="AI6" i="140"/>
  <c r="AH6" i="140"/>
  <c r="AG6" i="140"/>
  <c r="AE6" i="140"/>
  <c r="AD6" i="140"/>
  <c r="AC6" i="140"/>
  <c r="AB6" i="140"/>
  <c r="AA6" i="140"/>
  <c r="Y6" i="140"/>
  <c r="X6" i="140"/>
  <c r="W6" i="140"/>
  <c r="V6" i="140"/>
  <c r="T6" i="140"/>
  <c r="S6" i="140"/>
  <c r="R6" i="140"/>
  <c r="Q6" i="140"/>
  <c r="O6" i="140"/>
  <c r="N6" i="140"/>
  <c r="M6" i="140"/>
  <c r="L6" i="140"/>
  <c r="K6" i="140"/>
  <c r="AI5" i="140"/>
  <c r="AH5" i="140"/>
  <c r="AJ5" i="140" s="1"/>
  <c r="AG5" i="140"/>
  <c r="AE5" i="140"/>
  <c r="AD5" i="140"/>
  <c r="AC5" i="140"/>
  <c r="AB5" i="140"/>
  <c r="AA5" i="140"/>
  <c r="Y5" i="140"/>
  <c r="X5" i="140"/>
  <c r="W5" i="140"/>
  <c r="V5" i="140"/>
  <c r="T5" i="140"/>
  <c r="S5" i="140"/>
  <c r="R5" i="140"/>
  <c r="Q5" i="140"/>
  <c r="O5" i="140"/>
  <c r="N5" i="140"/>
  <c r="M5" i="140"/>
  <c r="L5" i="140"/>
  <c r="K5" i="140"/>
  <c r="AI4" i="140"/>
  <c r="AH4" i="140"/>
  <c r="AJ4" i="140" s="1"/>
  <c r="AG4" i="140"/>
  <c r="AE4" i="140"/>
  <c r="AD4" i="140"/>
  <c r="AC4" i="140"/>
  <c r="AB4" i="140"/>
  <c r="AA4" i="140"/>
  <c r="Y4" i="140"/>
  <c r="X4" i="140"/>
  <c r="W4" i="140"/>
  <c r="V4" i="140"/>
  <c r="T4" i="140"/>
  <c r="S4" i="140"/>
  <c r="R4" i="140"/>
  <c r="Q4" i="140"/>
  <c r="O4" i="140"/>
  <c r="N4" i="140"/>
  <c r="M4" i="140"/>
  <c r="L4" i="140"/>
  <c r="K4" i="140"/>
  <c r="F15" i="144" l="1"/>
  <c r="AF19" i="140"/>
  <c r="AJ22" i="140"/>
  <c r="P17" i="140"/>
  <c r="P28" i="140"/>
  <c r="AJ25" i="140"/>
  <c r="P13" i="140"/>
  <c r="P21" i="140"/>
  <c r="U5" i="140"/>
  <c r="AJ21" i="140"/>
  <c r="Z10" i="140"/>
  <c r="P19" i="140"/>
  <c r="F19" i="144"/>
  <c r="F10" i="144"/>
  <c r="F11" i="144"/>
  <c r="F13" i="144"/>
  <c r="F16" i="144"/>
  <c r="F20" i="144"/>
  <c r="Z27" i="140"/>
  <c r="U27" i="140"/>
  <c r="Z23" i="140"/>
  <c r="Z18" i="140"/>
  <c r="Z6" i="140"/>
  <c r="F30" i="140"/>
  <c r="U28" i="140"/>
  <c r="Z24" i="140"/>
  <c r="U22" i="140"/>
  <c r="F22" i="140" s="1"/>
  <c r="AF22" i="140"/>
  <c r="Z22" i="140"/>
  <c r="U21" i="140"/>
  <c r="F21" i="140" s="1"/>
  <c r="AF21" i="140"/>
  <c r="Z21" i="140"/>
  <c r="AJ20" i="140"/>
  <c r="U20" i="140"/>
  <c r="F20" i="140" s="1"/>
  <c r="Z19" i="140"/>
  <c r="AJ18" i="140"/>
  <c r="U18" i="140"/>
  <c r="F18" i="140" s="1"/>
  <c r="AF18" i="140"/>
  <c r="P18" i="140"/>
  <c r="Z17" i="140"/>
  <c r="AJ17" i="140"/>
  <c r="U17" i="140"/>
  <c r="F17" i="140" s="1"/>
  <c r="AF17" i="140"/>
  <c r="P16" i="140"/>
  <c r="F28" i="140"/>
  <c r="F26" i="140"/>
  <c r="P23" i="140"/>
  <c r="U23" i="140"/>
  <c r="AF23" i="140"/>
  <c r="D61" i="140"/>
  <c r="P27" i="140"/>
  <c r="F27" i="140" s="1"/>
  <c r="U25" i="140"/>
  <c r="P25" i="140"/>
  <c r="Z25" i="140"/>
  <c r="U19" i="140"/>
  <c r="F19" i="140" s="1"/>
  <c r="AJ19" i="140"/>
  <c r="AF5" i="140"/>
  <c r="AF27" i="140"/>
  <c r="AF25" i="140"/>
  <c r="U24" i="140"/>
  <c r="F24" i="140" s="1"/>
  <c r="AJ23" i="140"/>
  <c r="AF20" i="140"/>
  <c r="U16" i="140"/>
  <c r="F16" i="140" s="1"/>
  <c r="AF16" i="140"/>
  <c r="Z16" i="140"/>
  <c r="P12" i="140"/>
  <c r="AF12" i="140"/>
  <c r="Z12" i="140"/>
  <c r="AJ12" i="140"/>
  <c r="AJ11" i="140"/>
  <c r="U9" i="140"/>
  <c r="AF9" i="140"/>
  <c r="P8" i="140"/>
  <c r="Z5" i="140"/>
  <c r="U4" i="140"/>
  <c r="AF4" i="140"/>
  <c r="P4" i="140"/>
  <c r="Z4" i="140"/>
  <c r="C57" i="144"/>
  <c r="G57" i="144" s="1"/>
  <c r="C66" i="144"/>
  <c r="C67" i="144" s="1"/>
  <c r="C49" i="144"/>
  <c r="U6" i="140"/>
  <c r="Z7" i="140"/>
  <c r="P10" i="140"/>
  <c r="P7" i="140"/>
  <c r="AJ9" i="140"/>
  <c r="AF13" i="140"/>
  <c r="D67" i="144"/>
  <c r="C48" i="144"/>
  <c r="C61" i="144"/>
  <c r="F4" i="144"/>
  <c r="F6" i="144"/>
  <c r="P15" i="140"/>
  <c r="U15" i="140"/>
  <c r="Z15" i="140"/>
  <c r="AF15" i="140"/>
  <c r="Z14" i="140"/>
  <c r="P14" i="140"/>
  <c r="AJ14" i="140"/>
  <c r="Z13" i="140"/>
  <c r="U13" i="140"/>
  <c r="F13" i="140" s="1"/>
  <c r="AJ13" i="140"/>
  <c r="U11" i="140"/>
  <c r="Z11" i="140"/>
  <c r="AF11" i="140"/>
  <c r="AF10" i="140"/>
  <c r="Z9" i="140"/>
  <c r="AJ8" i="140"/>
  <c r="AJ7" i="140"/>
  <c r="AJ6" i="140"/>
  <c r="AF14" i="140"/>
  <c r="U14" i="140"/>
  <c r="U12" i="140"/>
  <c r="P11" i="140"/>
  <c r="U10" i="140"/>
  <c r="P9" i="140"/>
  <c r="U8" i="140"/>
  <c r="Z8" i="140"/>
  <c r="AF8" i="140"/>
  <c r="AF7" i="140"/>
  <c r="U7" i="140"/>
  <c r="AF6" i="140"/>
  <c r="P6" i="140"/>
  <c r="P5" i="140"/>
  <c r="G47" i="144"/>
  <c r="E61" i="140"/>
  <c r="E55" i="140"/>
  <c r="E56" i="140"/>
  <c r="C47" i="140"/>
  <c r="G54" i="140"/>
  <c r="D66" i="140"/>
  <c r="D48" i="140"/>
  <c r="D49" i="140"/>
  <c r="C55" i="140"/>
  <c r="C56" i="140"/>
  <c r="E48" i="140"/>
  <c r="D55" i="140"/>
  <c r="F5" i="140" l="1"/>
  <c r="C68" i="144"/>
  <c r="G68" i="144" s="1"/>
  <c r="D57" i="144"/>
  <c r="D50" i="144"/>
  <c r="D69" i="144" s="1"/>
  <c r="F14" i="140"/>
  <c r="F6" i="140"/>
  <c r="F7" i="140"/>
  <c r="F4" i="140"/>
  <c r="F8" i="140"/>
  <c r="F12" i="140"/>
  <c r="F9" i="140"/>
  <c r="F15" i="140"/>
  <c r="F23" i="140"/>
  <c r="F11" i="140"/>
  <c r="F10" i="140"/>
  <c r="F25" i="140"/>
  <c r="E66" i="144"/>
  <c r="E67" i="144" s="1"/>
  <c r="G49" i="144"/>
  <c r="G66" i="144"/>
  <c r="G48" i="144"/>
  <c r="E50" i="144"/>
  <c r="G67" i="144"/>
  <c r="G55" i="140"/>
  <c r="G56" i="140"/>
  <c r="C49" i="140"/>
  <c r="C48" i="140"/>
  <c r="C66" i="140"/>
  <c r="G47" i="140"/>
  <c r="D68" i="140"/>
  <c r="D67" i="140"/>
  <c r="C61" i="140"/>
  <c r="D62" i="144" l="1"/>
  <c r="E57" i="144"/>
  <c r="E62" i="144" s="1"/>
  <c r="D57" i="140"/>
  <c r="D50" i="140"/>
  <c r="C57" i="140"/>
  <c r="G57" i="140" s="1"/>
  <c r="E50" i="140"/>
  <c r="D69" i="140"/>
  <c r="E68" i="144"/>
  <c r="G51" i="144"/>
  <c r="C50" i="144"/>
  <c r="G70" i="144"/>
  <c r="G49" i="140"/>
  <c r="G48" i="140"/>
  <c r="G66" i="140"/>
  <c r="E66" i="140"/>
  <c r="C68" i="140"/>
  <c r="C67" i="140"/>
  <c r="D62" i="140" l="1"/>
  <c r="C50" i="140"/>
  <c r="G50" i="140" s="1"/>
  <c r="E57" i="140"/>
  <c r="E62" i="140" s="1"/>
  <c r="C62" i="144"/>
  <c r="C69" i="144"/>
  <c r="E69" i="144" s="1"/>
  <c r="G50" i="144"/>
  <c r="G51" i="140"/>
  <c r="G68" i="140"/>
  <c r="G67" i="140"/>
  <c r="E68" i="140"/>
  <c r="E67" i="140"/>
  <c r="C69" i="140" l="1"/>
  <c r="E69" i="140" s="1"/>
  <c r="C62" i="140"/>
  <c r="G69" i="144"/>
  <c r="G70" i="140"/>
  <c r="E21" i="194"/>
  <c r="D43" i="194"/>
  <c r="E43" i="194"/>
  <c r="E47" i="194"/>
  <c r="E33" i="194"/>
  <c r="D25" i="194"/>
  <c r="E25" i="194"/>
  <c r="D33" i="194"/>
  <c r="D21" i="194"/>
  <c r="E40" i="194"/>
  <c r="D40" i="194"/>
  <c r="D47" i="194"/>
  <c r="G69" i="140" l="1"/>
  <c r="C21" i="194"/>
  <c r="C43" i="194"/>
  <c r="C47" i="194"/>
  <c r="C33" i="194"/>
  <c r="K33" i="194" s="1"/>
  <c r="C40" i="194"/>
  <c r="C25" i="194"/>
  <c r="E60" i="194"/>
  <c r="E42" i="194"/>
  <c r="D49" i="194"/>
  <c r="E68" i="194"/>
  <c r="D42" i="194"/>
  <c r="E48" i="194"/>
  <c r="D27" i="194"/>
  <c r="D20" i="194"/>
  <c r="E41" i="194"/>
  <c r="E19" i="194"/>
  <c r="E11" i="194"/>
  <c r="E49" i="194"/>
  <c r="D41" i="194"/>
  <c r="E20" i="194"/>
  <c r="E10" i="194"/>
  <c r="D19" i="194"/>
  <c r="E27" i="194"/>
  <c r="D35" i="194"/>
  <c r="D10" i="194"/>
  <c r="D34" i="194"/>
  <c r="D36" i="194"/>
  <c r="E26" i="194"/>
  <c r="E34" i="194"/>
  <c r="E36" i="194"/>
  <c r="E50" i="194"/>
  <c r="D48" i="194"/>
  <c r="D11" i="194"/>
  <c r="D26" i="194"/>
  <c r="E35" i="194"/>
  <c r="D68" i="194"/>
  <c r="D55" i="194" l="1"/>
  <c r="C19" i="194"/>
  <c r="C41" i="194"/>
  <c r="C20" i="194"/>
  <c r="C42" i="194"/>
  <c r="C68" i="194"/>
  <c r="D54" i="194"/>
  <c r="C36" i="194"/>
  <c r="C34" i="194"/>
  <c r="K34" i="194" s="1"/>
  <c r="C26" i="194"/>
  <c r="C49" i="194"/>
  <c r="C48" i="194"/>
  <c r="C27" i="194"/>
  <c r="C11" i="194"/>
  <c r="K11" i="194" s="1"/>
  <c r="C35" i="194"/>
  <c r="K35" i="194" s="1"/>
  <c r="C10" i="194"/>
  <c r="E54" i="194"/>
  <c r="C75" i="194"/>
  <c r="E28" i="194"/>
  <c r="D28" i="194"/>
  <c r="E61" i="194"/>
  <c r="E62" i="194"/>
  <c r="E69" i="194"/>
  <c r="D70" i="194"/>
  <c r="E71" i="194"/>
  <c r="D71" i="194"/>
  <c r="D69" i="194"/>
  <c r="D50" i="194"/>
  <c r="E75" i="194"/>
  <c r="D12" i="194"/>
  <c r="E70" i="194"/>
  <c r="D60" i="194"/>
  <c r="E12" i="194"/>
  <c r="D13" i="194"/>
  <c r="C70" i="194" l="1"/>
  <c r="C69" i="194"/>
  <c r="C71" i="194"/>
  <c r="C12" i="194"/>
  <c r="K12" i="194" s="1"/>
  <c r="C50" i="194"/>
  <c r="C28" i="194"/>
  <c r="C60" i="194"/>
  <c r="K60" i="194" s="1"/>
  <c r="K10" i="194"/>
  <c r="C54" i="194"/>
  <c r="K36" i="194"/>
  <c r="D62" i="194"/>
  <c r="D61" i="194"/>
  <c r="E77" i="194"/>
  <c r="D75" i="194"/>
  <c r="D63" i="194"/>
  <c r="E63" i="194"/>
  <c r="E13" i="194"/>
  <c r="E76" i="194"/>
  <c r="K14" i="194" l="1"/>
  <c r="C13" i="194"/>
  <c r="C61" i="194"/>
  <c r="K61" i="194" s="1"/>
  <c r="C63" i="194"/>
  <c r="K63" i="194" s="1"/>
  <c r="C62" i="194"/>
  <c r="K62" i="194" s="1"/>
  <c r="E55" i="194"/>
  <c r="D77" i="194"/>
  <c r="D76" i="194"/>
  <c r="D78" i="194"/>
  <c r="E78" i="194"/>
  <c r="K13" i="194" l="1"/>
  <c r="C55" i="194"/>
  <c r="K64" i="194"/>
  <c r="C78" i="194"/>
  <c r="C76" i="194"/>
  <c r="C77" i="19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4B433DCA-26D5-4734-ADFB-62A055009A96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2C714698-ECDD-4B7D-9533-93EE5C3F9FED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F21A6282-FF9A-41AD-B95B-C7AF71451C9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B9770DEF-9F95-435A-8DC2-C4A0D43184D9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1C9383-7740-45FF-B771-98125C9AE37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C8A82B29-8EC6-4229-B4B8-30F248126733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267D283F-49E7-49F1-ADFC-92C749E0F23B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71234151-74A2-4E78-842C-FB1C986B7539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2E64AC16-90E2-4052-8C5E-7DAF70E2DA9B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C151A35E-72FE-4301-B474-9E418C98122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D89B3222-3D0F-42EE-A229-54462BBB69A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B53053A7-AA1C-4FB7-AE53-F276F5ED7A9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E4BF37ED-3817-4594-9DCC-027C7B6EB19F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F03807D6-7811-418E-9B09-17BCB9B180B9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2024FB3E-2D2F-40E2-A65C-D9C5615263E6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68F50E0B-C5BB-466E-BFBE-1BA7D7DF2588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CFF36E1D-A969-4BC2-B164-9614624BD5A1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15BDEADF-F9B7-4789-9AEB-BF8B8F3C4AD6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58D6164-3D1F-44CA-B582-9149BC4A8AE9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E41FC057-7BAB-400F-8366-D00535D32512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4EC00B6C-F466-4FE8-BD94-53CA24243B1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E38EF0F1-FE25-48F9-A23F-93F993D8511E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F48ACA4-EADA-471B-967C-2888583EB43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61A08129-A191-41EB-A065-BD6D388E4B6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A38FA151-0B8F-4438-A358-F70267DDC9ED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968341B-E923-4882-9466-DFD3F6E4FCE7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7D3F21-80F0-4208-B923-AB8884407DE4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2232D322-BC5B-4457-9C4C-1FDD7921E212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FAB5C97-8901-481E-B6FC-BAB58D60CB53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F673708-92EE-40C5-B36A-11A87B85E679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1CD12B1D-FD0D-415A-B34E-5C13FF45F873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D5F5DEEC-6ED6-4B43-8271-B2F30E25C4AA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1F85D7DC-6062-4F08-92A4-3376F5AB5158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66DA329C-DB38-40E3-8E8A-36DF9718299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22B4FC18-50C3-4356-A002-BE355EDDC967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CD758544-E633-4752-9D80-8C8605604FE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FF948A8-6585-4387-B4A4-BEB2AB340D8D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FAA7694B-06F1-4AFD-A49B-7AB82A02E085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1DE7317B-C4EF-4445-9C97-AA82CE6A738D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E002C813-F01A-43F4-8042-2B234EB5CD14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D62BEE3D-0645-4B93-9597-44F6ECB4497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3F244468-61F1-45D3-BC1C-C8D19B80F8C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5BB79BB-BF81-4ADB-BEBB-7269D01438E7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9CF6BF46-7F52-4FA0-89DB-350AEA6225ED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3DADB48C-B924-4AFA-90CF-C8D26F72BC9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7C5EB84F-809C-4C1A-A9D7-8E9B3BD800D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A92B8A3E-E1A6-4BFF-BF48-7E00B19C096E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58358978-8758-442B-9F5B-89945F294E4B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7BE10DE3-C74F-4A56-BD8D-24019FFC3901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D2A48B5-B571-4996-96E2-3DA39A119C21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DA3C8673-6127-4805-AB58-AD67F938F60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D7BE89E0-E70A-42A3-8381-07CCE1BD5F62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70CA38AA-948F-4581-AC5A-D5B57596EC0E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37F3A34-800F-4785-B93C-9E8589B1FA6F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5B18C242-31BE-4C72-B35D-881F146D06DB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3B7E985-999D-44C4-9625-300F16127981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761F4F5D-2529-4F1C-BC8D-33084BF89212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63E186E7-2BA2-42C0-A562-03F63C10821B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29C3AC59-6DF8-4EBB-AD60-B6D7FCA347E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5E39C2BF-956A-4180-B473-AA99DABC761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D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D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D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D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5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B513FC4A-3DD0-4005-A9F3-683B334F070F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A3B4CF57-61D2-477A-8A20-F915B1CCB901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198D4020-18DF-4233-AF0A-70E7E37068FC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B4E8698D-AA0F-4219-99A1-3F51E0F69EA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9929D3DE-9DF0-496B-A0F9-8CE1DD1C0723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22AA9D2-9070-42BF-B386-C11A18E5B75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5B851A23-FDB1-4443-974D-E7D30B33DABD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E0B00DD1-B516-4F82-87E6-AFB6A360E6D9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5E2BB55B-4BF7-4EEF-AE1A-291AB7B59FFA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496355DD-A5FE-4C37-8F37-3D029ED056C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2A6EC4C2-BB9F-49D6-9A2F-AE5BB222D4A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A49D4FB7-9530-40D7-BEEB-3D6840586723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994A83C-95F0-4ED9-B32F-6316A1F1CD22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7549010C-4DB1-4252-A120-21597DFF03AA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6A58CE0-052F-4BB8-BAE1-BFCCC08183D3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5EA5D487-1DF9-44A3-921B-ED48682F537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6519089E-C1E2-4C1B-8D9B-E4D0D738E0C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30A9A170-0A87-407E-BC67-2D80812CFC76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2A91DB2-C08F-4893-92D4-07C3EC4BC095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AF346731-9B84-4600-BEA3-5E2BCDB1B111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DDB5C9D6-2727-41EA-A7A4-D0AA1C2185F3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C80F0D6D-4709-4D0B-B0B1-9D006ADAD9B1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241D7AA-8B93-460F-B59F-4D2C074E2AAB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219A910-83DA-44AE-8F84-88064023F10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ACC4C98B-8E13-446A-AA53-F2AE67132577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A3C95AD3-CA0F-4D84-BBF9-C2B09B09251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81DF8FAE-357E-435D-AC6D-1E86570B7D93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97114D60-ACCC-4944-9153-540B2ACAEB16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6374ABB1-4699-4098-9BA0-0874A8BE947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B5B2BB5D-79F8-454A-8DCC-6F9ADCFAA1F7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A4C8A694-4DEF-447E-A709-69B88EA06C1E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7729A95B-5769-475A-8F3F-A87E4FEFBC4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6E82697-7FC8-4123-BDC4-A89C91C30181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E588C9E4-6002-4F7D-8AE7-933F35499D88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87B07711-8F57-4D37-8992-D4214C3A95C3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8AD610F9-3568-48BA-A9CF-AEBAEFDB93B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B3007642-D5E5-4CAC-89E6-462E3D2C483A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B8593405-6A4E-42FA-9FA8-27A829E2434F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3FCB6798-32A9-4977-8EA5-168C97D2CE5A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03E88F6-6B18-400F-8A80-2E7D4F60D641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90503FD8-1613-4CBE-ADB9-C57E245F9318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46826537-2482-4616-A1B3-A7642FA35CC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C1B1B983-BC89-4D52-94C6-87A2ADC82427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F8680C47-3FC8-458C-B89A-BB57505DD138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B44A4295-887A-4308-BEF5-D6A0D6D88DEE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E801425B-B722-44C1-A9E2-CF1C996F87C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5E18843C-B57A-4521-B9D1-F74B837E13F4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4BF47213-90E0-477F-ADE6-F965D698E39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62BA70CE-3892-4865-BF16-2A2721F7E3FB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8CE16B7A-EDBF-4529-88D0-F1D14B0D63BE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382CD783-2C7A-43E9-AD3D-E0D72B6E4B47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34637C5-E8DE-4862-9CB7-1067DCCA0ACC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FF0B43A6-A3BE-42C2-879F-1AB064ED30F2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3631A3A5-99A8-43BC-9E98-A8AF11C241E8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C207C965-1804-454F-9C55-87BDE541373E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6BD6224-A6BC-4322-877D-70556685A91D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84A43AAC-C70C-4CF1-8963-C7339930274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ABAA066A-26F3-49D3-9F40-DA0DA12BDE5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FF8CD45F-9F46-4B43-8392-D9AB63CC704F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2FAD91C8-E3A5-4848-8396-B0F5AA7DC692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E95144FD-BD13-408B-91D2-6CF15E5E5928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E6695BAE-EB39-41AA-80DD-06C18886E3DD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3B830E14-27DA-4E3C-85D7-14E131960CAC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E4778D4D-C555-4E80-A6F4-E7E4524B41CE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78BD3A15-3E25-4834-82CB-7EB8C056CF8E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3DDF6910-BBA1-49F6-8DDD-34F7A8335569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65187A17-CC07-4ACA-A972-A8376E45AC9E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E7590F4F-250D-4C78-87B7-1BD619FCA731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FF05EA9-E877-4644-A628-F87CB239663D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85F866DF-4623-421C-B21F-5C6791DDA65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FF5F55C-EDB7-4F33-92E8-62FD02F6EFD2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1B019327-BEFB-4009-8BAA-82469E4F22F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D0DBA315-22A4-4CE8-A9DE-FA9E627C6E4B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94907267-7BA7-448D-9930-049495894F72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6F8D2ABE-AF50-44D4-A068-BA2BC4F2E1D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378FD492-847B-4CFD-8E9F-B33DEC250098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6AAE0723-067F-4F37-B018-8532EACB91BD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1EEB1C9C-9A72-435A-A1BD-2E29C4A89D1C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7F731810-BD2E-4500-8A93-FB1A88E9169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D076DDB-BA57-46B2-99E4-B2626A75B296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57B5C62B-8E82-418A-9B2A-F94748189B02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DB02F4F6-370C-4B64-893F-FACA118DE013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466E26AD-4FB6-4194-9625-739415C9E7F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1B47C330-9E36-4BA0-BE61-0887BD4E2244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E3CC6728-6E2C-4EA5-A6D9-F63AD2379742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11D902DE-D066-499D-8713-7F9E7A67584B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C4FD2AB0-BE7E-42B4-9FAE-BAEFB548B4A9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59C10996-1CEC-419B-BA2C-64AAB5C5A6A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57C5C8B6-481B-41E9-94C3-68AF97A6FFF2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74985E33-8593-4EFF-BFB7-962DCB3EFB88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A252BEF2-5E58-4113-987D-AD13E4153B51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26DA2432-5F5A-412E-A2F0-0B028BFF47B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A2625D3E-854D-4236-BE10-4615C0838B5C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41FB7C8E-B492-4EB8-B0DC-44C1E5C61B09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30CA7CE-4FB0-426C-9ACF-A153FB4355F4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2E3739A7-5CB3-443F-B7DA-242013A9FF5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E561B111-C298-40DF-A791-EB118205584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4EE10799-22BE-4042-9D44-2A24861DE9E6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FEE55EB-7B16-4446-84DE-75104761E82C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5519082-6503-461D-B2B3-91B15140BB0A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20BEE6DA-F484-4940-8877-E697D69D53EC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6607ED0F-9C5E-4138-A1CA-8F9AEF025C6C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6F980BCE-1111-436C-BF05-C7C4A08763B8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9A8FE5A8-F605-484A-8237-C57976C1BB67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5716A908-162C-4DCB-8785-72CBB61FE64F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EDE7395D-8E27-4272-B470-EFFD335F697E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791FA81C-DDD0-4485-8E17-8F4CA11BBFE2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2EE9A49D-3B69-47D5-B35D-8F4EB0526117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D3C9F2DB-CC56-4F91-85F4-34F36F1EAAD8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E3A85064-42D9-417E-A7EA-A542E036D24B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6DD4A6C6-967A-43FC-982D-8C24EF2555DD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8D3FA851-7B50-4C51-8BC4-E929BD2A05F5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43A8221D-5EA5-4A7E-9DAD-70F82B8B0468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8701D6EE-7F36-4991-A8B4-7079B8720A1C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C1053AFA-21D5-43FF-A578-F1A9090C216E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C4EE7AB5-FA61-42AD-94A3-5BC7D0E5E34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B30E6C81-4F8B-4A06-AADC-BE11D7FB2668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B8BAF77B-52B5-40F9-8DAC-626E9E525E4A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9EB4C5BD-0DBE-4509-996A-D35E90FBE0DD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7E4EB598-75DC-4445-A9F6-E48EFEEA893C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E7BBF20C-6737-477D-8E4C-F10EE219A17E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DFAAF68E-10B8-4DB8-B332-2F0B6D21E74D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BF0D987F-7AEC-4938-A18B-3681279D21AD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778F01FA-7630-4DBF-B015-D19B2405A696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46BA1CA-D217-40CE-9C70-679107D3392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5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59FBC8AB-7E1C-41E3-981E-390C5BD84701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830D84ED-8A88-47AF-A579-F26EB8F7F72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1F9F90CD-4D9D-4CE4-BD1A-09DEE2876164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DA9F0283-2B05-490B-9AF9-67FA9A38D86F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10E2BEF7-2FCF-4BE7-9C18-4587DAE0234B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3A990670-34E2-42DC-A208-E9FE5A337FEA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70801A36-4703-4846-AF06-B2685F10BACD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E19614EF-6C59-45BB-91C7-2B6800B3189F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190C9763-B6D8-44E7-A9B2-B739084FFF4F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31EE9CA4-2F29-4DF1-AF17-16FBC87A7B7D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FCFBD257-8061-4FFC-95F8-7F726E380141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FCEA868-7FE7-4D1A-9C6B-8917D87CC1FF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FF22E8F8-9EB5-4D74-8264-1587FD98EB33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5358A14F-D73E-40CB-A653-5136B3705019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C06781DD-7BF3-47E4-89A9-7FE718BF3767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6F4C9778-1B10-4E83-8176-E1FB3129C276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3CD368E6-7573-47DA-AB2B-9A046DD32DCF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B528079A-CD54-4B29-BE7F-C4AFC43BF85F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7A3CC6A5-2773-44E8-8E1D-0FE7F41FEFBF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FB5F9A39-A932-4E6D-B034-C2727BF289A7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D617D41D-7461-45DD-BDD8-AB34881B4A25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F79FE5B3-24B8-4DBD-B2C6-427ACFBE0EF7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363FBBB-74EF-4E0F-BCCC-F397220830EE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B0A7281F-9BFD-4735-BDE9-F0FEDA5EFD35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8019FD38-65DE-4ADE-87AB-F4FA54ED7AD1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CD5CBF73-5F9B-4902-AF55-2CD8A42A0E4B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8596DE37-FA91-42BD-BE93-CFB1736CBB1C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734A28A2-34CD-4B45-BB68-0EBAA0D67FAD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114ABF78-9133-450E-82B3-AE504E4A88EE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418E61CA-A585-42E5-8AE4-3773E06BB061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3CD05AC3-892E-419A-A514-4AF02D4D7B74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C6293533-DB49-485E-807E-B721EBE5FFDB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8A34B4C2-2CDD-4121-A318-F51C4F8938E6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74B800FD-DA70-4DAE-94F0-9443964FD963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607261C9-469A-4768-8563-BCAA26B5740A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C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C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C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C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C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F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F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F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F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sharedStrings.xml><?xml version="1.0" encoding="utf-8"?>
<sst xmlns="http://schemas.openxmlformats.org/spreadsheetml/2006/main" count="9269" uniqueCount="382">
  <si>
    <t>入力注意：スギ、ヒノキ、アカマツ、カラマツ以外の樹種は広葉樹の材積式で計算されます。</t>
    <rPh sb="0" eb="2">
      <t>ニュウリョク</t>
    </rPh>
    <rPh sb="2" eb="4">
      <t>チュウイ</t>
    </rPh>
    <rPh sb="21" eb="23">
      <t>イガイ</t>
    </rPh>
    <rPh sb="24" eb="26">
      <t>ジュシュ</t>
    </rPh>
    <rPh sb="27" eb="30">
      <t>コウヨウジュ</t>
    </rPh>
    <rPh sb="31" eb="33">
      <t>ザイセキ</t>
    </rPh>
    <rPh sb="33" eb="34">
      <t>シキ</t>
    </rPh>
    <rPh sb="35" eb="37">
      <t>ケイサン</t>
    </rPh>
    <phoneticPr fontId="4"/>
  </si>
  <si>
    <t>材積スギ(中浜)</t>
    <rPh sb="0" eb="2">
      <t>ザイセキ</t>
    </rPh>
    <rPh sb="5" eb="6">
      <t>ナカ</t>
    </rPh>
    <rPh sb="6" eb="7">
      <t>ハマ</t>
    </rPh>
    <phoneticPr fontId="8"/>
  </si>
  <si>
    <t>材積ヒノキ</t>
    <rPh sb="0" eb="2">
      <t>ザイセキ</t>
    </rPh>
    <phoneticPr fontId="8"/>
  </si>
  <si>
    <t>材積アカマツ(中浜)</t>
    <rPh sb="0" eb="2">
      <t>ザイセキ</t>
    </rPh>
    <rPh sb="7" eb="9">
      <t>ナカハマ</t>
    </rPh>
    <phoneticPr fontId="8"/>
  </si>
  <si>
    <t>材積カラマツ</t>
    <rPh sb="0" eb="2">
      <t>ザイセキ</t>
    </rPh>
    <phoneticPr fontId="8"/>
  </si>
  <si>
    <t>材積広葉樹</t>
    <rPh sb="0" eb="2">
      <t>ザイセキ</t>
    </rPh>
    <rPh sb="2" eb="5">
      <t>コウヨウジュ</t>
    </rPh>
    <phoneticPr fontId="8"/>
  </si>
  <si>
    <t>No.</t>
  </si>
  <si>
    <t>樹 種</t>
  </si>
  <si>
    <t>胸高直
径(cm)</t>
    <phoneticPr fontId="4"/>
  </si>
  <si>
    <t>樹高
(m)</t>
    <phoneticPr fontId="4"/>
  </si>
  <si>
    <t>材積
(m3)</t>
    <rPh sb="0" eb="2">
      <t>ザイセキ</t>
    </rPh>
    <phoneticPr fontId="4"/>
  </si>
  <si>
    <t>状態</t>
    <rPh sb="0" eb="2">
      <t>ジョウタイ</t>
    </rPh>
    <phoneticPr fontId="4"/>
  </si>
  <si>
    <t>伐採木
○上層
▲下層</t>
    <rPh sb="0" eb="2">
      <t>バッサイ</t>
    </rPh>
    <rPh sb="2" eb="3">
      <t>ボク</t>
    </rPh>
    <rPh sb="5" eb="7">
      <t>ジョウソウ</t>
    </rPh>
    <rPh sb="9" eb="11">
      <t>カソウ</t>
    </rPh>
    <phoneticPr fontId="4"/>
  </si>
  <si>
    <t>主な伐採選木理由</t>
    <rPh sb="0" eb="1">
      <t>オモ</t>
    </rPh>
    <rPh sb="2" eb="4">
      <t>バッサイ</t>
    </rPh>
    <rPh sb="4" eb="6">
      <t>センボク</t>
    </rPh>
    <rPh sb="6" eb="8">
      <t>リユウ</t>
    </rPh>
    <phoneticPr fontId="4"/>
  </si>
  <si>
    <t>該当</t>
    <rPh sb="0" eb="2">
      <t>ガイトウ</t>
    </rPh>
    <phoneticPr fontId="4"/>
  </si>
  <si>
    <t/>
  </si>
  <si>
    <t>(1)林分の現状</t>
    <rPh sb="3" eb="4">
      <t>リン</t>
    </rPh>
    <rPh sb="4" eb="5">
      <t>ブン</t>
    </rPh>
    <rPh sb="6" eb="8">
      <t>ゲンジョウ</t>
    </rPh>
    <phoneticPr fontId="4"/>
  </si>
  <si>
    <t>備考</t>
    <rPh sb="0" eb="2">
      <t>ビコウ</t>
    </rPh>
    <phoneticPr fontId="4"/>
  </si>
  <si>
    <t>上層木</t>
    <rPh sb="0" eb="2">
      <t>ジョウソウ</t>
    </rPh>
    <rPh sb="2" eb="3">
      <t>ボク</t>
    </rPh>
    <phoneticPr fontId="4"/>
  </si>
  <si>
    <t>下層木</t>
    <rPh sb="0" eb="2">
      <t>カソウ</t>
    </rPh>
    <rPh sb="2" eb="3">
      <t>ボク</t>
    </rPh>
    <phoneticPr fontId="4"/>
  </si>
  <si>
    <t>全</t>
    <rPh sb="0" eb="1">
      <t>ゼン</t>
    </rPh>
    <phoneticPr fontId="4"/>
  </si>
  <si>
    <t>ha換算(上層)</t>
    <rPh sb="2" eb="4">
      <t>カンザン</t>
    </rPh>
    <rPh sb="5" eb="7">
      <t>ジョウソウ</t>
    </rPh>
    <phoneticPr fontId="4"/>
  </si>
  <si>
    <t>成立本数(本)</t>
    <rPh sb="0" eb="2">
      <t>セイリツ</t>
    </rPh>
    <rPh sb="2" eb="4">
      <t>ホンスウ</t>
    </rPh>
    <rPh sb="5" eb="6">
      <t>ホン</t>
    </rPh>
    <phoneticPr fontId="4"/>
  </si>
  <si>
    <t>平均樹高(m)</t>
    <rPh sb="0" eb="2">
      <t>ヘイキン</t>
    </rPh>
    <rPh sb="2" eb="4">
      <t>ジュコウ</t>
    </rPh>
    <phoneticPr fontId="4"/>
  </si>
  <si>
    <t>平均直径(cm)</t>
    <rPh sb="0" eb="2">
      <t>ヘイキン</t>
    </rPh>
    <rPh sb="2" eb="4">
      <t>チョッケイ</t>
    </rPh>
    <phoneticPr fontId="4"/>
  </si>
  <si>
    <t>材積計(m3)</t>
    <rPh sb="0" eb="2">
      <t>ザイセキ</t>
    </rPh>
    <rPh sb="2" eb="3">
      <t>ケイ</t>
    </rPh>
    <phoneticPr fontId="4"/>
  </si>
  <si>
    <t>(2)伐採木</t>
    <rPh sb="3" eb="5">
      <t>バッサイ</t>
    </rPh>
    <rPh sb="5" eb="6">
      <t>ボク</t>
    </rPh>
    <phoneticPr fontId="4"/>
  </si>
  <si>
    <t>伐採本数(本)</t>
    <rPh sb="0" eb="2">
      <t>バッサイ</t>
    </rPh>
    <rPh sb="2" eb="4">
      <t>ホンスウ</t>
    </rPh>
    <rPh sb="5" eb="6">
      <t>ホン</t>
    </rPh>
    <phoneticPr fontId="4"/>
  </si>
  <si>
    <t>(3)伐採率</t>
    <rPh sb="3" eb="5">
      <t>バッサイ</t>
    </rPh>
    <rPh sb="5" eb="6">
      <t>リツ</t>
    </rPh>
    <phoneticPr fontId="4"/>
  </si>
  <si>
    <t>伐採率(本数)</t>
    <rPh sb="0" eb="2">
      <t>バッサイ</t>
    </rPh>
    <rPh sb="2" eb="3">
      <t>リツ</t>
    </rPh>
    <rPh sb="4" eb="6">
      <t>ホンスウ</t>
    </rPh>
    <phoneticPr fontId="4"/>
  </si>
  <si>
    <t>伐採率(材積)</t>
    <rPh sb="0" eb="2">
      <t>バッサイ</t>
    </rPh>
    <rPh sb="2" eb="3">
      <t>リツ</t>
    </rPh>
    <rPh sb="4" eb="6">
      <t>ザイセキ</t>
    </rPh>
    <phoneticPr fontId="4"/>
  </si>
  <si>
    <t>(4)整備後の状況</t>
    <rPh sb="3" eb="5">
      <t>セイビ</t>
    </rPh>
    <rPh sb="5" eb="6">
      <t>ゴ</t>
    </rPh>
    <rPh sb="7" eb="9">
      <t>ジョウキョウ</t>
    </rPh>
    <phoneticPr fontId="4"/>
  </si>
  <si>
    <t>ha換算</t>
    <rPh sb="2" eb="4">
      <t>カンザン</t>
    </rPh>
    <phoneticPr fontId="4"/>
  </si>
  <si>
    <t>地区名入力→</t>
    <rPh sb="0" eb="2">
      <t>チク</t>
    </rPh>
    <rPh sb="2" eb="3">
      <t>メイ</t>
    </rPh>
    <rPh sb="3" eb="5">
      <t>ニュウリョク</t>
    </rPh>
    <phoneticPr fontId="4"/>
  </si>
  <si>
    <t>シート名入力→</t>
    <rPh sb="3" eb="4">
      <t>メイ</t>
    </rPh>
    <rPh sb="4" eb="6">
      <t>ニュウリョク</t>
    </rPh>
    <phoneticPr fontId="4"/>
  </si>
  <si>
    <t>プロット番号入力→</t>
    <rPh sb="4" eb="6">
      <t>バンゴウ</t>
    </rPh>
    <rPh sb="6" eb="8">
      <t>ニュウリョク</t>
    </rPh>
    <phoneticPr fontId="4"/>
  </si>
  <si>
    <t>平均</t>
    <rPh sb="0" eb="2">
      <t>ヘイキン</t>
    </rPh>
    <phoneticPr fontId="4"/>
  </si>
  <si>
    <t>↓以下成果品には不要です。プログラム作成メモ</t>
    <rPh sb="1" eb="3">
      <t>イカ</t>
    </rPh>
    <rPh sb="3" eb="5">
      <t>セイカ</t>
    </rPh>
    <rPh sb="5" eb="6">
      <t>ヒン</t>
    </rPh>
    <rPh sb="8" eb="10">
      <t>フヨウ</t>
    </rPh>
    <rPh sb="18" eb="20">
      <t>サクセイ</t>
    </rPh>
    <phoneticPr fontId="4"/>
  </si>
  <si>
    <t>●下層木の平均値の算出方法</t>
    <rPh sb="1" eb="3">
      <t>カソウ</t>
    </rPh>
    <rPh sb="3" eb="4">
      <t>ボク</t>
    </rPh>
    <rPh sb="5" eb="7">
      <t>ヘイキン</t>
    </rPh>
    <rPh sb="7" eb="8">
      <t>チ</t>
    </rPh>
    <rPh sb="9" eb="11">
      <t>サンシュツ</t>
    </rPh>
    <rPh sb="11" eb="13">
      <t>ホウホウ</t>
    </rPh>
    <phoneticPr fontId="4"/>
  </si>
  <si>
    <t>本数</t>
    <rPh sb="0" eb="2">
      <t>ホンスウ</t>
    </rPh>
    <phoneticPr fontId="4"/>
  </si>
  <si>
    <t>0本も含めて平均を出す。例)　3本+3本+0本の平均は2本</t>
    <rPh sb="1" eb="2">
      <t>ホン</t>
    </rPh>
    <rPh sb="3" eb="4">
      <t>フク</t>
    </rPh>
    <rPh sb="6" eb="8">
      <t>ヘイキン</t>
    </rPh>
    <rPh sb="9" eb="10">
      <t>ダ</t>
    </rPh>
    <rPh sb="12" eb="13">
      <t>レイ</t>
    </rPh>
    <rPh sb="16" eb="17">
      <t>ホン</t>
    </rPh>
    <rPh sb="19" eb="20">
      <t>ホン</t>
    </rPh>
    <rPh sb="22" eb="23">
      <t>ホン</t>
    </rPh>
    <rPh sb="24" eb="26">
      <t>ヘイキン</t>
    </rPh>
    <rPh sb="28" eb="29">
      <t>ホン</t>
    </rPh>
    <phoneticPr fontId="4"/>
  </si>
  <si>
    <t>樹高</t>
    <rPh sb="0" eb="2">
      <t>ジュコウ</t>
    </rPh>
    <phoneticPr fontId="4"/>
  </si>
  <si>
    <t>データなしは含めずに平均を出す。例)　3m+3m+なしの平均は3m</t>
    <rPh sb="6" eb="7">
      <t>フク</t>
    </rPh>
    <rPh sb="10" eb="12">
      <t>ヘイキン</t>
    </rPh>
    <rPh sb="13" eb="14">
      <t>ダ</t>
    </rPh>
    <rPh sb="16" eb="17">
      <t>レイ</t>
    </rPh>
    <rPh sb="28" eb="30">
      <t>ヘイキン</t>
    </rPh>
    <phoneticPr fontId="4"/>
  </si>
  <si>
    <t>直径</t>
    <rPh sb="0" eb="2">
      <t>チョッケイ</t>
    </rPh>
    <phoneticPr fontId="4"/>
  </si>
  <si>
    <t>データなしは含めずに平均を出す。例)　6cm+6cm+なしの平均は6cm</t>
    <rPh sb="6" eb="7">
      <t>フク</t>
    </rPh>
    <rPh sb="10" eb="12">
      <t>ヘイキン</t>
    </rPh>
    <rPh sb="13" eb="14">
      <t>ダ</t>
    </rPh>
    <rPh sb="16" eb="17">
      <t>レイ</t>
    </rPh>
    <rPh sb="30" eb="32">
      <t>ヘイキン</t>
    </rPh>
    <phoneticPr fontId="4"/>
  </si>
  <si>
    <t>材積</t>
    <rPh sb="0" eb="2">
      <t>ザイセキ</t>
    </rPh>
    <phoneticPr fontId="4"/>
  </si>
  <si>
    <t>0m3も含めて平均を出す。例)　0.03m3+0.03m3+0m3の平均は0.02m3</t>
    <rPh sb="4" eb="5">
      <t>フク</t>
    </rPh>
    <rPh sb="7" eb="9">
      <t>ヘイキン</t>
    </rPh>
    <rPh sb="10" eb="11">
      <t>ダ</t>
    </rPh>
    <rPh sb="13" eb="14">
      <t>レイ</t>
    </rPh>
    <rPh sb="34" eb="36">
      <t>ヘイキン</t>
    </rPh>
    <phoneticPr fontId="4"/>
  </si>
  <si>
    <t>AVERAGE関数は、0の場合はデータありとして分母を加算し、空白の場合はデータなしとして分母に加算しない。</t>
    <rPh sb="7" eb="9">
      <t>カンスウ</t>
    </rPh>
    <rPh sb="13" eb="15">
      <t>バアイ</t>
    </rPh>
    <rPh sb="24" eb="26">
      <t>ブンボ</t>
    </rPh>
    <rPh sb="27" eb="29">
      <t>カサン</t>
    </rPh>
    <rPh sb="31" eb="33">
      <t>クウハク</t>
    </rPh>
    <rPh sb="34" eb="36">
      <t>バアイ</t>
    </rPh>
    <rPh sb="45" eb="47">
      <t>ブンボ</t>
    </rPh>
    <rPh sb="48" eb="50">
      <t>カサン</t>
    </rPh>
    <phoneticPr fontId="4"/>
  </si>
  <si>
    <t>●整備後の状況の本数は、現状の平均値－伐採木の平均値。各プロットの残存木の平均とは一致しないこともある。</t>
    <rPh sb="1" eb="3">
      <t>セイビ</t>
    </rPh>
    <rPh sb="3" eb="4">
      <t>ゴ</t>
    </rPh>
    <rPh sb="5" eb="7">
      <t>ジョウキョウ</t>
    </rPh>
    <rPh sb="8" eb="10">
      <t>ホンスウ</t>
    </rPh>
    <rPh sb="12" eb="14">
      <t>ゲンジョウ</t>
    </rPh>
    <rPh sb="15" eb="17">
      <t>ヘイキン</t>
    </rPh>
    <rPh sb="17" eb="18">
      <t>チ</t>
    </rPh>
    <rPh sb="19" eb="21">
      <t>バッサイ</t>
    </rPh>
    <rPh sb="21" eb="22">
      <t>ボク</t>
    </rPh>
    <rPh sb="23" eb="25">
      <t>ヘイキン</t>
    </rPh>
    <rPh sb="25" eb="26">
      <t>チ</t>
    </rPh>
    <rPh sb="27" eb="28">
      <t>カク</t>
    </rPh>
    <rPh sb="33" eb="35">
      <t>ザンゾン</t>
    </rPh>
    <rPh sb="35" eb="36">
      <t>ボク</t>
    </rPh>
    <rPh sb="41" eb="43">
      <t>イッチ</t>
    </rPh>
    <phoneticPr fontId="4"/>
  </si>
  <si>
    <t>No.1</t>
    <phoneticPr fontId="4"/>
  </si>
  <si>
    <t>No.3</t>
  </si>
  <si>
    <t>S-2アカマツ</t>
    <phoneticPr fontId="4"/>
  </si>
  <si>
    <t>スギ</t>
    <phoneticPr fontId="3"/>
  </si>
  <si>
    <t>▲</t>
    <phoneticPr fontId="3"/>
  </si>
  <si>
    <t>アカマツ</t>
    <phoneticPr fontId="3"/>
  </si>
  <si>
    <t>マンサク</t>
    <phoneticPr fontId="3"/>
  </si>
  <si>
    <t>ヤマザクラ</t>
    <phoneticPr fontId="3"/>
  </si>
  <si>
    <t>アオハダ</t>
    <phoneticPr fontId="3"/>
  </si>
  <si>
    <t>コナラ</t>
    <phoneticPr fontId="3"/>
  </si>
  <si>
    <t>二又</t>
    <rPh sb="0" eb="2">
      <t>フタマタ</t>
    </rPh>
    <phoneticPr fontId="3"/>
  </si>
  <si>
    <t>ミズナラ</t>
    <phoneticPr fontId="3"/>
  </si>
  <si>
    <t>○</t>
  </si>
  <si>
    <t>クリ</t>
    <phoneticPr fontId="3"/>
  </si>
  <si>
    <t>株立</t>
    <rPh sb="0" eb="2">
      <t>カブダ</t>
    </rPh>
    <phoneticPr fontId="3"/>
  </si>
  <si>
    <t>ヒノキ</t>
    <phoneticPr fontId="3"/>
  </si>
  <si>
    <t>曲り</t>
    <rPh sb="0" eb="1">
      <t>マガ</t>
    </rPh>
    <phoneticPr fontId="3"/>
  </si>
  <si>
    <t>欠頂</t>
    <rPh sb="0" eb="2">
      <t>ケツチョウ</t>
    </rPh>
    <phoneticPr fontId="3"/>
  </si>
  <si>
    <t>コシアブラ</t>
    <phoneticPr fontId="3"/>
  </si>
  <si>
    <t>ウリハダカエデ</t>
    <phoneticPr fontId="3"/>
  </si>
  <si>
    <t>モミノキ</t>
    <phoneticPr fontId="3"/>
  </si>
  <si>
    <t>エゴノキ</t>
    <phoneticPr fontId="3"/>
  </si>
  <si>
    <t>イタヤカエデ</t>
    <phoneticPr fontId="3"/>
  </si>
  <si>
    <t>曲り</t>
    <rPh sb="0" eb="1">
      <t>マ</t>
    </rPh>
    <phoneticPr fontId="3"/>
  </si>
  <si>
    <t>No.2</t>
  </si>
  <si>
    <t>イヌシデ</t>
    <phoneticPr fontId="3"/>
  </si>
  <si>
    <t>ウワミズザクラ</t>
    <phoneticPr fontId="3"/>
  </si>
  <si>
    <t>カエデ</t>
    <phoneticPr fontId="3"/>
  </si>
  <si>
    <t>No.30</t>
    <phoneticPr fontId="4"/>
  </si>
  <si>
    <t>No.31</t>
  </si>
  <si>
    <t>S-1広葉樹No.1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</si>
  <si>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○</t>
    <phoneticPr fontId="3"/>
  </si>
  <si>
    <t>下層</t>
    <rPh sb="0" eb="2">
      <t>カソウ</t>
    </rPh>
    <phoneticPr fontId="3"/>
  </si>
  <si>
    <t>○</t>
    <phoneticPr fontId="3"/>
  </si>
  <si>
    <t>中心木</t>
    <rPh sb="0" eb="3">
      <t>チュウシンボク</t>
    </rPh>
    <phoneticPr fontId="3"/>
  </si>
  <si>
    <t>バランス</t>
    <phoneticPr fontId="3"/>
  </si>
  <si>
    <t>調査年月　令和3年12月14日</t>
    <rPh sb="0" eb="2">
      <t>チョウサ</t>
    </rPh>
    <rPh sb="2" eb="4">
      <t>ネンゲツ</t>
    </rPh>
    <rPh sb="5" eb="6">
      <t>レイ</t>
    </rPh>
    <rPh sb="6" eb="7">
      <t>ワ</t>
    </rPh>
    <rPh sb="14" eb="15">
      <t>ニチ</t>
    </rPh>
    <phoneticPr fontId="4"/>
  </si>
  <si>
    <t>S-1広葉樹No.2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</si>
  <si>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S-1広葉樹No.3　標準地 毎木調査表(円形100m2)</t>
    <rPh sb="3" eb="6">
      <t>コウヨウジュ</t>
    </rPh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</si>
  <si>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調査年月　令和3年12月14日</t>
    <rPh sb="0" eb="2">
      <t>チョウサ</t>
    </rPh>
    <rPh sb="2" eb="4">
      <t>ネンゲツ</t>
    </rPh>
    <rPh sb="5" eb="6">
      <t>レイ</t>
    </rPh>
    <rPh sb="6" eb="7">
      <t>ワ</t>
    </rPh>
    <phoneticPr fontId="4"/>
  </si>
  <si>
    <t>S-3ヒノキNo.5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</si>
  <si>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S-2スギNo.4　標準地 毎木調査表(円形100m2)</t>
    <rPh sb="10" eb="13">
      <t>ヒョウジュンチ</t>
    </rPh>
    <rPh sb="14" eb="16">
      <t>マイボク</t>
    </rPh>
    <rPh sb="16" eb="18">
      <t>チョウサ</t>
    </rPh>
    <rPh sb="18" eb="19">
      <t>ヒョウ</t>
    </rPh>
    <rPh sb="20" eb="22">
      <t>エンケイ</t>
    </rPh>
    <phoneticPr fontId="4"/>
  </si>
  <si>
    <t>S-4スギNo.6　標準地 毎木調査表(円形100m2)</t>
    <rPh sb="10" eb="13">
      <t>ヒョウジュンチ</t>
    </rPh>
    <rPh sb="14" eb="16">
      <t>マイボク</t>
    </rPh>
    <rPh sb="16" eb="18">
      <t>チョウサ</t>
    </rPh>
    <rPh sb="18" eb="19">
      <t>ヒョウ</t>
    </rPh>
    <rPh sb="20" eb="22">
      <t>エンケイ</t>
    </rPh>
    <phoneticPr fontId="4"/>
  </si>
  <si>
    <t>S-5スギNo.7　標準地 毎木調査表(円形100m2)</t>
    <rPh sb="10" eb="13">
      <t>ヒョウジュンチ</t>
    </rPh>
    <rPh sb="14" eb="16">
      <t>マイボク</t>
    </rPh>
    <rPh sb="16" eb="18">
      <t>チョウサ</t>
    </rPh>
    <rPh sb="18" eb="19">
      <t>ヒョウ</t>
    </rPh>
    <rPh sb="20" eb="22">
      <t>エンケイ</t>
    </rPh>
    <phoneticPr fontId="4"/>
  </si>
  <si>
    <t>S-6スギNo.8　標準地 毎木調査表(円形100m2)</t>
    <rPh sb="10" eb="13">
      <t>ヒョウジュンチ</t>
    </rPh>
    <rPh sb="14" eb="16">
      <t>マイボク</t>
    </rPh>
    <rPh sb="16" eb="18">
      <t>チョウサ</t>
    </rPh>
    <rPh sb="18" eb="19">
      <t>ヒョウ</t>
    </rPh>
    <rPh sb="20" eb="22">
      <t>エンケイ</t>
    </rPh>
    <phoneticPr fontId="4"/>
  </si>
  <si>
    <t>S-7アカマツNo.9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</si>
  <si>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S-8ヒノキNo.10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</si>
  <si>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S-10スギNo.12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</si>
  <si>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S-11アカマツNo.13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</si>
  <si>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S-12広葉樹No.14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</si>
  <si>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S-12広葉樹No.15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</si>
  <si>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S-12広葉樹No.16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</si>
  <si>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S-12広葉樹No.17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</si>
  <si>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S-12広葉樹</t>
    <rPh sb="4" eb="7">
      <t>コウヨウジュ</t>
    </rPh>
    <phoneticPr fontId="4"/>
  </si>
  <si>
    <t>S12広葉樹14</t>
    <rPh sb="3" eb="6">
      <t>コウヨウジュ</t>
    </rPh>
    <phoneticPr fontId="4"/>
  </si>
  <si>
    <t>S12広葉樹15</t>
    <rPh sb="3" eb="6">
      <t>コウヨウジュ</t>
    </rPh>
    <phoneticPr fontId="4"/>
  </si>
  <si>
    <t>S12広葉樹16</t>
    <rPh sb="3" eb="6">
      <t>コウヨウジュ</t>
    </rPh>
    <phoneticPr fontId="4"/>
  </si>
  <si>
    <t>S12広葉樹17</t>
    <rPh sb="3" eb="6">
      <t>コウヨウジュ</t>
    </rPh>
    <phoneticPr fontId="4"/>
  </si>
  <si>
    <t>No.14</t>
    <phoneticPr fontId="4"/>
  </si>
  <si>
    <t>No.15</t>
  </si>
  <si>
    <t>No.16</t>
  </si>
  <si>
    <t>No.17</t>
  </si>
  <si>
    <t>S-22広葉樹No.29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</si>
  <si>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S-23スギ</t>
    <phoneticPr fontId="4"/>
  </si>
  <si>
    <t>S23スギ30</t>
    <phoneticPr fontId="4"/>
  </si>
  <si>
    <t>S23スギ31</t>
  </si>
  <si>
    <t>S-24広葉樹</t>
    <rPh sb="4" eb="7">
      <t>コウヨウジュ</t>
    </rPh>
    <phoneticPr fontId="4"/>
  </si>
  <si>
    <t>S24広葉樹32</t>
    <rPh sb="3" eb="6">
      <t>コウヨウジュ</t>
    </rPh>
    <phoneticPr fontId="4"/>
  </si>
  <si>
    <t>S24広葉樹33</t>
    <rPh sb="3" eb="6">
      <t>コウヨウジュ</t>
    </rPh>
    <phoneticPr fontId="4"/>
  </si>
  <si>
    <t>S24広葉樹34</t>
    <rPh sb="3" eb="6">
      <t>コウヨウジュ</t>
    </rPh>
    <phoneticPr fontId="4"/>
  </si>
  <si>
    <t>No.32</t>
    <phoneticPr fontId="4"/>
  </si>
  <si>
    <t>No.33</t>
  </si>
  <si>
    <t>No.34</t>
  </si>
  <si>
    <t>S-23スギNo.30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</si>
  <si>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S-23スギNo.31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</si>
  <si>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S-24広葉樹No.33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</si>
  <si>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S-24広葉樹No.34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</si>
  <si>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ウリカエデ</t>
    <phoneticPr fontId="3"/>
  </si>
  <si>
    <t>株立</t>
  </si>
  <si>
    <t xml:space="preserve">材床は、モミ、ヤマツツジ、ホウノキ、アオダモ、アオダモ、アオハダ、フジ、マンサク、ガマズミ。
一重テープが伐採木。
二重テープが調査中心木。
</t>
    <rPh sb="0" eb="1">
      <t>ザイ</t>
    </rPh>
    <rPh sb="1" eb="2">
      <t>ユカ</t>
    </rPh>
    <phoneticPr fontId="4"/>
  </si>
  <si>
    <t>S-1広葉樹</t>
    <rPh sb="3" eb="6">
      <t>コウヨウジュ</t>
    </rPh>
    <phoneticPr fontId="4"/>
  </si>
  <si>
    <t>S1広葉樹1</t>
    <rPh sb="2" eb="5">
      <t>コウヨウジュ</t>
    </rPh>
    <phoneticPr fontId="4"/>
  </si>
  <si>
    <t>S1広葉樹2</t>
    <rPh sb="2" eb="5">
      <t>コウヨウジュ</t>
    </rPh>
    <phoneticPr fontId="4"/>
  </si>
  <si>
    <t>S1広葉樹3</t>
    <rPh sb="2" eb="5">
      <t>コウヨウジュ</t>
    </rPh>
    <phoneticPr fontId="4"/>
  </si>
  <si>
    <t xml:space="preserve">材床は、モミ、イヌツゲ、アオダモ、ヤマツツジ、ウリハダカエデ、エゴノキ、ハクウンボク。
一重テープが伐採木。
二重テープが調査中心木。
</t>
    <rPh sb="0" eb="1">
      <t>ザイ</t>
    </rPh>
    <rPh sb="1" eb="2">
      <t>ユカ</t>
    </rPh>
    <phoneticPr fontId="4"/>
  </si>
  <si>
    <t xml:space="preserve">材床は、ヤマツツジ、ガマズミ、ネジキ、モミノキ、アオハダ、アオダモ、クロモジ、コシアブラ、マンサク、クマシデ。
一重テープが伐採木。
二重テープが調査中心木。
</t>
    <rPh sb="0" eb="1">
      <t>ザイ</t>
    </rPh>
    <rPh sb="1" eb="2">
      <t>ユカ</t>
    </rPh>
    <phoneticPr fontId="4"/>
  </si>
  <si>
    <t>下層</t>
  </si>
  <si>
    <t>曲り・下層</t>
    <rPh sb="0" eb="1">
      <t>マガ</t>
    </rPh>
    <rPh sb="3" eb="5">
      <t>カソウ</t>
    </rPh>
    <phoneticPr fontId="3"/>
  </si>
  <si>
    <t xml:space="preserve">材床は、ムラサキシキブ、フジ、モミノキ、キブシ、ヤマツツジ、アオハダ、ヤマザクラ。
一重テープが伐採木。
二重テープが調査中心木。
</t>
    <rPh sb="0" eb="1">
      <t>ザイ</t>
    </rPh>
    <rPh sb="1" eb="2">
      <t>ユカ</t>
    </rPh>
    <phoneticPr fontId="4"/>
  </si>
  <si>
    <t xml:space="preserve">材床は、モミノキ、ヤマツツジ、クリ、ホウノキ、アオハダ。
一重テープが伐採木。
二重テープが調査中心木。
</t>
    <rPh sb="0" eb="1">
      <t>ザイ</t>
    </rPh>
    <rPh sb="1" eb="2">
      <t>ユカ</t>
    </rPh>
    <phoneticPr fontId="4"/>
  </si>
  <si>
    <t>曲り・二又</t>
    <rPh sb="0" eb="1">
      <t>マガ</t>
    </rPh>
    <rPh sb="3" eb="5">
      <t>フタマタ</t>
    </rPh>
    <phoneticPr fontId="3"/>
  </si>
  <si>
    <t xml:space="preserve">材床は、モミノキ、ムラサキシキブ、フジ、ハクウンボク、ヤマザクラ、マンサク。
一重テープが伐採木。
二重テープが調査中心木。
</t>
    <rPh sb="0" eb="1">
      <t>ザイ</t>
    </rPh>
    <rPh sb="1" eb="2">
      <t>ユカ</t>
    </rPh>
    <phoneticPr fontId="4"/>
  </si>
  <si>
    <t>材床は、キブシ、タケ、ムラサキシキブ、ヤマザンショウ、アオハダ、ガマズミ、クロモジ。
一重テープが伐採木。
二重テープが調査中心木。</t>
    <rPh sb="0" eb="1">
      <t>ザイ</t>
    </rPh>
    <rPh sb="1" eb="2">
      <t>ユカ</t>
    </rPh>
    <rPh sb="43" eb="44">
      <t>キ</t>
    </rPh>
    <phoneticPr fontId="4"/>
  </si>
  <si>
    <t>材床は、キブシ、ヤマザンショウ、ミズキ、アオハダ、ムラサキシキブ、ケヤキ。
一重テープが伐採木。
二重テープが調査中心木。</t>
    <rPh sb="0" eb="2">
      <t>ザイユカ</t>
    </rPh>
    <rPh sb="39" eb="41">
      <t>ヒトエ</t>
    </rPh>
    <rPh sb="45" eb="47">
      <t>バッサイ</t>
    </rPh>
    <rPh sb="47" eb="48">
      <t>キ</t>
    </rPh>
    <rPh sb="50" eb="52">
      <t>フタエ</t>
    </rPh>
    <rPh sb="56" eb="58">
      <t>チョウサ</t>
    </rPh>
    <rPh sb="58" eb="60">
      <t>チュウシン</t>
    </rPh>
    <rPh sb="60" eb="61">
      <t>キ</t>
    </rPh>
    <phoneticPr fontId="4"/>
  </si>
  <si>
    <t>材床は、キブシ、ササ、リョウブ、エゴノキ、ホウノキ、モミノキ、ウワミズザクラ、アオハダ、ヤマツツジ、ヤマザンショウ、マンサク、クロモジ。
一重テープが伐採木。
二重テープが調査中心木。</t>
    <rPh sb="0" eb="2">
      <t>ザイユカ</t>
    </rPh>
    <rPh sb="71" eb="73">
      <t>ヒトエ</t>
    </rPh>
    <rPh sb="77" eb="79">
      <t>バッサイ</t>
    </rPh>
    <rPh sb="79" eb="80">
      <t>キ</t>
    </rPh>
    <rPh sb="82" eb="84">
      <t>フタエ</t>
    </rPh>
    <rPh sb="88" eb="90">
      <t>チョウサ</t>
    </rPh>
    <rPh sb="90" eb="92">
      <t>チュウシン</t>
    </rPh>
    <rPh sb="92" eb="93">
      <t>キ</t>
    </rPh>
    <phoneticPr fontId="4"/>
  </si>
  <si>
    <t>材床は、モミノキ、キブシ、ハクウンボク、フジ、アオダモ。
一重テープが伐採木。
二重テープが調査中心木。</t>
    <rPh sb="0" eb="2">
      <t>ザイユカ</t>
    </rPh>
    <rPh sb="29" eb="30">
      <t>キ</t>
    </rPh>
    <phoneticPr fontId="4"/>
  </si>
  <si>
    <t>材床は、ササ、エゴノキ、リョウブ、ムラサキシキブ、マンサク、アオハダ。
一重テープが伐採木。
二重テープが調査中心木。</t>
    <rPh sb="0" eb="2">
      <t>ザイユカ</t>
    </rPh>
    <rPh sb="38" eb="40">
      <t>ヒトエ</t>
    </rPh>
    <rPh sb="44" eb="46">
      <t>バッサイ</t>
    </rPh>
    <rPh sb="46" eb="47">
      <t>キ</t>
    </rPh>
    <rPh sb="49" eb="51">
      <t>フタエ</t>
    </rPh>
    <rPh sb="55" eb="57">
      <t>チョウサ</t>
    </rPh>
    <rPh sb="57" eb="59">
      <t>チュウシン</t>
    </rPh>
    <rPh sb="59" eb="60">
      <t>キ</t>
    </rPh>
    <phoneticPr fontId="4"/>
  </si>
  <si>
    <t xml:space="preserve">材床は、モミノキ、ネジキ、アオダモ、クロモジ、ヤマツツジ、マンサク。
一重テープが伐採木。
二重テープが調査中心木。
</t>
    <rPh sb="0" eb="1">
      <t>ザイ</t>
    </rPh>
    <rPh sb="1" eb="2">
      <t>ユカ</t>
    </rPh>
    <phoneticPr fontId="4"/>
  </si>
  <si>
    <t>オオウラジロノキ</t>
    <phoneticPr fontId="3"/>
  </si>
  <si>
    <t xml:space="preserve">材床は、フジ、アオダモ、ハクウンボク、アオハダ、ヤマツツジ、エゴノキ。
一重テープが伐採木。
二重テープが調査中心木。
</t>
    <rPh sb="0" eb="1">
      <t>ザイ</t>
    </rPh>
    <rPh sb="1" eb="2">
      <t>ユカ</t>
    </rPh>
    <phoneticPr fontId="4"/>
  </si>
  <si>
    <t>ハリギリ</t>
    <phoneticPr fontId="3"/>
  </si>
  <si>
    <t xml:space="preserve">材床は、ヤマツツジ、リョウブ、アオダモ、アオハダ、モミノキ、クロモジ、ウリハダカエデ、ネジキ、ハリギリ。
一重テープが伐採木。
二重テープが調査中心木。
</t>
    <rPh sb="0" eb="1">
      <t>ザイ</t>
    </rPh>
    <rPh sb="1" eb="2">
      <t>ユカ</t>
    </rPh>
    <phoneticPr fontId="4"/>
  </si>
  <si>
    <t>ケヤキ</t>
    <phoneticPr fontId="3"/>
  </si>
  <si>
    <t>材床は、ウツギ、ヤマツツジ、アオハダ、ガマズミ、アオダモ。
一重テープが伐採木。
二重テープが調査中心木。</t>
    <rPh sb="0" eb="2">
      <t>ザイユカ</t>
    </rPh>
    <rPh sb="32" eb="34">
      <t>ヒトエ</t>
    </rPh>
    <rPh sb="38" eb="40">
      <t>バッサイ</t>
    </rPh>
    <rPh sb="40" eb="41">
      <t>キ</t>
    </rPh>
    <rPh sb="43" eb="45">
      <t>フタエ</t>
    </rPh>
    <rPh sb="49" eb="51">
      <t>チョウサ</t>
    </rPh>
    <rPh sb="51" eb="53">
      <t>チュウシン</t>
    </rPh>
    <rPh sb="53" eb="54">
      <t>キ</t>
    </rPh>
    <phoneticPr fontId="4"/>
  </si>
  <si>
    <t>材床は、フジ、ササ、アオハダ、クロモジ、ムラサキシキブ、ホウノキ、ウツギ、マンサク、ミズキ。
一重テープが伐採木。
二重テープが調査中心木。</t>
    <rPh sb="0" eb="2">
      <t>ザイユカ</t>
    </rPh>
    <rPh sb="49" eb="51">
      <t>ヒトエ</t>
    </rPh>
    <rPh sb="55" eb="57">
      <t>バッサイ</t>
    </rPh>
    <rPh sb="57" eb="58">
      <t>キ</t>
    </rPh>
    <rPh sb="60" eb="62">
      <t>フタエ</t>
    </rPh>
    <rPh sb="66" eb="68">
      <t>チョウサ</t>
    </rPh>
    <rPh sb="68" eb="70">
      <t>チュウシン</t>
    </rPh>
    <rPh sb="70" eb="71">
      <t>キ</t>
    </rPh>
    <phoneticPr fontId="4"/>
  </si>
  <si>
    <t>半枯</t>
    <rPh sb="0" eb="2">
      <t>ハンガ</t>
    </rPh>
    <phoneticPr fontId="3"/>
  </si>
  <si>
    <t>下層植生は、シダ、キブシ、ムラサキシキブ、ヤマザンショウ、アオハダ、ウツギ。
一重テープが伐採木。
二重テープが調査中心木。</t>
    <rPh sb="0" eb="4">
      <t>カソウショクセイ</t>
    </rPh>
    <rPh sb="40" eb="42">
      <t>ヒトエ</t>
    </rPh>
    <rPh sb="46" eb="48">
      <t>バッサイ</t>
    </rPh>
    <rPh sb="48" eb="49">
      <t>キ</t>
    </rPh>
    <rPh sb="51" eb="53">
      <t>フタエ</t>
    </rPh>
    <rPh sb="57" eb="59">
      <t>チョウサ</t>
    </rPh>
    <rPh sb="59" eb="61">
      <t>チュウシン</t>
    </rPh>
    <rPh sb="61" eb="62">
      <t>キ</t>
    </rPh>
    <phoneticPr fontId="4"/>
  </si>
  <si>
    <t>材床は、ハクウンボク、ムラサキシキブ、キブシ、ヤマザンショウ、フジ、ミズキ。
一重テープが伐採木。
二重テープが調査中心木。</t>
    <rPh sb="0" eb="2">
      <t>ザイユカ</t>
    </rPh>
    <rPh sb="39" eb="40">
      <t>キ</t>
    </rPh>
    <phoneticPr fontId="4"/>
  </si>
  <si>
    <t>S-24広葉樹No.32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</si>
  <si>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ヤマモミジ</t>
    <phoneticPr fontId="3"/>
  </si>
  <si>
    <t>材床は、ヤマツツジ、モミノキ、ガマズミ、アオダモ、ウツギ、マンサク。
一重テープが伐採木。
二重テープが調査中心木。</t>
    <rPh sb="0" eb="2">
      <t>ザイユカ</t>
    </rPh>
    <rPh sb="37" eb="39">
      <t>ヒトエ</t>
    </rPh>
    <rPh sb="43" eb="45">
      <t>バッサイ</t>
    </rPh>
    <rPh sb="45" eb="46">
      <t>キ</t>
    </rPh>
    <rPh sb="48" eb="50">
      <t>フタエ</t>
    </rPh>
    <rPh sb="54" eb="56">
      <t>チョウサ</t>
    </rPh>
    <rPh sb="56" eb="58">
      <t>チュウシン</t>
    </rPh>
    <rPh sb="58" eb="59">
      <t>キ</t>
    </rPh>
    <phoneticPr fontId="4"/>
  </si>
  <si>
    <t>株立</t>
    <phoneticPr fontId="3"/>
  </si>
  <si>
    <t>材床は、モミノキ、ヤマツツジ、リョウブ、アオハダ、マンサク、クロモジ、ホウノキ、ウリカエデ。
一重テープが伐採木。
二重テープが調査中心木。</t>
    <rPh sb="0" eb="2">
      <t>ザイユカ</t>
    </rPh>
    <rPh sb="49" eb="51">
      <t>ヒトエ</t>
    </rPh>
    <rPh sb="55" eb="57">
      <t>バッサイ</t>
    </rPh>
    <rPh sb="57" eb="58">
      <t>キ</t>
    </rPh>
    <rPh sb="60" eb="62">
      <t>フタエ</t>
    </rPh>
    <rPh sb="66" eb="68">
      <t>チョウサ</t>
    </rPh>
    <rPh sb="68" eb="70">
      <t>チュウシン</t>
    </rPh>
    <rPh sb="70" eb="71">
      <t>キ</t>
    </rPh>
    <phoneticPr fontId="4"/>
  </si>
  <si>
    <t>材床は、ムラサキシキブ、モミノキ、アオハダ、マンサク、ガマズミ、ヤマザクラ。
一重テープが伐採木。
二重テープが調査中心木。</t>
    <rPh sb="0" eb="2">
      <t>ザイユカ</t>
    </rPh>
    <rPh sb="41" eb="43">
      <t>ヒトエ</t>
    </rPh>
    <rPh sb="47" eb="49">
      <t>バッサイ</t>
    </rPh>
    <rPh sb="49" eb="50">
      <t>キ</t>
    </rPh>
    <rPh sb="52" eb="54">
      <t>フタエ</t>
    </rPh>
    <rPh sb="58" eb="60">
      <t>チョウサ</t>
    </rPh>
    <rPh sb="60" eb="62">
      <t>チュウシン</t>
    </rPh>
    <rPh sb="62" eb="63">
      <t>キ</t>
    </rPh>
    <phoneticPr fontId="4"/>
  </si>
  <si>
    <t>下層植生は、モミノキ、ウツギ、ムラサキシキブ、キブシ、アオダモ、アオハダ、ミズキ。
一重テープが伐採木。
二重テープが調査中心木。</t>
    <rPh sb="0" eb="4">
      <t>カソウショクセイ</t>
    </rPh>
    <rPh sb="44" eb="46">
      <t>ヒトエ</t>
    </rPh>
    <rPh sb="50" eb="52">
      <t>バッサイ</t>
    </rPh>
    <rPh sb="52" eb="53">
      <t>キ</t>
    </rPh>
    <rPh sb="55" eb="57">
      <t>フタエ</t>
    </rPh>
    <rPh sb="61" eb="63">
      <t>チョウサ</t>
    </rPh>
    <rPh sb="63" eb="65">
      <t>チュウシン</t>
    </rPh>
    <rPh sb="65" eb="66">
      <t>キ</t>
    </rPh>
    <phoneticPr fontId="4"/>
  </si>
  <si>
    <t>S-9スギNo.11　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</si>
  <si>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調査年月　令和3年12月16日</t>
    <rPh sb="0" eb="2">
      <t>チョウサ</t>
    </rPh>
    <rPh sb="2" eb="4">
      <t>ネンゲツ</t>
    </rPh>
    <rPh sb="5" eb="6">
      <t>レイ</t>
    </rPh>
    <rPh sb="6" eb="7">
      <t>ワ</t>
    </rPh>
    <phoneticPr fontId="4"/>
  </si>
  <si>
    <t>S-14スギNo.19標準地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</si>
  <si>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S-14スギNo.20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</si>
  <si>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S-17アカマツNo.23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</si>
  <si>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S-33広葉樹</t>
    <rPh sb="4" eb="7">
      <t>コウヨウジュ</t>
    </rPh>
    <phoneticPr fontId="4"/>
  </si>
  <si>
    <t>S33広葉樹47</t>
    <rPh sb="3" eb="6">
      <t>コウヨウジュ</t>
    </rPh>
    <phoneticPr fontId="4"/>
  </si>
  <si>
    <t>S33広葉樹48</t>
    <rPh sb="3" eb="6">
      <t>コウヨウジュ</t>
    </rPh>
    <phoneticPr fontId="4"/>
  </si>
  <si>
    <t>S33広葉樹49</t>
    <rPh sb="3" eb="6">
      <t>コウヨウジュ</t>
    </rPh>
    <phoneticPr fontId="4"/>
  </si>
  <si>
    <t>No.47</t>
    <phoneticPr fontId="4"/>
  </si>
  <si>
    <t>No.48</t>
  </si>
  <si>
    <t>No.49</t>
  </si>
  <si>
    <t>S-33広葉樹No.47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</si>
  <si>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S-33広葉樹No.48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</si>
  <si>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S-33広葉樹No.49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</si>
  <si>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S-34広葉樹</t>
    <rPh sb="4" eb="7">
      <t>コウヨウジュ</t>
    </rPh>
    <phoneticPr fontId="4"/>
  </si>
  <si>
    <t>S34広葉樹50</t>
    <rPh sb="3" eb="6">
      <t>コウヨウジュ</t>
    </rPh>
    <phoneticPr fontId="4"/>
  </si>
  <si>
    <t>S34広葉樹51</t>
    <rPh sb="3" eb="6">
      <t>コウヨウジュ</t>
    </rPh>
    <phoneticPr fontId="4"/>
  </si>
  <si>
    <t>S34広葉樹52</t>
    <rPh sb="3" eb="6">
      <t>コウヨウジュ</t>
    </rPh>
    <phoneticPr fontId="4"/>
  </si>
  <si>
    <t>No.50</t>
    <phoneticPr fontId="4"/>
  </si>
  <si>
    <t>No.51</t>
  </si>
  <si>
    <t>No.52</t>
  </si>
  <si>
    <t>S-35ヒノキNo.53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</si>
  <si>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S-39広葉樹</t>
    <rPh sb="4" eb="7">
      <t>コウヨウジュ</t>
    </rPh>
    <phoneticPr fontId="4"/>
  </si>
  <si>
    <t>S39広葉樹62</t>
    <rPh sb="3" eb="6">
      <t>コウヨウジュ</t>
    </rPh>
    <phoneticPr fontId="4"/>
  </si>
  <si>
    <t>S39広葉樹63</t>
    <rPh sb="3" eb="6">
      <t>コウヨウジュ</t>
    </rPh>
    <phoneticPr fontId="4"/>
  </si>
  <si>
    <t>S39広葉樹64</t>
    <rPh sb="3" eb="6">
      <t>コウヨウジュ</t>
    </rPh>
    <phoneticPr fontId="4"/>
  </si>
  <si>
    <t>S39広葉樹65</t>
    <rPh sb="3" eb="6">
      <t>コウヨウジュ</t>
    </rPh>
    <phoneticPr fontId="4"/>
  </si>
  <si>
    <t>S39広葉樹66</t>
    <rPh sb="3" eb="6">
      <t>コウヨウジュ</t>
    </rPh>
    <phoneticPr fontId="4"/>
  </si>
  <si>
    <t>No62</t>
    <phoneticPr fontId="4"/>
  </si>
  <si>
    <t>No63</t>
  </si>
  <si>
    <t>No64</t>
  </si>
  <si>
    <t>No65</t>
  </si>
  <si>
    <t>No66</t>
  </si>
  <si>
    <t>下層植生は、モミノキ、ヤマツツジ、ウツギ、アオダモ、アオハダ、ヤマザンショウ、ヤマモミジ、エゴノキ、クリ、ヤマザクラ、ハクウンボク。
一重テープが伐採木。
二重テープが調査中心木。</t>
    <rPh sb="0" eb="4">
      <t>カソウショクセイ</t>
    </rPh>
    <rPh sb="69" eb="71">
      <t>ヒトエ</t>
    </rPh>
    <rPh sb="75" eb="77">
      <t>バッサイ</t>
    </rPh>
    <rPh sb="77" eb="78">
      <t>キ</t>
    </rPh>
    <rPh sb="80" eb="82">
      <t>フタエ</t>
    </rPh>
    <rPh sb="86" eb="88">
      <t>チョウサ</t>
    </rPh>
    <rPh sb="88" eb="90">
      <t>チュウシン</t>
    </rPh>
    <rPh sb="90" eb="91">
      <t>キ</t>
    </rPh>
    <phoneticPr fontId="4"/>
  </si>
  <si>
    <t>材床は、モミノキ、ムラサキシキブ、ミズキ、アオハダ、キブシ、アオダモ、ヤマザンショウ、ハクウンボク、ウツギ、クロモジ、ヤマボウシ。
一重テープが伐採木。
二重テープが調査中心木。</t>
    <rPh sb="0" eb="2">
      <t>ザイユカ</t>
    </rPh>
    <rPh sb="66" eb="67">
      <t>キ</t>
    </rPh>
    <phoneticPr fontId="4"/>
  </si>
  <si>
    <t>ミズキ</t>
    <phoneticPr fontId="3"/>
  </si>
  <si>
    <t>材床は、ウツギ、ヤマウルシ、アオダモ、クロモジ、、リョウブ、ヤマウルシ、ウリハダカエデ、アオハダ、ムラサキシキブ、ガマズミ、コシアブラ。
一重テープが伐採木。
二重テープが調査中心木。</t>
    <rPh sb="0" eb="2">
      <t>ザイユカ</t>
    </rPh>
    <rPh sb="71" eb="73">
      <t>ヒトエ</t>
    </rPh>
    <rPh sb="77" eb="79">
      <t>バッサイ</t>
    </rPh>
    <rPh sb="79" eb="80">
      <t>キ</t>
    </rPh>
    <rPh sb="82" eb="84">
      <t>フタエ</t>
    </rPh>
    <rPh sb="88" eb="90">
      <t>チョウサ</t>
    </rPh>
    <rPh sb="90" eb="92">
      <t>チュウシン</t>
    </rPh>
    <rPh sb="92" eb="93">
      <t>キ</t>
    </rPh>
    <phoneticPr fontId="4"/>
  </si>
  <si>
    <t>リョウブ</t>
    <phoneticPr fontId="3"/>
  </si>
  <si>
    <t>材床は、ヤマツツジ、モミノキ、アオダモ、アオハダ、クロモジ、ガマズミ、マンサク。
一重テープが伐採木。
二重テープが調査中心木。</t>
    <rPh sb="0" eb="2">
      <t>ザイユカ</t>
    </rPh>
    <rPh sb="43" eb="45">
      <t>ヒトエ</t>
    </rPh>
    <rPh sb="49" eb="51">
      <t>バッサイ</t>
    </rPh>
    <rPh sb="51" eb="52">
      <t>キ</t>
    </rPh>
    <rPh sb="54" eb="56">
      <t>フタエ</t>
    </rPh>
    <rPh sb="60" eb="62">
      <t>チョウサ</t>
    </rPh>
    <rPh sb="62" eb="64">
      <t>チュウシン</t>
    </rPh>
    <rPh sb="64" eb="65">
      <t>キ</t>
    </rPh>
    <phoneticPr fontId="4"/>
  </si>
  <si>
    <t>S-34広葉樹No.50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</si>
  <si>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材床は、アオダモ、アオハダ、リョウブ、ヤマツツジ、クロモジ、モミノキ、マンサク、ネジキ、ガマズミ。
一重テープが伐採木。
二重テープが調査中心木。</t>
    <rPh sb="0" eb="2">
      <t>ザイユカ</t>
    </rPh>
    <rPh sb="52" eb="54">
      <t>ヒトエ</t>
    </rPh>
    <rPh sb="58" eb="60">
      <t>バッサイ</t>
    </rPh>
    <rPh sb="60" eb="61">
      <t>キ</t>
    </rPh>
    <rPh sb="63" eb="65">
      <t>フタエ</t>
    </rPh>
    <rPh sb="69" eb="71">
      <t>チョウサ</t>
    </rPh>
    <rPh sb="71" eb="73">
      <t>チュウシン</t>
    </rPh>
    <rPh sb="73" eb="74">
      <t>キ</t>
    </rPh>
    <phoneticPr fontId="4"/>
  </si>
  <si>
    <t>S-34広葉樹No.51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</si>
  <si>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材床は、ネジキ、アオハダ、ウリカエデ、ヤマウルシ、クロモジ、ナツハゼ、マンサク。
一重テープが伐採木。
二重テープが調査中心木。</t>
    <rPh sb="0" eb="2">
      <t>ザイユカ</t>
    </rPh>
    <rPh sb="43" eb="45">
      <t>ヒトエ</t>
    </rPh>
    <rPh sb="49" eb="51">
      <t>バッサイ</t>
    </rPh>
    <rPh sb="51" eb="52">
      <t>キ</t>
    </rPh>
    <rPh sb="54" eb="56">
      <t>フタエ</t>
    </rPh>
    <rPh sb="60" eb="62">
      <t>チョウサ</t>
    </rPh>
    <rPh sb="62" eb="64">
      <t>チュウシン</t>
    </rPh>
    <rPh sb="64" eb="65">
      <t>キ</t>
    </rPh>
    <phoneticPr fontId="4"/>
  </si>
  <si>
    <t>S-34広葉樹No.52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</si>
  <si>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材床は、ヤマツツジ、アオハダ、モミノキ、マンサク、ガマズミ、ウラジオノキ、アオダモ。
一重テープが伐採木。
二重テープが調査中心木。</t>
    <rPh sb="0" eb="2">
      <t>ザイユカ</t>
    </rPh>
    <rPh sb="45" eb="47">
      <t>ヒトエ</t>
    </rPh>
    <rPh sb="51" eb="53">
      <t>バッサイ</t>
    </rPh>
    <rPh sb="53" eb="54">
      <t>キ</t>
    </rPh>
    <rPh sb="56" eb="58">
      <t>フタエ</t>
    </rPh>
    <rPh sb="62" eb="64">
      <t>チョウサ</t>
    </rPh>
    <rPh sb="64" eb="66">
      <t>チュウシン</t>
    </rPh>
    <rPh sb="66" eb="67">
      <t>キ</t>
    </rPh>
    <phoneticPr fontId="4"/>
  </si>
  <si>
    <t>材床は、ウツギ、モミノキ、アオハダ、ムラサキシキブ。
一重テープが伐採木。
二重テープが調査中心木。</t>
    <rPh sb="0" eb="2">
      <t>ザイユカ</t>
    </rPh>
    <rPh sb="27" eb="28">
      <t>キ</t>
    </rPh>
    <phoneticPr fontId="4"/>
  </si>
  <si>
    <t>S-36スギNo.54標準地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</si>
  <si>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下層植生は、ハクウンボク、ウツギ、ミズキ、ガマズミ、フジ、ムラサキシキブ。
一重テープが伐採木。
二重テープが調査中心木。</t>
    <rPh sb="0" eb="4">
      <t>カソウショクセイ</t>
    </rPh>
    <rPh sb="39" eb="41">
      <t>ヒトエ</t>
    </rPh>
    <rPh sb="45" eb="47">
      <t>バッサイ</t>
    </rPh>
    <rPh sb="47" eb="48">
      <t>キ</t>
    </rPh>
    <rPh sb="50" eb="52">
      <t>フタエ</t>
    </rPh>
    <rPh sb="56" eb="58">
      <t>チョウサ</t>
    </rPh>
    <rPh sb="58" eb="60">
      <t>チュウシン</t>
    </rPh>
    <rPh sb="60" eb="61">
      <t>キ</t>
    </rPh>
    <phoneticPr fontId="4"/>
  </si>
  <si>
    <t>S-39広葉樹No.62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</si>
  <si>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材床は、ササ、ネジキ、ヤマツツジ、アオダモ、アオハダ、ガマズミ、リョウブ。
一重テープが伐採木。
二重テープが調査中心木。</t>
    <rPh sb="0" eb="2">
      <t>ザイユカ</t>
    </rPh>
    <rPh sb="40" eb="42">
      <t>ヒトエ</t>
    </rPh>
    <rPh sb="46" eb="48">
      <t>バッサイ</t>
    </rPh>
    <rPh sb="48" eb="49">
      <t>キ</t>
    </rPh>
    <rPh sb="51" eb="53">
      <t>フタエ</t>
    </rPh>
    <rPh sb="57" eb="59">
      <t>チョウサ</t>
    </rPh>
    <rPh sb="59" eb="61">
      <t>チュウシン</t>
    </rPh>
    <rPh sb="61" eb="62">
      <t>キ</t>
    </rPh>
    <phoneticPr fontId="4"/>
  </si>
  <si>
    <t>S-39広葉樹No.63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</si>
  <si>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材床は、ササ、ヤマツツジ、リョウブ、アオダモ、ガマズミ、ハクウンボク、ヤマザクラ、クロモジ、ウラジロノキ。
一重テープが伐採木。
二重テープが調査中心木。</t>
    <rPh sb="0" eb="2">
      <t>ザイユカ</t>
    </rPh>
    <rPh sb="56" eb="58">
      <t>ヒトエ</t>
    </rPh>
    <rPh sb="62" eb="64">
      <t>バッサイ</t>
    </rPh>
    <rPh sb="64" eb="65">
      <t>キ</t>
    </rPh>
    <rPh sb="67" eb="69">
      <t>フタエ</t>
    </rPh>
    <rPh sb="73" eb="75">
      <t>チョウサ</t>
    </rPh>
    <rPh sb="75" eb="77">
      <t>チュウシン</t>
    </rPh>
    <rPh sb="77" eb="78">
      <t>キ</t>
    </rPh>
    <phoneticPr fontId="4"/>
  </si>
  <si>
    <t>S-39広葉樹No.64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</si>
  <si>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材床は、ムラサキシキブ、ササ、シダ、ヤマモミジ、ハクウンボク、マンサク、ヤマザンショウ、ホウノキ。
一重テープが伐採木。
二重テープが調査中心木。</t>
    <rPh sb="0" eb="2">
      <t>ザイユカ</t>
    </rPh>
    <rPh sb="52" eb="54">
      <t>ヒトエ</t>
    </rPh>
    <rPh sb="58" eb="60">
      <t>バッサイ</t>
    </rPh>
    <rPh sb="60" eb="61">
      <t>キ</t>
    </rPh>
    <rPh sb="63" eb="65">
      <t>フタエ</t>
    </rPh>
    <rPh sb="69" eb="71">
      <t>チョウサ</t>
    </rPh>
    <rPh sb="71" eb="73">
      <t>チュウシン</t>
    </rPh>
    <rPh sb="73" eb="74">
      <t>キ</t>
    </rPh>
    <phoneticPr fontId="4"/>
  </si>
  <si>
    <t>S-39広葉樹No.65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</si>
  <si>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材床は、モミノキ、ガマズミ、アオダモ、ウツギ、マンサク、クワ、ホウノキ。
一重テープが伐採木。
二重テープが調査中心木。</t>
    <rPh sb="0" eb="2">
      <t>ザイユカ</t>
    </rPh>
    <rPh sb="39" eb="41">
      <t>ヒトエ</t>
    </rPh>
    <rPh sb="45" eb="47">
      <t>バッサイ</t>
    </rPh>
    <rPh sb="47" eb="48">
      <t>キ</t>
    </rPh>
    <rPh sb="50" eb="52">
      <t>フタエ</t>
    </rPh>
    <rPh sb="56" eb="58">
      <t>チョウサ</t>
    </rPh>
    <rPh sb="58" eb="60">
      <t>チュウシン</t>
    </rPh>
    <rPh sb="60" eb="61">
      <t>キ</t>
    </rPh>
    <phoneticPr fontId="4"/>
  </si>
  <si>
    <t>S-39広葉樹No.66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</si>
  <si>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ウラジロノキ</t>
    <phoneticPr fontId="3"/>
  </si>
  <si>
    <t>材床は、モミノキ、ムラサキシキブ、ガマズミ、マンサク、ヤマツツジ。
一重テープが伐採木。
二重テープが調査中心木。</t>
    <rPh sb="0" eb="2">
      <t>ザイユカ</t>
    </rPh>
    <rPh sb="36" eb="38">
      <t>ヒトエ</t>
    </rPh>
    <rPh sb="42" eb="44">
      <t>バッサイ</t>
    </rPh>
    <rPh sb="44" eb="45">
      <t>キ</t>
    </rPh>
    <rPh sb="47" eb="49">
      <t>フタエ</t>
    </rPh>
    <rPh sb="53" eb="55">
      <t>チョウサ</t>
    </rPh>
    <rPh sb="55" eb="57">
      <t>チュウシン</t>
    </rPh>
    <rPh sb="57" eb="58">
      <t>キ</t>
    </rPh>
    <phoneticPr fontId="4"/>
  </si>
  <si>
    <t>下層植生は、ヤマモミジ、モミノキ、ヤマザクラ、アオハダ、ミズキ、クリ、ウツギ。
一重テープが伐採木。
二重テープが調査中心木。</t>
    <rPh sb="0" eb="4">
      <t>カソウショクセイ</t>
    </rPh>
    <rPh sb="41" eb="43">
      <t>ヒトエ</t>
    </rPh>
    <rPh sb="47" eb="49">
      <t>バッサイ</t>
    </rPh>
    <rPh sb="49" eb="50">
      <t>キ</t>
    </rPh>
    <rPh sb="52" eb="54">
      <t>フタエ</t>
    </rPh>
    <rPh sb="58" eb="60">
      <t>チョウサ</t>
    </rPh>
    <rPh sb="60" eb="62">
      <t>チュウシン</t>
    </rPh>
    <rPh sb="62" eb="63">
      <t>キ</t>
    </rPh>
    <phoneticPr fontId="4"/>
  </si>
  <si>
    <t>S-14スギ</t>
    <phoneticPr fontId="4"/>
  </si>
  <si>
    <t>S14スギ19</t>
    <phoneticPr fontId="4"/>
  </si>
  <si>
    <t>S14スギ20</t>
  </si>
  <si>
    <t>No.19</t>
    <phoneticPr fontId="4"/>
  </si>
  <si>
    <t>No.20</t>
  </si>
  <si>
    <t>材床は、ササ、ウツギ、ヤマツツジ、モミノキ、アオハダ、エゴノキ、クリ、ウグイスカグラ。
一重テープが伐採木。
二重テープが調査中心木。</t>
    <rPh sb="0" eb="2">
      <t>ザイユカ</t>
    </rPh>
    <rPh sb="46" eb="48">
      <t>ヒトエ</t>
    </rPh>
    <rPh sb="52" eb="54">
      <t>バッサイ</t>
    </rPh>
    <rPh sb="54" eb="55">
      <t>キ</t>
    </rPh>
    <rPh sb="57" eb="59">
      <t>フタエ</t>
    </rPh>
    <rPh sb="63" eb="65">
      <t>チョウサ</t>
    </rPh>
    <rPh sb="65" eb="67">
      <t>チュウシン</t>
    </rPh>
    <rPh sb="67" eb="68">
      <t>キ</t>
    </rPh>
    <phoneticPr fontId="4"/>
  </si>
  <si>
    <t>S-37ヒノキNo.55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</si>
  <si>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材床は、フジ、アオハダ、アオダモ、ウリカエデ、ムラサキシキブ、ハクウンボク。
一重テープが伐採木。
二重テープが調査中心木。</t>
    <rPh sb="0" eb="2">
      <t>ザイユカ</t>
    </rPh>
    <rPh sb="39" eb="40">
      <t>キ</t>
    </rPh>
    <phoneticPr fontId="4"/>
  </si>
  <si>
    <t>S-13スギNo.18標準地 毎木調査表(円形100m2)</t>
    <rPh sb="11" eb="14">
      <t>ヒョウジュンチ</t>
    </rPh>
    <rPh sb="15" eb="17">
      <t>マイボク</t>
    </rPh>
    <rPh sb="17" eb="19">
      <t>チョウサ</t>
    </rPh>
    <rPh sb="19" eb="20">
      <t>ヒョウ</t>
    </rPh>
    <rPh sb="21" eb="23">
      <t>エンケイ</t>
    </rPh>
    <phoneticPr fontId="4"/>
  </si>
  <si>
    <t>調査年月　令和3年12月17日</t>
    <rPh sb="0" eb="2">
      <t>チョウサ</t>
    </rPh>
    <rPh sb="2" eb="4">
      <t>ネンゲツ</t>
    </rPh>
    <rPh sb="5" eb="6">
      <t>レイ</t>
    </rPh>
    <rPh sb="6" eb="7">
      <t>ワ</t>
    </rPh>
    <phoneticPr fontId="4"/>
  </si>
  <si>
    <t>S-15ヒノキNo.21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</si>
  <si>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S-19ヒノキNo.26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</si>
  <si>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S-20ヒノキNo.27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</si>
  <si>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S-21アカマツNo.28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</si>
  <si>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S-25スギNo.35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</si>
  <si>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S-26広葉樹No.36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</si>
  <si>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S-26広葉樹No.37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</si>
  <si>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S-26広葉樹</t>
    <rPh sb="4" eb="7">
      <t>コウヨウジュ</t>
    </rPh>
    <phoneticPr fontId="4"/>
  </si>
  <si>
    <t>S26広葉樹36</t>
    <rPh sb="3" eb="6">
      <t>コウヨウジュ</t>
    </rPh>
    <phoneticPr fontId="4"/>
  </si>
  <si>
    <t>S26広葉樹37</t>
    <rPh sb="3" eb="6">
      <t>コウヨウジュ</t>
    </rPh>
    <phoneticPr fontId="4"/>
  </si>
  <si>
    <t>No.36</t>
    <phoneticPr fontId="4"/>
  </si>
  <si>
    <t>No.37</t>
  </si>
  <si>
    <t>S-28ヒノキNo.39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</si>
  <si>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S-29ヒノキNo.40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</si>
  <si>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S-30スギNo.41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</si>
  <si>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S-30スギNo.42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</si>
  <si>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S-30スギ</t>
    <phoneticPr fontId="4"/>
  </si>
  <si>
    <t>S30スギ41</t>
    <phoneticPr fontId="4"/>
  </si>
  <si>
    <t>S30スギ42</t>
  </si>
  <si>
    <t>No.41</t>
    <phoneticPr fontId="4"/>
  </si>
  <si>
    <t>No.42</t>
  </si>
  <si>
    <t>S-32広葉樹No.44標準地 毎木調査表(円形100m2)</t>
    <rPh sb="4" eb="7">
      <t>コウヨウジュ</t>
    </rPh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</si>
  <si>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S-32広葉樹No.45 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</si>
  <si>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S-32広葉樹No.46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</si>
  <si>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S-32広葉樹</t>
    <rPh sb="4" eb="7">
      <t>コウヨウジュ</t>
    </rPh>
    <phoneticPr fontId="4"/>
  </si>
  <si>
    <t>No.44</t>
    <phoneticPr fontId="4"/>
  </si>
  <si>
    <t>No.45</t>
  </si>
  <si>
    <t>No.46</t>
  </si>
  <si>
    <t>S32広葉樹44</t>
    <rPh sb="3" eb="6">
      <t>コウヨウジュ</t>
    </rPh>
    <phoneticPr fontId="4"/>
  </si>
  <si>
    <t>S32広葉樹45</t>
    <rPh sb="3" eb="6">
      <t>コウヨウジュ</t>
    </rPh>
    <phoneticPr fontId="4"/>
  </si>
  <si>
    <t>S32広葉樹46</t>
    <rPh sb="3" eb="6">
      <t>コウヨウジュ</t>
    </rPh>
    <phoneticPr fontId="4"/>
  </si>
  <si>
    <t>S-38広葉樹No.56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</si>
  <si>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S-38広葉樹No.57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</si>
  <si>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S-38広葉樹No.58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</si>
  <si>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S-38広葉樹No.59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</si>
  <si>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S-38広葉樹No.60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</si>
  <si>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S-38広葉樹No.61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</si>
  <si>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S-38広葉樹</t>
    <rPh sb="4" eb="7">
      <t>コウヨウジュ</t>
    </rPh>
    <phoneticPr fontId="4"/>
  </si>
  <si>
    <t>S38広葉樹56</t>
    <rPh sb="3" eb="6">
      <t>コウヨウジュ</t>
    </rPh>
    <phoneticPr fontId="4"/>
  </si>
  <si>
    <t>S38広葉樹57</t>
    <rPh sb="3" eb="6">
      <t>コウヨウジュ</t>
    </rPh>
    <phoneticPr fontId="4"/>
  </si>
  <si>
    <t>S38広葉樹58</t>
    <rPh sb="3" eb="6">
      <t>コウヨウジュ</t>
    </rPh>
    <phoneticPr fontId="4"/>
  </si>
  <si>
    <t>S38広葉樹59</t>
    <rPh sb="3" eb="6">
      <t>コウヨウジュ</t>
    </rPh>
    <phoneticPr fontId="4"/>
  </si>
  <si>
    <t>S38広葉樹60</t>
    <rPh sb="3" eb="6">
      <t>コウヨウジュ</t>
    </rPh>
    <phoneticPr fontId="4"/>
  </si>
  <si>
    <t>S38広葉樹61</t>
    <rPh sb="3" eb="6">
      <t>コウヨウジュ</t>
    </rPh>
    <phoneticPr fontId="4"/>
  </si>
  <si>
    <t>No56</t>
    <phoneticPr fontId="4"/>
  </si>
  <si>
    <t>No57</t>
  </si>
  <si>
    <t>No58</t>
  </si>
  <si>
    <t>No59</t>
  </si>
  <si>
    <t>No60</t>
  </si>
  <si>
    <t>No61</t>
  </si>
  <si>
    <t>下層植生は、ササ、ウツギ、アオダモ、フジ、ミズキ、エゴノキ、ガマズミ、モミノキ。
一重テープが伐採木。
二重テープが調査中心木。</t>
    <rPh sb="0" eb="4">
      <t>カソウショクセイ</t>
    </rPh>
    <rPh sb="42" eb="44">
      <t>ヒトエ</t>
    </rPh>
    <rPh sb="48" eb="50">
      <t>バッサイ</t>
    </rPh>
    <rPh sb="50" eb="51">
      <t>キ</t>
    </rPh>
    <rPh sb="53" eb="55">
      <t>フタエ</t>
    </rPh>
    <rPh sb="59" eb="61">
      <t>チョウサ</t>
    </rPh>
    <rPh sb="61" eb="63">
      <t>チュウシン</t>
    </rPh>
    <rPh sb="63" eb="64">
      <t>キ</t>
    </rPh>
    <phoneticPr fontId="4"/>
  </si>
  <si>
    <t>材床は、無し。
一重テープが伐採木。
二重テープが調査中心木。</t>
    <rPh sb="0" eb="2">
      <t>ザイユカ</t>
    </rPh>
    <rPh sb="4" eb="5">
      <t>ナ</t>
    </rPh>
    <rPh sb="7" eb="8">
      <t>キ</t>
    </rPh>
    <phoneticPr fontId="4"/>
  </si>
  <si>
    <t>S-16ヒノキNo.22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</si>
  <si>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材床は、モミノキ、ヤマツツジ、アオハダ、イヌブナ。
一重テープが伐採木。
二重テープが調査中心木。</t>
    <rPh sb="0" eb="2">
      <t>ザイユカ</t>
    </rPh>
    <rPh sb="26" eb="27">
      <t>キ</t>
    </rPh>
    <phoneticPr fontId="4"/>
  </si>
  <si>
    <t>S-18スギNo.24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</si>
  <si>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下層植生は、ウツギ、ムラサキシキブ、フジ、シダ、ツクバネ、ヤマモミジ。
一重テープが伐採木。
二重テープが調査中心木。</t>
    <rPh sb="0" eb="4">
      <t>カソウショクセイ</t>
    </rPh>
    <rPh sb="37" eb="39">
      <t>ヒトエ</t>
    </rPh>
    <rPh sb="43" eb="45">
      <t>バッサイ</t>
    </rPh>
    <rPh sb="45" eb="46">
      <t>キ</t>
    </rPh>
    <rPh sb="48" eb="50">
      <t>フタエ</t>
    </rPh>
    <rPh sb="54" eb="56">
      <t>チョウサ</t>
    </rPh>
    <rPh sb="56" eb="58">
      <t>チュウシン</t>
    </rPh>
    <rPh sb="58" eb="59">
      <t>キ</t>
    </rPh>
    <phoneticPr fontId="4"/>
  </si>
  <si>
    <t>S-18スギNo.25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</si>
  <si>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S-18スギ</t>
    <phoneticPr fontId="4"/>
  </si>
  <si>
    <t>S18スギ24</t>
    <phoneticPr fontId="4"/>
  </si>
  <si>
    <t>S18スギ25</t>
  </si>
  <si>
    <t>No.24</t>
    <phoneticPr fontId="4"/>
  </si>
  <si>
    <t>No.25</t>
  </si>
  <si>
    <t>材床は、モミノキ、コシアブラ、カエデ、アオダモ。
一重テープが伐採木。
二重テープが調査中心木。</t>
    <rPh sb="0" eb="2">
      <t>ザイユカ</t>
    </rPh>
    <rPh sb="25" eb="26">
      <t>キ</t>
    </rPh>
    <phoneticPr fontId="4"/>
  </si>
  <si>
    <t>材床は、モミノキ、カエデ、アオハダ、ヤマツツジ、フジ。
一重テープが伐採木。
二重テープが調査中心木。</t>
    <rPh sb="0" eb="2">
      <t>ザイユカ</t>
    </rPh>
    <rPh sb="28" eb="29">
      <t>キ</t>
    </rPh>
    <phoneticPr fontId="4"/>
  </si>
  <si>
    <t>株立・下層</t>
    <rPh sb="0" eb="2">
      <t>カブダ</t>
    </rPh>
    <rPh sb="3" eb="5">
      <t>カソウ</t>
    </rPh>
    <phoneticPr fontId="3"/>
  </si>
  <si>
    <t>材床は、モミノキ、ヤマザンショウ、ガマズミ、カエデ、アオダモ。
一重テープが伐採木。
二重テープが調査中心木。</t>
    <rPh sb="0" eb="2">
      <t>ザイユカ</t>
    </rPh>
    <rPh sb="32" eb="33">
      <t>キ</t>
    </rPh>
    <phoneticPr fontId="4"/>
  </si>
  <si>
    <t>ハクウンボク</t>
    <phoneticPr fontId="3"/>
  </si>
  <si>
    <t>ホウノキ</t>
    <phoneticPr fontId="3"/>
  </si>
  <si>
    <t>材床は、リョウブ、アオハダ、ガマズミ、マンサク、ハリギリ、クリ、イヌブナ。
一重テープが伐採木。
二重テープが調査中心木。</t>
    <rPh sb="0" eb="2">
      <t>ザイユカ</t>
    </rPh>
    <rPh sb="40" eb="42">
      <t>ヒトエ</t>
    </rPh>
    <rPh sb="46" eb="48">
      <t>バッサイ</t>
    </rPh>
    <rPh sb="48" eb="49">
      <t>キ</t>
    </rPh>
    <rPh sb="51" eb="53">
      <t>フタエ</t>
    </rPh>
    <rPh sb="57" eb="59">
      <t>チョウサ</t>
    </rPh>
    <rPh sb="59" eb="61">
      <t>チュウシン</t>
    </rPh>
    <rPh sb="61" eb="62">
      <t>キ</t>
    </rPh>
    <phoneticPr fontId="4"/>
  </si>
  <si>
    <t>材床は、ササ、モミノキ、ヤマツツジ、マンサク、アオハダ、リョウブ、ガマズミ。
一重テープが伐採木。
二重テープが調査中心木。</t>
    <rPh sb="0" eb="2">
      <t>ザイユカ</t>
    </rPh>
    <rPh sb="41" eb="43">
      <t>ヒトエ</t>
    </rPh>
    <rPh sb="47" eb="49">
      <t>バッサイ</t>
    </rPh>
    <rPh sb="49" eb="50">
      <t>キ</t>
    </rPh>
    <rPh sb="52" eb="54">
      <t>フタエ</t>
    </rPh>
    <rPh sb="58" eb="60">
      <t>チョウサ</t>
    </rPh>
    <rPh sb="60" eb="62">
      <t>チュウシン</t>
    </rPh>
    <rPh sb="62" eb="63">
      <t>キ</t>
    </rPh>
    <phoneticPr fontId="4"/>
  </si>
  <si>
    <t>S-27スギNo.38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</si>
  <si>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材床は、フジ、ハクウンボク、キブシ、ガマズミ、ムラサキシキブ、ヤマサンショウ、ミズキ、ササ、シダ。
一重テープが伐採木。
二重テープが調査中心木。</t>
    <rPh sb="0" eb="2">
      <t>ザイユカ</t>
    </rPh>
    <rPh sb="50" eb="51">
      <t>キ</t>
    </rPh>
    <phoneticPr fontId="4"/>
  </si>
  <si>
    <t>ツル</t>
    <phoneticPr fontId="3"/>
  </si>
  <si>
    <t>材床は、ササ、モミノキ、ヤマツツジ、ガマズミ、アオハダ、フジ、ヤマボウシ。
一重テープが伐採木。
二重テープが調査中心木。</t>
    <rPh sb="0" eb="2">
      <t>ザイユカ</t>
    </rPh>
    <rPh sb="38" eb="39">
      <t>キ</t>
    </rPh>
    <phoneticPr fontId="4"/>
  </si>
  <si>
    <t>材床は、無し。
一重テープが伐採木。
二重テープが調査中心木。</t>
    <rPh sb="0" eb="2">
      <t>ザイユカ</t>
    </rPh>
    <rPh sb="4" eb="5">
      <t>ナ</t>
    </rPh>
    <rPh sb="8" eb="9">
      <t>キ</t>
    </rPh>
    <phoneticPr fontId="4"/>
  </si>
  <si>
    <t>下層植生は、ササ、ムラサキシキブ、エゴノキ、ハクウンボク、ミズキ、ヤマサンショウ、ガマズミ。
一重テープが伐採木。
二重テープが調査中心木。</t>
    <rPh sb="0" eb="4">
      <t>カソウショクセイ</t>
    </rPh>
    <rPh sb="48" eb="50">
      <t>ヒトエ</t>
    </rPh>
    <rPh sb="54" eb="56">
      <t>バッサイ</t>
    </rPh>
    <rPh sb="56" eb="57">
      <t>キ</t>
    </rPh>
    <rPh sb="59" eb="61">
      <t>フタエ</t>
    </rPh>
    <rPh sb="65" eb="67">
      <t>チョウサ</t>
    </rPh>
    <rPh sb="67" eb="69">
      <t>チュウシン</t>
    </rPh>
    <rPh sb="69" eb="70">
      <t>キ</t>
    </rPh>
    <phoneticPr fontId="4"/>
  </si>
  <si>
    <t>材床は、ササ、キブシ、ヤマサンショウ、カエデ、アオダモ、アオハダ、ハクウンボク、ガマズミ。
一重テープが伐採木。
二重テープが調査中心木。</t>
    <rPh sb="0" eb="2">
      <t>ザイユカ</t>
    </rPh>
    <rPh sb="46" eb="47">
      <t>キ</t>
    </rPh>
    <phoneticPr fontId="4"/>
  </si>
  <si>
    <t>S-31ヒノキNo.43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</si>
  <si>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材床は、ササ、フジ、アオハダ、アオダモ、ヤマツツジ、モミノキ、リョウブ、イヌブナ、マンサク、ネジキ、エゴノキ。
一重テープが伐採木。
二重テープが調査中心木。</t>
    <rPh sb="0" eb="2">
      <t>ザイユカ</t>
    </rPh>
    <rPh sb="58" eb="60">
      <t>ヒトエ</t>
    </rPh>
    <rPh sb="64" eb="66">
      <t>バッサイ</t>
    </rPh>
    <rPh sb="66" eb="67">
      <t>キ</t>
    </rPh>
    <rPh sb="69" eb="71">
      <t>フタエ</t>
    </rPh>
    <rPh sb="75" eb="77">
      <t>チョウサ</t>
    </rPh>
    <rPh sb="77" eb="79">
      <t>チュウシン</t>
    </rPh>
    <rPh sb="79" eb="80">
      <t>キ</t>
    </rPh>
    <phoneticPr fontId="4"/>
  </si>
  <si>
    <t>イヌブナ</t>
    <phoneticPr fontId="3"/>
  </si>
  <si>
    <t>材床は、ササ、モミノキ、ガマズミ、アオダモ、アオハダ、リョウブ、マンサク、ネジキ、ウラジロノキ。
一重テープが伐採木。
二重テープが調査中心木。</t>
    <rPh sb="0" eb="2">
      <t>ザイユカ</t>
    </rPh>
    <rPh sb="51" eb="53">
      <t>ヒトエ</t>
    </rPh>
    <rPh sb="57" eb="59">
      <t>バッサイ</t>
    </rPh>
    <rPh sb="59" eb="60">
      <t>キ</t>
    </rPh>
    <rPh sb="62" eb="64">
      <t>フタエ</t>
    </rPh>
    <rPh sb="68" eb="70">
      <t>チョウサ</t>
    </rPh>
    <rPh sb="70" eb="72">
      <t>チュウシン</t>
    </rPh>
    <rPh sb="72" eb="73">
      <t>キ</t>
    </rPh>
    <phoneticPr fontId="4"/>
  </si>
  <si>
    <t>ブナ</t>
    <phoneticPr fontId="3"/>
  </si>
  <si>
    <t>材床は、ヤマツツジ、リョウブ、モミノキ、ヤマザクラ、ガマズミ、ネジキ、ハリギリ、ヤマウルシ。
一重テープが伐採木。
二重テープが調査中心木。</t>
    <rPh sb="0" eb="2">
      <t>ザイユカ</t>
    </rPh>
    <rPh sb="49" eb="51">
      <t>ヒトエ</t>
    </rPh>
    <rPh sb="55" eb="57">
      <t>バッサイ</t>
    </rPh>
    <rPh sb="57" eb="58">
      <t>キ</t>
    </rPh>
    <rPh sb="60" eb="62">
      <t>フタエ</t>
    </rPh>
    <rPh sb="66" eb="68">
      <t>チョウサ</t>
    </rPh>
    <rPh sb="68" eb="70">
      <t>チュウシン</t>
    </rPh>
    <rPh sb="70" eb="71">
      <t>キ</t>
    </rPh>
    <phoneticPr fontId="4"/>
  </si>
  <si>
    <t>材床は、ササ、リョウブ、ガマズミ、アオダモ、ネジキ、アオハダ。
一重テープが伐採木。
二重テープが調査中心木。</t>
    <rPh sb="0" eb="2">
      <t>ザイユカ</t>
    </rPh>
    <rPh sb="34" eb="36">
      <t>ヒトエ</t>
    </rPh>
    <rPh sb="40" eb="42">
      <t>バッサイ</t>
    </rPh>
    <rPh sb="42" eb="43">
      <t>キ</t>
    </rPh>
    <rPh sb="45" eb="47">
      <t>フタエ</t>
    </rPh>
    <rPh sb="51" eb="53">
      <t>チョウサ</t>
    </rPh>
    <rPh sb="53" eb="55">
      <t>チュウシン</t>
    </rPh>
    <rPh sb="55" eb="56">
      <t>キ</t>
    </rPh>
    <phoneticPr fontId="4"/>
  </si>
  <si>
    <t>ヤマボウシ</t>
    <phoneticPr fontId="3"/>
  </si>
  <si>
    <t>材床は、モミノキ、エゴノキ、マンサク、オオウラジロノキ、ガマズミ、リョウブ、ウリハダカエデ、ヤマボウシ。
一重テープが伐採木。
二重テープが調査中心木。</t>
    <rPh sb="0" eb="2">
      <t>ザイユカ</t>
    </rPh>
    <rPh sb="55" eb="57">
      <t>ヒトエ</t>
    </rPh>
    <rPh sb="61" eb="63">
      <t>バッサイ</t>
    </rPh>
    <rPh sb="63" eb="64">
      <t>キ</t>
    </rPh>
    <rPh sb="66" eb="68">
      <t>フタエ</t>
    </rPh>
    <rPh sb="72" eb="74">
      <t>チョウサ</t>
    </rPh>
    <rPh sb="74" eb="76">
      <t>チュウシン</t>
    </rPh>
    <rPh sb="76" eb="77">
      <t>キ</t>
    </rPh>
    <phoneticPr fontId="4"/>
  </si>
  <si>
    <t>材床は、モミノキ、アオダモ、ウリカエデ、マンサク、オオウラジロノキ、ガマズミ。
一重テープが伐採木。
二重テープが調査中心木。</t>
    <rPh sb="0" eb="2">
      <t>ザイユカ</t>
    </rPh>
    <rPh sb="42" eb="44">
      <t>ヒトエ</t>
    </rPh>
    <rPh sb="48" eb="50">
      <t>バッサイ</t>
    </rPh>
    <rPh sb="50" eb="51">
      <t>キ</t>
    </rPh>
    <rPh sb="53" eb="55">
      <t>フタエ</t>
    </rPh>
    <rPh sb="59" eb="61">
      <t>チョウサ</t>
    </rPh>
    <rPh sb="61" eb="63">
      <t>チュウシン</t>
    </rPh>
    <rPh sb="63" eb="64">
      <t>キ</t>
    </rPh>
    <phoneticPr fontId="4"/>
  </si>
  <si>
    <t>材床は、モミノキ、ヤマツツジ、リョウブ、アオハダ、ムラサキシキブ、アオダモ、ガマズミ。
一重テープが伐採木。
二重テープが調査中心木。</t>
    <rPh sb="0" eb="2">
      <t>ザイユカ</t>
    </rPh>
    <rPh sb="46" eb="48">
      <t>ヒトエ</t>
    </rPh>
    <rPh sb="52" eb="54">
      <t>バッサイ</t>
    </rPh>
    <rPh sb="54" eb="55">
      <t>キ</t>
    </rPh>
    <rPh sb="57" eb="59">
      <t>フタエ</t>
    </rPh>
    <rPh sb="63" eb="65">
      <t>チョウサ</t>
    </rPh>
    <rPh sb="65" eb="67">
      <t>チュウシン</t>
    </rPh>
    <rPh sb="67" eb="68">
      <t>キ</t>
    </rPh>
    <phoneticPr fontId="4"/>
  </si>
  <si>
    <t>材床は、シダ、キブシ、フジ、カエデ、モミノキ、アオダモ、ミズキ、アオハダ、ホウノキ、ヤマサンショウ。
一重テープが伐採木。
二重テープが調査中心木。</t>
    <rPh sb="0" eb="2">
      <t>ザイユカ</t>
    </rPh>
    <rPh sb="51" eb="52">
      <t>キ</t>
    </rPh>
    <phoneticPr fontId="4"/>
  </si>
  <si>
    <t>材床は、ヤマツツジ、フジ、ヤマウルシ、カエデ、クロモジ、ムラサキシキブ、エゴノキ、アオハダ、ミズキ、ネジキ。
一重テープが伐採木。
二重テープが調査中心木。</t>
    <rPh sb="0" eb="2">
      <t>ザイユカ</t>
    </rPh>
    <rPh sb="57" eb="59">
      <t>ヒトエ</t>
    </rPh>
    <rPh sb="63" eb="65">
      <t>バッサイ</t>
    </rPh>
    <rPh sb="65" eb="66">
      <t>キ</t>
    </rPh>
    <rPh sb="68" eb="70">
      <t>フタエ</t>
    </rPh>
    <rPh sb="74" eb="76">
      <t>チョウサ</t>
    </rPh>
    <rPh sb="76" eb="78">
      <t>チュウシン</t>
    </rPh>
    <rPh sb="78" eb="79">
      <t>キ</t>
    </rPh>
    <phoneticPr fontId="4"/>
  </si>
  <si>
    <t>材床は、ヤマツツジ、リョウブ、アオハダ、オオウラジロノキ、ハリギリ、ヤマザクラ、ガマズミ、フジ。
一重テープが伐採木。
二重テープが調査中心木。</t>
    <rPh sb="0" eb="2">
      <t>ザイユカ</t>
    </rPh>
    <rPh sb="51" eb="53">
      <t>ヒトエ</t>
    </rPh>
    <rPh sb="57" eb="59">
      <t>バッサイ</t>
    </rPh>
    <rPh sb="59" eb="60">
      <t>キ</t>
    </rPh>
    <rPh sb="62" eb="64">
      <t>フタエ</t>
    </rPh>
    <rPh sb="68" eb="70">
      <t>チョウサ</t>
    </rPh>
    <rPh sb="70" eb="72">
      <t>チュウシン</t>
    </rPh>
    <rPh sb="72" eb="73">
      <t>キ</t>
    </rPh>
    <phoneticPr fontId="4"/>
  </si>
  <si>
    <t>材床は、ササ、モミノキ、フジ、アオダモ、アオハダ、エゴノキ、クロモジ。
一重テープが伐採木。
二重テープが調査中心木。</t>
    <rPh sb="0" eb="2">
      <t>ザイユカ</t>
    </rPh>
    <rPh sb="36" eb="37">
      <t>キ</t>
    </rPh>
    <phoneticPr fontId="4"/>
  </si>
  <si>
    <t>材床は、モミノキ、ネジキ、アオダモ、ヤマウルシ、ガマズミ、クロモジ、ナツハゼ、エゴノキ、ウリハダカエデ、ヤマボウシ。
一重テープが伐採木。
二重テープが調査中心木。</t>
    <rPh sb="0" eb="2">
      <t>ザイユカ</t>
    </rPh>
    <rPh sb="61" eb="63">
      <t>ヒトエ</t>
    </rPh>
    <rPh sb="67" eb="69">
      <t>バッサイ</t>
    </rPh>
    <rPh sb="69" eb="70">
      <t>キ</t>
    </rPh>
    <rPh sb="72" eb="74">
      <t>フタエ</t>
    </rPh>
    <rPh sb="78" eb="80">
      <t>チョウサ</t>
    </rPh>
    <rPh sb="80" eb="82">
      <t>チュウシン</t>
    </rPh>
    <rPh sb="82" eb="83">
      <t>キ</t>
    </rPh>
    <phoneticPr fontId="4"/>
  </si>
  <si>
    <t>材床は、ササ、リョウブ、オオウラジロノキ、アオダモ、ハクウンボク、ムラサキシキブ、ヤマツツジ、マンサク。
一重テープが伐採木。
二重テープが調査中心木。</t>
    <rPh sb="0" eb="2">
      <t>ザイユカ</t>
    </rPh>
    <rPh sb="55" eb="57">
      <t>ヒトエ</t>
    </rPh>
    <rPh sb="61" eb="63">
      <t>バッサイ</t>
    </rPh>
    <rPh sb="63" eb="64">
      <t>キ</t>
    </rPh>
    <rPh sb="66" eb="68">
      <t>フタエ</t>
    </rPh>
    <rPh sb="72" eb="74">
      <t>チョウサ</t>
    </rPh>
    <rPh sb="74" eb="76">
      <t>チュウシン</t>
    </rPh>
    <rPh sb="76" eb="77">
      <t>キ</t>
    </rPh>
    <phoneticPr fontId="4"/>
  </si>
  <si>
    <t>ササ、リョウブ、オオウラジロノキ、アオダモ、ハクウンボク、ムラサキシキブ、ヤマツツジ、マンサク。</t>
  </si>
  <si>
    <t>モミ、イヌツゲ、アオダモ、ヤマツツジ、ウリハダカエデ、エゴノキ、ハクウンボク。</t>
  </si>
  <si>
    <t>ヤマツツジ、ガマズミ、ネジキ、モミノキ、アオハダ、アオダモ、クロモジ、コシアブラ、マンサク、クマシデ。</t>
  </si>
  <si>
    <t>ササ、リョウブ、オオウラジロノキ、ヤマツツジ、ガマズミ、ネジキ、モミノキ、アオハダ、アオダモ、クロモジ、コシアブラ、マンサク、クマシデ。</t>
    <phoneticPr fontId="3"/>
  </si>
  <si>
    <t>傾斜</t>
    <rPh sb="0" eb="2">
      <t>ケイシャ</t>
    </rPh>
    <phoneticPr fontId="3"/>
  </si>
  <si>
    <t>モミノキ、ネジキ、アオダモ、クロモジ、ヤマツツジ、マンサク。</t>
  </si>
  <si>
    <t>フジ、アオダモ、ハクウンボク、アオハダ、ヤマツツジ、エゴノキ。</t>
  </si>
  <si>
    <t>ヤマツツジ、リョウブ、アオダモ、アオハダ、モミノキ、クロモジ、ウリハダカエデ、ネジキ、ハリギリ。</t>
  </si>
  <si>
    <t>ウツギ、ヤマツツジ、アオハダ、ガマズミ、アオダモ。</t>
  </si>
  <si>
    <t>ヤマツツジ、ウツギ、フジ、エゴノキ、リョウブ、アオダモ、アオハダ、モミノキ、クロモジ、ウリハダカエデ、ネジキ、ハリギリ。</t>
    <phoneticPr fontId="3"/>
  </si>
  <si>
    <t>ヤマモミジ、モミノキ、ヤマザクラ、アオハダ、ミズキ、クリ、ウツギ。</t>
  </si>
  <si>
    <t>モミノキ、ムラサキシキブ、ミズキ、アオハダ、キブシ、アオダモ、ヤマザンショウ、ハクウンボク、ウツギ、クロモジ、ヤマボウシ。</t>
  </si>
  <si>
    <t>モミノキ、ヤマモミジ、ムラサキシキブ、ミズキ、アオハダ、キブシ、アオダモ、ヤマザンショウ、ハクウンボク、ウツギ、クロモジ、ヤマボウシ。</t>
    <phoneticPr fontId="3"/>
  </si>
  <si>
    <t>ウツギ、ムラサキシキブ、フジ、シダ、ツクバネ、ヤマモミジ。</t>
  </si>
  <si>
    <t>シダ、キブシ、フジ、カエデ、モミノキ、アオダモ、ミズキ、アオハダ、ホウノキ、ヤマサンショウ。</t>
  </si>
  <si>
    <t>シダ、ウツギ、ムラサキシキブ、ツクバネ、キブシ、フジ、カエデ、モミノキ、アオダモ、ミズキ、アオハダ、ホウノキ、ヤマサンショウ。</t>
    <phoneticPr fontId="3"/>
  </si>
  <si>
    <t>シダ、キブシ、ムラサキシキブ、ヤマザンショウ、アオハダ、ウツギ。</t>
  </si>
  <si>
    <t>ハクウンボク、ムラサキシキブ、キブシ、ヤマザンショウ、フジ、ミズキ。</t>
  </si>
  <si>
    <t>シダ、アオハダ、ウツギ、ハクウンボク、ムラサキシキブ、キブシ、ヤマザンショウ、フジ、ミズキ。</t>
    <phoneticPr fontId="3"/>
  </si>
  <si>
    <t>ヤマツツジ、モミノキ、ガマズミ、アオダモ、ウツギ、マンサク。</t>
  </si>
  <si>
    <t>モミノキ、ヤマツツジ、リョウブ、アオハダ、マンサク、クロモジ、ホウノキ、ウリカエデ。</t>
  </si>
  <si>
    <t>ムラサキシキブ、モミノキ、アオハダ、マンサク、ガマズミ、ヤマザクラ。</t>
  </si>
  <si>
    <t>モミノキ、ガマズミ、ヤマザクラ、ムラサキシキブ、ヤマツツジ、リョウブ、アオハダ、マンサク、クロモジ、ホウノキ、ウリカエデ。</t>
    <phoneticPr fontId="3"/>
  </si>
  <si>
    <t>リョウブ、アオハダ、ガマズミ、マンサク、ハリギリ、クリ、イヌブナ。</t>
  </si>
  <si>
    <t>ササ、モミノキ、ヤマツツジ、マンサク、アオハダ、リョウブ、ガマズミ。</t>
  </si>
  <si>
    <t>ササ、イヌブナ、ハリギリ、モミノキ、ヤマツツジ、マンサク、アオハダ、リョウブ、ガマズミ。</t>
    <phoneticPr fontId="3"/>
  </si>
  <si>
    <t>ササ、ムラサキシキブ、エゴノキ、ハクウンボク、ミズキ、ヤマサンショウ、ガマズミ。</t>
  </si>
  <si>
    <t>ササ、キブシ、ヤマサンショウ、カエデ、アオダモ、アオハダ、ハクウンボク、ガマズミ。</t>
  </si>
  <si>
    <t>ササ、ムラサキシキブ、エゴノキ、ミズキ、キブシ、ヤマサンショウ、カエデ、アオダモ、アオハダ、ハクウンボク、ガマズミ。</t>
    <phoneticPr fontId="3"/>
  </si>
  <si>
    <t>ササ、フジ、アオハダ、アオダモ、ヤマツツジ、モミノキ、リョウブ、イヌブナ、マンサク、ネジキ、エゴノキ。</t>
  </si>
  <si>
    <t>ササ、モミノキ、ガマズミ、アオダモ、アオハダ、リョウブ、マンサク、ネジキ、ウラジロノキ。</t>
  </si>
  <si>
    <t>ヤマツツジ、リョウブ、アオハダ、オオウラジロノキ、ハリギリ、ヤマザクラ、ガマズミ、フジ。</t>
  </si>
  <si>
    <t>ササ、フジ、ウラジロノ、オオウラジロノ、ハリギリ、アオハダ、アオダモ、ヤマツツジ、モミノキ、リョウブ、イヌブナ、マンサク、ネジキ、エゴノキ。</t>
    <phoneticPr fontId="3"/>
  </si>
  <si>
    <t>モミノキ、ネジキ、アオダモ、ヤマウルシ、ガマズミ、クロモジ、ナツハゼ、エゴノキ、ウリハダカエデ、ヤマボウシ。</t>
  </si>
  <si>
    <t>ヤマツツジ、モミノキ、アオダモ、アオハダ、クロモジ、ガマズミ、マンサク。</t>
  </si>
  <si>
    <t>ササ、ウツギ、ヤマツツジ、モミノキ、アオハダ、エゴノキ、クリ、ウグイスカグラ。</t>
  </si>
  <si>
    <t>ササ、ウグイスカズラ、ウツギ、マンサク、モミノキ、ネジキ、アオダモ、ヤマウルシ、ガマズミ、クロモジ、ナツハゼ、エゴノキ、ウリハダカエデ、ヤマボウシ。</t>
    <phoneticPr fontId="3"/>
  </si>
  <si>
    <t>アオダモ、アオハダ、リョウブ、ヤマツツジ、クロモジ、モミノキ、マンサク、ネジキ、ガマズミ。</t>
  </si>
  <si>
    <t>ネジキ、アオハダ、ウリカエデ、ヤマウルシ、クロモジ、ナツハゼ、マンサク。</t>
  </si>
  <si>
    <t>ヤマツツジ、アオハダ、モミノキ、マンサク、ガマズミ、ウラジオノキ、アオダモ。</t>
  </si>
  <si>
    <t>アオダモ、ナツハゼ、ウラジロノ、ウリカエデ、アオハダ、リョウブ、ヤマツツジ、クロモジ、モミノキ、マンサク、ネジキ、ガマズミ。</t>
    <phoneticPr fontId="3"/>
  </si>
  <si>
    <t>ヤマツツジ、リョウブ、モミノキ、ヤマザクラ、ガマズミ、ネジキ、ハリギリ、ヤマウルシ。</t>
  </si>
  <si>
    <t>ササ、リョウブ、ガマズミ、アオダモ、ネジキ、アオハダ。</t>
  </si>
  <si>
    <t>モミノキ、エゴノキ、マンサク、オオウラジロノキ、ガマズミ、リョウブ、ウリハダカエデ、ヤマボウシ。</t>
  </si>
  <si>
    <t>モミノキ、アオダモ、ウリカエデ、マンサク、オオウラジロノキ、ガマズミ。</t>
  </si>
  <si>
    <t>モミノキ、ヤマツツジ、リョウブ、アオハダ、ムラサキシキブ、アオダモ、ガマズミ。</t>
  </si>
  <si>
    <t>ササ、ガマズミ、ヤマボウシ、ヤマザクラ、モミノキ、アオハダ、エゴノキ、リョウブ、オオウラジロノキ、アオダモ、ハクウンボク、ムラサキシキブ、ヤマツツジ、マンサク。</t>
    <phoneticPr fontId="3"/>
  </si>
  <si>
    <t>ササ、ネジキ、ヤマツツジ、アオダモ、アオハダ、ガマズミ、リョウブ。</t>
  </si>
  <si>
    <t>ササ、ヤマツツジ、リョウブ、アオダモ、ガマズミ、ハクウンボク、ヤマザクラ、クロモジ、ウラジロノキ。</t>
  </si>
  <si>
    <t>ムラサキシキブ、ササ、シダ、ヤマモミジ、ハクウンボク、マンサク、ヤマザンショウ、ホウノキ。</t>
  </si>
  <si>
    <t>モミノキ、ガマズミ、アオダモ、ウツギ、マンサク、クワ、ホウノキ。</t>
  </si>
  <si>
    <t>モミノキ、ムラサキシキブ、ガマズミ、マンサク、ヤマツツジ。</t>
  </si>
  <si>
    <t>ササ、ネジキ、ムラサキシキブ、アオハダ、マンサク、ホウノキ、ウツギ、クワ、ヤマツツジ、リョウブ、アオダモ、ガマズミ、ハクウンボク、ヤマザクラ、クロモジ、ウラジロノキ。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</si>
</sst>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00"/>
    <numFmt numFmtId="177" formatCode="0.000;;"/>
    <numFmt numFmtId="178" formatCode="#,##0.0;[Red]\-#,##0.0"/>
    <numFmt numFmtId="179" formatCode="0.0;;"/>
    <numFmt numFmtId="180" formatCode="0.0"/>
    <numFmt numFmtId="181" formatCode="#,##0_);[Red]\(#,##0\)"/>
    <numFmt numFmtId="182" formatCode="#,##0_ "/>
    <numFmt numFmtId="183" formatCode="#,##0.0_ "/>
    <numFmt numFmtId="184" formatCode="0.0_);[Red]\(0.0\)"/>
    <numFmt numFmtId="185" formatCode="0.0_ "/>
    <numFmt numFmtId="186" formatCode="[&lt;=999]000;[&lt;=9999]000\-00;000\-0000"/>
  </numFmts>
  <fonts count="12" x14ac:knownFonts="1">
    <font>
      <sz val="11"/>
      <color theme="1"/>
      <name val="ＭＳ Ｐゴシック"/>
      <family val="2"/>
      <scheme val="minor"/>
    </font>
    <font>
      <sz val="10"/>
      <name val="ＭＳ 明朝"/>
      <family val="1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4"/>
      <name val="ＭＳ 明朝"/>
      <family val="1"/>
      <charset val="128"/>
    </font>
    <font>
      <sz val="10.5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9"/>
      <color indexed="81"/>
      <name val="ＭＳ Ｐゴシック"/>
      <family val="3"/>
      <charset val="128"/>
    </font>
    <font>
      <sz val="10.5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3">
    <xf numFmtId="0" fontId="0" fillId="0" borderId="0"/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137">
    <xf numFmtId="0" fontId="0" fillId="0" borderId="0" xfId="0"/>
    <xf numFmtId="0" fontId="2" fillId="0" borderId="0" xfId="1" applyFont="1" applyAlignment="1">
      <alignment vertical="center"/>
    </xf>
    <xf numFmtId="0" fontId="6" fillId="0" borderId="5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176" fontId="6" fillId="2" borderId="5" xfId="1" applyNumberFormat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 shrinkToFit="1"/>
    </xf>
    <xf numFmtId="0" fontId="1" fillId="0" borderId="5" xfId="1" applyFont="1" applyFill="1" applyBorder="1" applyAlignment="1">
      <alignment horizontal="center" vertical="center"/>
    </xf>
    <xf numFmtId="0" fontId="9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vertical="center"/>
    </xf>
    <xf numFmtId="0" fontId="6" fillId="0" borderId="6" xfId="1" applyFont="1" applyFill="1" applyBorder="1" applyAlignment="1">
      <alignment horizontal="center" vertical="center"/>
    </xf>
    <xf numFmtId="0" fontId="1" fillId="0" borderId="0" xfId="1"/>
    <xf numFmtId="0" fontId="6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2" borderId="5" xfId="1" applyFont="1" applyFill="1" applyBorder="1" applyAlignment="1">
      <alignment horizontal="center" vertical="center"/>
    </xf>
    <xf numFmtId="38" fontId="6" fillId="2" borderId="5" xfId="2" applyFont="1" applyFill="1" applyBorder="1" applyAlignment="1">
      <alignment horizontal="center" vertical="center"/>
    </xf>
    <xf numFmtId="177" fontId="6" fillId="2" borderId="5" xfId="1" applyNumberFormat="1" applyFont="1" applyFill="1" applyBorder="1" applyAlignment="1">
      <alignment horizontal="center" vertical="center"/>
    </xf>
    <xf numFmtId="178" fontId="6" fillId="2" borderId="5" xfId="2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/>
    </xf>
    <xf numFmtId="179" fontId="6" fillId="2" borderId="5" xfId="2" applyNumberFormat="1" applyFont="1" applyFill="1" applyBorder="1" applyAlignment="1">
      <alignment horizontal="center" vertical="center"/>
    </xf>
    <xf numFmtId="180" fontId="6" fillId="2" borderId="5" xfId="1" applyNumberFormat="1" applyFont="1" applyFill="1" applyBorder="1" applyAlignment="1">
      <alignment horizontal="center" vertical="center"/>
    </xf>
    <xf numFmtId="0" fontId="6" fillId="0" borderId="0" xfId="1" applyFont="1" applyAlignment="1">
      <alignment vertical="center"/>
    </xf>
    <xf numFmtId="0" fontId="1" fillId="3" borderId="5" xfId="1" applyFill="1" applyBorder="1" applyAlignment="1">
      <alignment horizontal="center" vertical="center" shrinkToFit="1"/>
    </xf>
    <xf numFmtId="0" fontId="6" fillId="3" borderId="11" xfId="1" applyFont="1" applyFill="1" applyBorder="1" applyAlignment="1">
      <alignment horizontal="center" vertical="center" shrinkToFit="1"/>
    </xf>
    <xf numFmtId="0" fontId="11" fillId="0" borderId="0" xfId="1" applyFont="1" applyFill="1" applyBorder="1" applyAlignment="1">
      <alignment vertical="center"/>
    </xf>
    <xf numFmtId="0" fontId="1" fillId="0" borderId="0" xfId="1" applyAlignment="1">
      <alignment shrinkToFit="1"/>
    </xf>
    <xf numFmtId="0" fontId="6" fillId="0" borderId="11" xfId="1" applyFont="1" applyFill="1" applyBorder="1" applyAlignment="1">
      <alignment horizontal="center" vertical="center" shrinkToFit="1"/>
    </xf>
    <xf numFmtId="0" fontId="1" fillId="0" borderId="5" xfId="1" applyBorder="1" applyAlignment="1">
      <alignment horizontal="center" shrinkToFit="1"/>
    </xf>
    <xf numFmtId="181" fontId="6" fillId="2" borderId="5" xfId="1" applyNumberFormat="1" applyFont="1" applyFill="1" applyBorder="1" applyAlignment="1">
      <alignment horizontal="center" vertical="center"/>
    </xf>
    <xf numFmtId="182" fontId="6" fillId="2" borderId="5" xfId="1" applyNumberFormat="1" applyFont="1" applyFill="1" applyBorder="1" applyAlignment="1">
      <alignment horizontal="center" vertical="center"/>
    </xf>
    <xf numFmtId="176" fontId="6" fillId="0" borderId="5" xfId="1" applyNumberFormat="1" applyFont="1" applyFill="1" applyBorder="1" applyAlignment="1">
      <alignment horizontal="center" vertical="center"/>
    </xf>
    <xf numFmtId="183" fontId="6" fillId="2" borderId="5" xfId="1" applyNumberFormat="1" applyFont="1" applyFill="1" applyBorder="1" applyAlignment="1">
      <alignment horizontal="center" vertical="center"/>
    </xf>
    <xf numFmtId="177" fontId="6" fillId="0" borderId="5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shrinkToFit="1"/>
    </xf>
    <xf numFmtId="184" fontId="6" fillId="2" borderId="5" xfId="1" applyNumberFormat="1" applyFont="1" applyFill="1" applyBorder="1" applyAlignment="1">
      <alignment horizontal="center" vertical="center"/>
    </xf>
    <xf numFmtId="185" fontId="6" fillId="2" borderId="5" xfId="1" applyNumberFormat="1" applyFont="1" applyFill="1" applyBorder="1" applyAlignment="1">
      <alignment horizontal="center" vertical="center"/>
    </xf>
    <xf numFmtId="185" fontId="6" fillId="0" borderId="0" xfId="1" applyNumberFormat="1" applyFont="1" applyFill="1" applyBorder="1" applyAlignment="1">
      <alignment horizontal="center" vertical="center"/>
    </xf>
    <xf numFmtId="0" fontId="1" fillId="0" borderId="0" xfId="1" applyFill="1"/>
    <xf numFmtId="0" fontId="6" fillId="0" borderId="0" xfId="1" applyFont="1" applyFill="1" applyAlignment="1">
      <alignment vertical="center"/>
    </xf>
    <xf numFmtId="0" fontId="1" fillId="0" borderId="0" xfId="1" applyBorder="1"/>
    <xf numFmtId="0" fontId="5" fillId="0" borderId="0" xfId="1" applyFont="1" applyAlignment="1">
      <alignment vertical="center"/>
    </xf>
    <xf numFmtId="0" fontId="1" fillId="0" borderId="5" xfId="1" applyBorder="1" applyAlignment="1">
      <alignment horizontal="center" vertical="center"/>
    </xf>
    <xf numFmtId="0" fontId="1" fillId="0" borderId="0" xfId="1" applyFill="1" applyBorder="1" applyAlignment="1">
      <alignment horizontal="left" vertical="center"/>
    </xf>
    <xf numFmtId="0" fontId="6" fillId="0" borderId="5" xfId="1" applyFont="1" applyFill="1" applyBorder="1" applyAlignment="1">
      <alignment horizontal="left" vertical="center" shrinkToFi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186" fontId="1" fillId="3" borderId="5" xfId="1" applyNumberFormat="1" applyFill="1" applyBorder="1" applyAlignment="1">
      <alignment horizontal="center" vertical="center" shrinkToFi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top" wrapText="1"/>
    </xf>
    <xf numFmtId="0" fontId="6" fillId="0" borderId="5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top" wrapText="1"/>
    </xf>
    <xf numFmtId="0" fontId="9" fillId="0" borderId="5" xfId="1" applyFont="1" applyFill="1" applyBorder="1" applyAlignment="1">
      <alignment horizontal="right" vertical="center" shrinkToFi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9" fillId="0" borderId="5" xfId="1" applyFont="1" applyFill="1" applyBorder="1" applyAlignment="1">
      <alignment horizontal="right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vertical="top" wrapTex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left" vertical="top" wrapText="1"/>
    </xf>
    <xf numFmtId="0" fontId="6" fillId="0" borderId="10" xfId="1" applyFont="1" applyFill="1" applyBorder="1" applyAlignment="1">
      <alignment horizontal="left" vertical="top" wrapText="1"/>
    </xf>
    <xf numFmtId="0" fontId="6" fillId="0" borderId="11" xfId="1" applyFont="1" applyFill="1" applyBorder="1" applyAlignment="1">
      <alignment horizontal="left" vertical="top" wrapTex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shrinkToFit="1"/>
    </xf>
    <xf numFmtId="0" fontId="6" fillId="0" borderId="1" xfId="1" applyFont="1" applyFill="1" applyBorder="1" applyAlignment="1">
      <alignment horizontal="center" vertical="center" shrinkToFit="1"/>
    </xf>
    <xf numFmtId="0" fontId="1" fillId="0" borderId="5" xfId="1" applyBorder="1" applyAlignment="1">
      <alignment horizontal="left" vertical="center"/>
    </xf>
    <xf numFmtId="0" fontId="6" fillId="4" borderId="2" xfId="1" applyFont="1" applyFill="1" applyBorder="1" applyAlignment="1">
      <alignment horizontal="center" vertical="center" shrinkToFit="1"/>
    </xf>
    <xf numFmtId="0" fontId="6" fillId="4" borderId="3" xfId="1" applyFont="1" applyFill="1" applyBorder="1" applyAlignment="1">
      <alignment horizontal="center" vertical="center" shrinkToFit="1"/>
    </xf>
    <xf numFmtId="0" fontId="6" fillId="4" borderId="4" xfId="1" applyFont="1" applyFill="1" applyBorder="1" applyAlignment="1">
      <alignment horizontal="center" vertical="center" shrinkToFit="1"/>
    </xf>
    <xf numFmtId="0" fontId="6" fillId="6" borderId="2" xfId="1" applyFont="1" applyFill="1" applyBorder="1" applyAlignment="1">
      <alignment horizontal="center" vertical="center" shrinkToFit="1"/>
    </xf>
    <xf numFmtId="0" fontId="6" fillId="6" borderId="3" xfId="1" applyFont="1" applyFill="1" applyBorder="1" applyAlignment="1">
      <alignment horizontal="center" vertical="center" shrinkToFit="1"/>
    </xf>
    <xf numFmtId="0" fontId="6" fillId="6" borderId="4" xfId="1" applyFont="1" applyFill="1" applyBorder="1" applyAlignment="1">
      <alignment horizontal="center" vertical="center" shrinkToFit="1"/>
    </xf>
    <xf numFmtId="0" fontId="6" fillId="0" borderId="13" xfId="1" applyFont="1" applyFill="1" applyBorder="1" applyAlignment="1">
      <alignment horizontal="center" vertical="center" shrinkToFit="1"/>
    </xf>
    <xf numFmtId="0" fontId="6" fillId="0" borderId="14" xfId="1" applyFont="1" applyFill="1" applyBorder="1" applyAlignment="1">
      <alignment horizontal="center" vertical="center" shrinkToFit="1"/>
    </xf>
    <xf numFmtId="0" fontId="6" fillId="0" borderId="15" xfId="1" applyFont="1" applyFill="1" applyBorder="1" applyAlignment="1">
      <alignment horizontal="center" vertical="center" shrinkToFit="1"/>
    </xf>
    <xf numFmtId="0" fontId="6" fillId="0" borderId="16" xfId="1" applyFont="1" applyFill="1" applyBorder="1" applyAlignment="1">
      <alignment horizontal="center" vertical="center" shrinkToFit="1"/>
    </xf>
    <xf numFmtId="0" fontId="6" fillId="0" borderId="7" xfId="1" applyFont="1" applyFill="1" applyBorder="1" applyAlignment="1">
      <alignment horizontal="center" vertical="center" shrinkToFit="1"/>
    </xf>
    <xf numFmtId="0" fontId="6" fillId="0" borderId="8" xfId="1" applyFont="1" applyFill="1" applyBorder="1" applyAlignment="1">
      <alignment horizontal="center" vertical="center" shrinkToFit="1"/>
    </xf>
    <xf numFmtId="0" fontId="6" fillId="5" borderId="5" xfId="1" applyFont="1" applyFill="1" applyBorder="1" applyAlignment="1">
      <alignment horizontal="center" vertical="center" shrinkToFit="1"/>
    </xf>
    <xf numFmtId="0" fontId="1" fillId="0" borderId="0" xfId="1" applyAlignment="1">
      <alignment horizontal="right" vertical="center"/>
    </xf>
    <xf numFmtId="0" fontId="1" fillId="0" borderId="12" xfId="1" applyBorder="1" applyAlignment="1">
      <alignment horizontal="right" vertical="center"/>
    </xf>
    <xf numFmtId="0" fontId="1" fillId="3" borderId="2" xfId="1" applyFill="1" applyBorder="1" applyAlignment="1">
      <alignment horizontal="left" vertical="center"/>
    </xf>
    <xf numFmtId="0" fontId="1" fillId="3" borderId="3" xfId="1" applyFill="1" applyBorder="1" applyAlignment="1">
      <alignment horizontal="left" vertical="center"/>
    </xf>
    <xf numFmtId="0" fontId="1" fillId="3" borderId="4" xfId="1" applyFill="1" applyBorder="1" applyAlignment="1">
      <alignment horizontal="left" vertical="center"/>
    </xf>
    <xf numFmtId="0" fontId="2" fillId="4" borderId="0" xfId="1" applyFont="1" applyFill="1" applyBorder="1" applyAlignment="1">
      <alignment horizontal="left" shrinkToFit="1"/>
    </xf>
    <xf numFmtId="0" fontId="6" fillId="0" borderId="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</cellXfs>
  <cellStyles count="3">
    <cellStyle name="桁区切り 2" xfId="2" xr:uid="{00000000-0005-0000-0000-000000000000}"/>
    <cellStyle name="標準" xfId="0" builtinId="0"/>
    <cellStyle name="標準 2" xfId="1" xr:uid="{00000000-0005-0000-0000-000002000000}"/>
  </cellStyles>
  <dxfs count="1088"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</dxfs>
  <tableStyles count="0" defaultTableStyle="TableStyleMedium2" defaultPivotStyle="PivotStyleMedium9"/>
  <colors>
    <mruColors>
      <color rgb="FFFF6699"/>
      <color rgb="FFFF5050"/>
      <color rgb="FFFF0066"/>
      <color rgb="FF993300"/>
      <color rgb="FF990033"/>
      <color rgb="FFFF99FF"/>
      <color rgb="FFFF66FF"/>
      <color rgb="FFF9D5EC"/>
      <color rgb="FFCC9900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52917</xdr:colOff>
      <xdr:row>3</xdr:row>
      <xdr:rowOff>31750</xdr:rowOff>
    </xdr:from>
    <xdr:to>
      <xdr:col>6</xdr:col>
      <xdr:colOff>127000</xdr:colOff>
      <xdr:row>7</xdr:row>
      <xdr:rowOff>137584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84DAE6CF-BFD3-47B8-A2E6-3BDD1C0F9A4E}"/>
            </a:ext>
          </a:extLst>
        </xdr:cNvPr>
        <xdr:cNvSpPr/>
      </xdr:nvSpPr>
      <xdr:spPr>
        <a:xfrm>
          <a:off x="3714750" y="1439333"/>
          <a:ext cx="74083" cy="74083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13</xdr:row>
      <xdr:rowOff>47625</xdr:rowOff>
    </xdr:from>
    <xdr:to>
      <xdr:col>6</xdr:col>
      <xdr:colOff>123825</xdr:colOff>
      <xdr:row>14</xdr:row>
      <xdr:rowOff>133350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25A25142-4759-4A64-A201-A1339C3F3FFF}"/>
            </a:ext>
          </a:extLst>
        </xdr:cNvPr>
        <xdr:cNvSpPr/>
      </xdr:nvSpPr>
      <xdr:spPr>
        <a:xfrm>
          <a:off x="3709458" y="3360208"/>
          <a:ext cx="76200" cy="2444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9</xdr:row>
      <xdr:rowOff>38877</xdr:rowOff>
    </xdr:from>
    <xdr:to>
      <xdr:col>6</xdr:col>
      <xdr:colOff>174949</xdr:colOff>
      <xdr:row>11</xdr:row>
      <xdr:rowOff>145791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E8A658EC-1433-4160-BD7B-E7ECC4AE7C78}"/>
            </a:ext>
          </a:extLst>
        </xdr:cNvPr>
        <xdr:cNvSpPr/>
      </xdr:nvSpPr>
      <xdr:spPr>
        <a:xfrm>
          <a:off x="3771123" y="2439566"/>
          <a:ext cx="58316" cy="437373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87474</xdr:colOff>
      <xdr:row>3</xdr:row>
      <xdr:rowOff>48597</xdr:rowOff>
    </xdr:from>
    <xdr:to>
      <xdr:col>6</xdr:col>
      <xdr:colOff>174949</xdr:colOff>
      <xdr:row>5</xdr:row>
      <xdr:rowOff>68036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12B6690F-CA6C-40FC-923C-E65E659D2D6E}"/>
            </a:ext>
          </a:extLst>
        </xdr:cNvPr>
        <xdr:cNvSpPr/>
      </xdr:nvSpPr>
      <xdr:spPr>
        <a:xfrm>
          <a:off x="3741964" y="1457908"/>
          <a:ext cx="87475" cy="349898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116633</xdr:colOff>
      <xdr:row>7</xdr:row>
      <xdr:rowOff>38877</xdr:rowOff>
    </xdr:from>
    <xdr:to>
      <xdr:col>6</xdr:col>
      <xdr:colOff>162352</xdr:colOff>
      <xdr:row>8</xdr:row>
      <xdr:rowOff>116633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2989FD3A-0F80-43AC-87D0-2EA81E3DCEEB}"/>
            </a:ext>
          </a:extLst>
        </xdr:cNvPr>
        <xdr:cNvSpPr/>
      </xdr:nvSpPr>
      <xdr:spPr>
        <a:xfrm>
          <a:off x="3771123" y="2439566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116632</xdr:colOff>
      <xdr:row>12</xdr:row>
      <xdr:rowOff>38877</xdr:rowOff>
    </xdr:from>
    <xdr:to>
      <xdr:col>6</xdr:col>
      <xdr:colOff>184667</xdr:colOff>
      <xdr:row>15</xdr:row>
      <xdr:rowOff>116633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445AA275-7DB1-4DAA-BCF5-76C4E1B6A40A}"/>
            </a:ext>
          </a:extLst>
        </xdr:cNvPr>
        <xdr:cNvSpPr/>
      </xdr:nvSpPr>
      <xdr:spPr>
        <a:xfrm>
          <a:off x="3771122" y="2935255"/>
          <a:ext cx="68035" cy="57344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17</xdr:row>
      <xdr:rowOff>38877</xdr:rowOff>
    </xdr:from>
    <xdr:to>
      <xdr:col>6</xdr:col>
      <xdr:colOff>162352</xdr:colOff>
      <xdr:row>18</xdr:row>
      <xdr:rowOff>116633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7938858D-8799-4A51-BF13-EC8F39238351}"/>
            </a:ext>
          </a:extLst>
        </xdr:cNvPr>
        <xdr:cNvSpPr/>
      </xdr:nvSpPr>
      <xdr:spPr>
        <a:xfrm>
          <a:off x="3771123" y="3926632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21</xdr:row>
      <xdr:rowOff>38877</xdr:rowOff>
    </xdr:from>
    <xdr:to>
      <xdr:col>6</xdr:col>
      <xdr:colOff>162352</xdr:colOff>
      <xdr:row>22</xdr:row>
      <xdr:rowOff>116633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38A72DF8-95EA-455D-B495-7440CC3C220E}"/>
            </a:ext>
          </a:extLst>
        </xdr:cNvPr>
        <xdr:cNvSpPr/>
      </xdr:nvSpPr>
      <xdr:spPr>
        <a:xfrm>
          <a:off x="3771123" y="376140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23</xdr:row>
      <xdr:rowOff>38877</xdr:rowOff>
    </xdr:from>
    <xdr:to>
      <xdr:col>6</xdr:col>
      <xdr:colOff>162352</xdr:colOff>
      <xdr:row>24</xdr:row>
      <xdr:rowOff>116633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08CE0CDF-FFBB-4E2A-B8D0-8CFF77B27A48}"/>
            </a:ext>
          </a:extLst>
        </xdr:cNvPr>
        <xdr:cNvSpPr/>
      </xdr:nvSpPr>
      <xdr:spPr>
        <a:xfrm>
          <a:off x="3771123" y="376140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116632</xdr:colOff>
      <xdr:row>26</xdr:row>
      <xdr:rowOff>38877</xdr:rowOff>
    </xdr:from>
    <xdr:to>
      <xdr:col>6</xdr:col>
      <xdr:colOff>165229</xdr:colOff>
      <xdr:row>31</xdr:row>
      <xdr:rowOff>9719</xdr:rowOff>
    </xdr:to>
    <xdr:sp macro="" textlink="">
      <xdr:nvSpPr>
        <xdr:cNvPr id="13" name="右中かっこ 12">
          <a:extLst>
            <a:ext uri="{FF2B5EF4-FFF2-40B4-BE49-F238E27FC236}">
              <a16:creationId xmlns:a16="http://schemas.microsoft.com/office/drawing/2014/main" id="{214A5627-602A-4289-8A82-5C02532B8FDD}"/>
            </a:ext>
          </a:extLst>
        </xdr:cNvPr>
        <xdr:cNvSpPr/>
      </xdr:nvSpPr>
      <xdr:spPr>
        <a:xfrm>
          <a:off x="3771122" y="5248469"/>
          <a:ext cx="48597" cy="796990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87475</xdr:colOff>
      <xdr:row>3</xdr:row>
      <xdr:rowOff>48597</xdr:rowOff>
    </xdr:from>
    <xdr:to>
      <xdr:col>6</xdr:col>
      <xdr:colOff>155511</xdr:colOff>
      <xdr:row>6</xdr:row>
      <xdr:rowOff>126352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4464F63D-5BBB-42F1-AD52-BE63933F4ABD}"/>
            </a:ext>
          </a:extLst>
        </xdr:cNvPr>
        <xdr:cNvSpPr/>
      </xdr:nvSpPr>
      <xdr:spPr>
        <a:xfrm>
          <a:off x="3741965" y="1457908"/>
          <a:ext cx="68036" cy="57344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116633</xdr:colOff>
      <xdr:row>7</xdr:row>
      <xdr:rowOff>77755</xdr:rowOff>
    </xdr:from>
    <xdr:to>
      <xdr:col>6</xdr:col>
      <xdr:colOff>162352</xdr:colOff>
      <xdr:row>12</xdr:row>
      <xdr:rowOff>106912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AA3B4989-FB51-4531-B644-ED6F3ED6F394}"/>
            </a:ext>
          </a:extLst>
        </xdr:cNvPr>
        <xdr:cNvSpPr/>
      </xdr:nvSpPr>
      <xdr:spPr>
        <a:xfrm>
          <a:off x="3771123" y="2147985"/>
          <a:ext cx="45719" cy="85530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15</xdr:row>
      <xdr:rowOff>48597</xdr:rowOff>
    </xdr:from>
    <xdr:to>
      <xdr:col>6</xdr:col>
      <xdr:colOff>162352</xdr:colOff>
      <xdr:row>17</xdr:row>
      <xdr:rowOff>116633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E6D35B5F-C966-4077-9653-27EF57112464}"/>
            </a:ext>
          </a:extLst>
        </xdr:cNvPr>
        <xdr:cNvSpPr/>
      </xdr:nvSpPr>
      <xdr:spPr>
        <a:xfrm>
          <a:off x="3771123" y="3440663"/>
          <a:ext cx="45719" cy="39849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145791</xdr:colOff>
      <xdr:row>11</xdr:row>
      <xdr:rowOff>77755</xdr:rowOff>
    </xdr:from>
    <xdr:to>
      <xdr:col>6</xdr:col>
      <xdr:colOff>204107</xdr:colOff>
      <xdr:row>13</xdr:row>
      <xdr:rowOff>126352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13B8ECC7-48A9-400E-9070-FD2B885C7FD6}"/>
            </a:ext>
          </a:extLst>
        </xdr:cNvPr>
        <xdr:cNvSpPr/>
      </xdr:nvSpPr>
      <xdr:spPr>
        <a:xfrm rot="10800000" flipH="1">
          <a:off x="3800281" y="2808903"/>
          <a:ext cx="58316" cy="37905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16</xdr:row>
      <xdr:rowOff>38877</xdr:rowOff>
    </xdr:from>
    <xdr:to>
      <xdr:col>6</xdr:col>
      <xdr:colOff>165229</xdr:colOff>
      <xdr:row>18</xdr:row>
      <xdr:rowOff>126352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158BFA5C-589A-466F-80EA-B507FAD8E5AA}"/>
            </a:ext>
          </a:extLst>
        </xdr:cNvPr>
        <xdr:cNvSpPr/>
      </xdr:nvSpPr>
      <xdr:spPr>
        <a:xfrm>
          <a:off x="3771123" y="3596173"/>
          <a:ext cx="48596" cy="41793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3</xdr:row>
      <xdr:rowOff>38877</xdr:rowOff>
    </xdr:from>
    <xdr:to>
      <xdr:col>6</xdr:col>
      <xdr:colOff>162352</xdr:colOff>
      <xdr:row>4</xdr:row>
      <xdr:rowOff>116633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F0369132-9E75-40DF-A000-465E454434AC}"/>
            </a:ext>
          </a:extLst>
        </xdr:cNvPr>
        <xdr:cNvSpPr/>
      </xdr:nvSpPr>
      <xdr:spPr>
        <a:xfrm>
          <a:off x="3771123" y="3596173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6</xdr:row>
      <xdr:rowOff>38877</xdr:rowOff>
    </xdr:from>
    <xdr:to>
      <xdr:col>6</xdr:col>
      <xdr:colOff>162352</xdr:colOff>
      <xdr:row>7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B63FAF47-B823-4FBA-B472-EB803C274ED9}"/>
            </a:ext>
          </a:extLst>
        </xdr:cNvPr>
        <xdr:cNvSpPr/>
      </xdr:nvSpPr>
      <xdr:spPr>
        <a:xfrm>
          <a:off x="3771123" y="3596173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14</xdr:row>
      <xdr:rowOff>38877</xdr:rowOff>
    </xdr:from>
    <xdr:to>
      <xdr:col>6</xdr:col>
      <xdr:colOff>162352</xdr:colOff>
      <xdr:row>15</xdr:row>
      <xdr:rowOff>116633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32B6418C-D18A-4CD3-BDDB-BE82807C3EB5}"/>
            </a:ext>
          </a:extLst>
        </xdr:cNvPr>
        <xdr:cNvSpPr/>
      </xdr:nvSpPr>
      <xdr:spPr>
        <a:xfrm>
          <a:off x="3771123" y="3596173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21</xdr:row>
      <xdr:rowOff>38877</xdr:rowOff>
    </xdr:from>
    <xdr:to>
      <xdr:col>6</xdr:col>
      <xdr:colOff>165229</xdr:colOff>
      <xdr:row>23</xdr:row>
      <xdr:rowOff>126352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5C1A95C9-8601-4B74-8EED-653F6C98D081}"/>
            </a:ext>
          </a:extLst>
        </xdr:cNvPr>
        <xdr:cNvSpPr/>
      </xdr:nvSpPr>
      <xdr:spPr>
        <a:xfrm>
          <a:off x="3771123" y="3596173"/>
          <a:ext cx="48596" cy="41793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89028</xdr:colOff>
      <xdr:row>3</xdr:row>
      <xdr:rowOff>48597</xdr:rowOff>
    </xdr:from>
    <xdr:to>
      <xdr:col>6</xdr:col>
      <xdr:colOff>134747</xdr:colOff>
      <xdr:row>4</xdr:row>
      <xdr:rowOff>145791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F773B12A-6394-4363-80AB-0F695D6A6C18}"/>
            </a:ext>
          </a:extLst>
        </xdr:cNvPr>
        <xdr:cNvSpPr/>
      </xdr:nvSpPr>
      <xdr:spPr>
        <a:xfrm>
          <a:off x="3743518" y="1457908"/>
          <a:ext cx="45719" cy="26242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97193</xdr:colOff>
      <xdr:row>8</xdr:row>
      <xdr:rowOff>48597</xdr:rowOff>
    </xdr:from>
    <xdr:to>
      <xdr:col>6</xdr:col>
      <xdr:colOff>142912</xdr:colOff>
      <xdr:row>9</xdr:row>
      <xdr:rowOff>126352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EF5689F4-6436-41D3-BC24-FAB2E4166D17}"/>
            </a:ext>
          </a:extLst>
        </xdr:cNvPr>
        <xdr:cNvSpPr/>
      </xdr:nvSpPr>
      <xdr:spPr>
        <a:xfrm>
          <a:off x="3751683" y="2284056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77755</xdr:colOff>
      <xdr:row>12</xdr:row>
      <xdr:rowOff>38878</xdr:rowOff>
    </xdr:from>
    <xdr:to>
      <xdr:col>6</xdr:col>
      <xdr:colOff>123474</xdr:colOff>
      <xdr:row>14</xdr:row>
      <xdr:rowOff>116632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B048EE15-8731-418B-AAFA-DA509CBF7014}"/>
            </a:ext>
          </a:extLst>
        </xdr:cNvPr>
        <xdr:cNvSpPr/>
      </xdr:nvSpPr>
      <xdr:spPr>
        <a:xfrm>
          <a:off x="3732245" y="3430944"/>
          <a:ext cx="45719" cy="40821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77755</xdr:colOff>
      <xdr:row>15</xdr:row>
      <xdr:rowOff>68035</xdr:rowOff>
    </xdr:from>
    <xdr:to>
      <xdr:col>6</xdr:col>
      <xdr:colOff>123474</xdr:colOff>
      <xdr:row>17</xdr:row>
      <xdr:rowOff>106913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AE908AB4-B136-4B91-BA62-463B9CE90FA5}"/>
            </a:ext>
          </a:extLst>
        </xdr:cNvPr>
        <xdr:cNvSpPr/>
      </xdr:nvSpPr>
      <xdr:spPr>
        <a:xfrm>
          <a:off x="3732245" y="3790561"/>
          <a:ext cx="45719" cy="369337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136071</xdr:colOff>
      <xdr:row>13</xdr:row>
      <xdr:rowOff>48597</xdr:rowOff>
    </xdr:from>
    <xdr:to>
      <xdr:col>6</xdr:col>
      <xdr:colOff>181790</xdr:colOff>
      <xdr:row>14</xdr:row>
      <xdr:rowOff>126353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078F4289-A61E-4331-94B7-D06B6045F9FF}"/>
            </a:ext>
          </a:extLst>
        </xdr:cNvPr>
        <xdr:cNvSpPr/>
      </xdr:nvSpPr>
      <xdr:spPr>
        <a:xfrm>
          <a:off x="3790561" y="3110204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3</xdr:row>
      <xdr:rowOff>38877</xdr:rowOff>
    </xdr:from>
    <xdr:to>
      <xdr:col>6</xdr:col>
      <xdr:colOff>162352</xdr:colOff>
      <xdr:row>4</xdr:row>
      <xdr:rowOff>116633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A01DD4BE-0E92-4287-B1D4-F8161597D698}"/>
            </a:ext>
          </a:extLst>
        </xdr:cNvPr>
        <xdr:cNvSpPr/>
      </xdr:nvSpPr>
      <xdr:spPr>
        <a:xfrm>
          <a:off x="3771123" y="3596173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5</xdr:row>
      <xdr:rowOff>38877</xdr:rowOff>
    </xdr:from>
    <xdr:to>
      <xdr:col>6</xdr:col>
      <xdr:colOff>162352</xdr:colOff>
      <xdr:row>6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1EF84B87-85AD-4F96-AEE4-4DC856D39D6B}"/>
            </a:ext>
          </a:extLst>
        </xdr:cNvPr>
        <xdr:cNvSpPr/>
      </xdr:nvSpPr>
      <xdr:spPr>
        <a:xfrm>
          <a:off x="3771123" y="3596173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100072</xdr:colOff>
      <xdr:row>7</xdr:row>
      <xdr:rowOff>58315</xdr:rowOff>
    </xdr:from>
    <xdr:to>
      <xdr:col>6</xdr:col>
      <xdr:colOff>204107</xdr:colOff>
      <xdr:row>10</xdr:row>
      <xdr:rowOff>126352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37F09B11-7A4E-41B9-8DF9-2BB8016494D2}"/>
            </a:ext>
          </a:extLst>
        </xdr:cNvPr>
        <xdr:cNvSpPr/>
      </xdr:nvSpPr>
      <xdr:spPr>
        <a:xfrm rot="10800000" flipH="1">
          <a:off x="3754562" y="2624233"/>
          <a:ext cx="104035" cy="56372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126352</xdr:colOff>
      <xdr:row>11</xdr:row>
      <xdr:rowOff>19439</xdr:rowOff>
    </xdr:from>
    <xdr:to>
      <xdr:col>6</xdr:col>
      <xdr:colOff>172071</xdr:colOff>
      <xdr:row>12</xdr:row>
      <xdr:rowOff>97195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643CD139-E8AA-4C92-93C7-9889A8DBA286}"/>
            </a:ext>
          </a:extLst>
        </xdr:cNvPr>
        <xdr:cNvSpPr/>
      </xdr:nvSpPr>
      <xdr:spPr>
        <a:xfrm>
          <a:off x="3780842" y="2750587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136072</xdr:colOff>
      <xdr:row>17</xdr:row>
      <xdr:rowOff>38877</xdr:rowOff>
    </xdr:from>
    <xdr:to>
      <xdr:col>6</xdr:col>
      <xdr:colOff>204107</xdr:colOff>
      <xdr:row>19</xdr:row>
      <xdr:rowOff>116632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E5E40FEC-49E9-43E4-B616-5BD3F409DCAC}"/>
            </a:ext>
          </a:extLst>
        </xdr:cNvPr>
        <xdr:cNvSpPr/>
      </xdr:nvSpPr>
      <xdr:spPr>
        <a:xfrm>
          <a:off x="3790562" y="3761403"/>
          <a:ext cx="68035" cy="40821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136073</xdr:colOff>
      <xdr:row>20</xdr:row>
      <xdr:rowOff>38877</xdr:rowOff>
    </xdr:from>
    <xdr:to>
      <xdr:col>6</xdr:col>
      <xdr:colOff>184669</xdr:colOff>
      <xdr:row>23</xdr:row>
      <xdr:rowOff>97194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557C7A67-B486-424A-88EA-1026DB6F2913}"/>
            </a:ext>
          </a:extLst>
        </xdr:cNvPr>
        <xdr:cNvSpPr/>
      </xdr:nvSpPr>
      <xdr:spPr>
        <a:xfrm>
          <a:off x="3790563" y="4257091"/>
          <a:ext cx="48596" cy="55400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89028</xdr:colOff>
      <xdr:row>3</xdr:row>
      <xdr:rowOff>48597</xdr:rowOff>
    </xdr:from>
    <xdr:to>
      <xdr:col>6</xdr:col>
      <xdr:colOff>136071</xdr:colOff>
      <xdr:row>6</xdr:row>
      <xdr:rowOff>155510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9E7E6679-E72E-4B07-9845-C9BC77C25439}"/>
            </a:ext>
          </a:extLst>
        </xdr:cNvPr>
        <xdr:cNvSpPr/>
      </xdr:nvSpPr>
      <xdr:spPr>
        <a:xfrm>
          <a:off x="3743518" y="1457908"/>
          <a:ext cx="47043" cy="602602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106912</xdr:colOff>
      <xdr:row>9</xdr:row>
      <xdr:rowOff>58316</xdr:rowOff>
    </xdr:from>
    <xdr:to>
      <xdr:col>6</xdr:col>
      <xdr:colOff>152631</xdr:colOff>
      <xdr:row>14</xdr:row>
      <xdr:rowOff>116632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149EC8DC-464A-450E-BBDC-955307C2CFDD}"/>
            </a:ext>
          </a:extLst>
        </xdr:cNvPr>
        <xdr:cNvSpPr/>
      </xdr:nvSpPr>
      <xdr:spPr>
        <a:xfrm>
          <a:off x="3761402" y="2459005"/>
          <a:ext cx="45719" cy="88446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4</xdr:row>
      <xdr:rowOff>58316</xdr:rowOff>
    </xdr:from>
    <xdr:to>
      <xdr:col>6</xdr:col>
      <xdr:colOff>172073</xdr:colOff>
      <xdr:row>5</xdr:row>
      <xdr:rowOff>136072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1C932CDF-4195-495F-9878-66C5E8F72E10}"/>
            </a:ext>
          </a:extLst>
        </xdr:cNvPr>
        <xdr:cNvSpPr/>
      </xdr:nvSpPr>
      <xdr:spPr>
        <a:xfrm>
          <a:off x="3771123" y="1632857"/>
          <a:ext cx="55440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106913</xdr:colOff>
      <xdr:row>20</xdr:row>
      <xdr:rowOff>29158</xdr:rowOff>
    </xdr:from>
    <xdr:to>
      <xdr:col>6</xdr:col>
      <xdr:colOff>155509</xdr:colOff>
      <xdr:row>22</xdr:row>
      <xdr:rowOff>136072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87CEA38A-FF06-4C2A-8FA6-C9A15AA09A22}"/>
            </a:ext>
          </a:extLst>
        </xdr:cNvPr>
        <xdr:cNvSpPr/>
      </xdr:nvSpPr>
      <xdr:spPr>
        <a:xfrm>
          <a:off x="3761403" y="4247372"/>
          <a:ext cx="48596" cy="437373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11</xdr:row>
      <xdr:rowOff>48597</xdr:rowOff>
    </xdr:from>
    <xdr:to>
      <xdr:col>6</xdr:col>
      <xdr:colOff>162352</xdr:colOff>
      <xdr:row>14</xdr:row>
      <xdr:rowOff>97193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A25AA3A0-694A-4FE4-AE45-5C931D94C5BB}"/>
            </a:ext>
          </a:extLst>
        </xdr:cNvPr>
        <xdr:cNvSpPr/>
      </xdr:nvSpPr>
      <xdr:spPr>
        <a:xfrm>
          <a:off x="3771123" y="2779745"/>
          <a:ext cx="45719" cy="5442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15</xdr:row>
      <xdr:rowOff>58316</xdr:rowOff>
    </xdr:from>
    <xdr:to>
      <xdr:col>6</xdr:col>
      <xdr:colOff>172073</xdr:colOff>
      <xdr:row>16</xdr:row>
      <xdr:rowOff>136072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8C399983-077E-4D24-A69E-A837F945E474}"/>
            </a:ext>
          </a:extLst>
        </xdr:cNvPr>
        <xdr:cNvSpPr/>
      </xdr:nvSpPr>
      <xdr:spPr>
        <a:xfrm>
          <a:off x="3771123" y="1632857"/>
          <a:ext cx="55440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106914</xdr:colOff>
      <xdr:row>18</xdr:row>
      <xdr:rowOff>0</xdr:rowOff>
    </xdr:from>
    <xdr:to>
      <xdr:col>6</xdr:col>
      <xdr:colOff>162354</xdr:colOff>
      <xdr:row>19</xdr:row>
      <xdr:rowOff>77756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3FAB5597-2ECF-467E-AD30-00CDD15A2001}"/>
            </a:ext>
          </a:extLst>
        </xdr:cNvPr>
        <xdr:cNvSpPr/>
      </xdr:nvSpPr>
      <xdr:spPr>
        <a:xfrm>
          <a:off x="3761404" y="3887755"/>
          <a:ext cx="55440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100072</xdr:colOff>
      <xdr:row>10</xdr:row>
      <xdr:rowOff>58315</xdr:rowOff>
    </xdr:from>
    <xdr:to>
      <xdr:col>6</xdr:col>
      <xdr:colOff>204107</xdr:colOff>
      <xdr:row>13</xdr:row>
      <xdr:rowOff>126352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62B01395-9B60-4C7D-9477-DC8BDF22DDCA}"/>
            </a:ext>
          </a:extLst>
        </xdr:cNvPr>
        <xdr:cNvSpPr/>
      </xdr:nvSpPr>
      <xdr:spPr>
        <a:xfrm rot="10800000" flipH="1">
          <a:off x="3754562" y="2624233"/>
          <a:ext cx="104035" cy="56372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16</xdr:row>
      <xdr:rowOff>38877</xdr:rowOff>
    </xdr:from>
    <xdr:to>
      <xdr:col>6</xdr:col>
      <xdr:colOff>162352</xdr:colOff>
      <xdr:row>17</xdr:row>
      <xdr:rowOff>116633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FEFB1528-B684-40B8-BA48-B54027D25B30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77755</xdr:colOff>
      <xdr:row>15</xdr:row>
      <xdr:rowOff>38878</xdr:rowOff>
    </xdr:from>
    <xdr:to>
      <xdr:col>6</xdr:col>
      <xdr:colOff>123474</xdr:colOff>
      <xdr:row>17</xdr:row>
      <xdr:rowOff>116632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8B8E27C9-4CBB-4512-9AD3-6B70AEE4FE0B}"/>
            </a:ext>
          </a:extLst>
        </xdr:cNvPr>
        <xdr:cNvSpPr/>
      </xdr:nvSpPr>
      <xdr:spPr>
        <a:xfrm>
          <a:off x="3732245" y="3430944"/>
          <a:ext cx="45719" cy="40821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89028</xdr:colOff>
      <xdr:row>3</xdr:row>
      <xdr:rowOff>48597</xdr:rowOff>
    </xdr:from>
    <xdr:to>
      <xdr:col>6</xdr:col>
      <xdr:colOff>183112</xdr:colOff>
      <xdr:row>8</xdr:row>
      <xdr:rowOff>87475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1E49C3D1-9C11-4C96-8B6A-3F75C6DAA05C}"/>
            </a:ext>
          </a:extLst>
        </xdr:cNvPr>
        <xdr:cNvSpPr/>
      </xdr:nvSpPr>
      <xdr:spPr>
        <a:xfrm>
          <a:off x="3743518" y="1457908"/>
          <a:ext cx="94084" cy="86502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106912</xdr:colOff>
      <xdr:row>9</xdr:row>
      <xdr:rowOff>58316</xdr:rowOff>
    </xdr:from>
    <xdr:to>
      <xdr:col>6</xdr:col>
      <xdr:colOff>152631</xdr:colOff>
      <xdr:row>10</xdr:row>
      <xdr:rowOff>136072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43140D59-3BA0-49D8-8669-3B1AEB079E50}"/>
            </a:ext>
          </a:extLst>
        </xdr:cNvPr>
        <xdr:cNvSpPr/>
      </xdr:nvSpPr>
      <xdr:spPr>
        <a:xfrm>
          <a:off x="3761402" y="2459005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77755</xdr:colOff>
      <xdr:row>18</xdr:row>
      <xdr:rowOff>29158</xdr:rowOff>
    </xdr:from>
    <xdr:to>
      <xdr:col>6</xdr:col>
      <xdr:colOff>123474</xdr:colOff>
      <xdr:row>19</xdr:row>
      <xdr:rowOff>106913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335426E2-6D81-4F88-8CEC-C0ED8DA50BBE}"/>
            </a:ext>
          </a:extLst>
        </xdr:cNvPr>
        <xdr:cNvSpPr/>
      </xdr:nvSpPr>
      <xdr:spPr>
        <a:xfrm>
          <a:off x="3732245" y="391691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77756</xdr:colOff>
      <xdr:row>4</xdr:row>
      <xdr:rowOff>19440</xdr:rowOff>
    </xdr:from>
    <xdr:to>
      <xdr:col>6</xdr:col>
      <xdr:colOff>136072</xdr:colOff>
      <xdr:row>10</xdr:row>
      <xdr:rowOff>145791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199C91F1-174B-4D40-9AED-98692672045D}"/>
            </a:ext>
          </a:extLst>
        </xdr:cNvPr>
        <xdr:cNvSpPr/>
      </xdr:nvSpPr>
      <xdr:spPr>
        <a:xfrm>
          <a:off x="3732246" y="1593981"/>
          <a:ext cx="58316" cy="1117728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13</xdr:row>
      <xdr:rowOff>48598</xdr:rowOff>
    </xdr:from>
    <xdr:to>
      <xdr:col>6</xdr:col>
      <xdr:colOff>165229</xdr:colOff>
      <xdr:row>14</xdr:row>
      <xdr:rowOff>126352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FD95B7BF-05E7-4456-AD60-E117A8DD10C2}"/>
            </a:ext>
          </a:extLst>
        </xdr:cNvPr>
        <xdr:cNvSpPr/>
      </xdr:nvSpPr>
      <xdr:spPr>
        <a:xfrm>
          <a:off x="3771123" y="3110205"/>
          <a:ext cx="48596" cy="24298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136072</xdr:colOff>
      <xdr:row>18</xdr:row>
      <xdr:rowOff>29157</xdr:rowOff>
    </xdr:from>
    <xdr:to>
      <xdr:col>6</xdr:col>
      <xdr:colOff>184668</xdr:colOff>
      <xdr:row>20</xdr:row>
      <xdr:rowOff>136071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B0179256-5C34-4E7E-93BC-3EAC64E08219}"/>
            </a:ext>
          </a:extLst>
        </xdr:cNvPr>
        <xdr:cNvSpPr/>
      </xdr:nvSpPr>
      <xdr:spPr>
        <a:xfrm>
          <a:off x="3790562" y="3916912"/>
          <a:ext cx="48596" cy="437373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13</xdr:row>
      <xdr:rowOff>47625</xdr:rowOff>
    </xdr:from>
    <xdr:to>
      <xdr:col>6</xdr:col>
      <xdr:colOff>123825</xdr:colOff>
      <xdr:row>14</xdr:row>
      <xdr:rowOff>133350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E3530649-E73C-41F0-8FD2-BBC09153F3C9}"/>
            </a:ext>
          </a:extLst>
        </xdr:cNvPr>
        <xdr:cNvSpPr/>
      </xdr:nvSpPr>
      <xdr:spPr>
        <a:xfrm>
          <a:off x="3686175" y="259080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15</xdr:row>
      <xdr:rowOff>47625</xdr:rowOff>
    </xdr:from>
    <xdr:to>
      <xdr:col>6</xdr:col>
      <xdr:colOff>123825</xdr:colOff>
      <xdr:row>16</xdr:row>
      <xdr:rowOff>133350</xdr:rowOff>
    </xdr:to>
    <xdr:sp macro="" textlink="">
      <xdr:nvSpPr>
        <xdr:cNvPr id="13" name="右中かっこ 12">
          <a:extLst>
            <a:ext uri="{FF2B5EF4-FFF2-40B4-BE49-F238E27FC236}">
              <a16:creationId xmlns:a16="http://schemas.microsoft.com/office/drawing/2014/main" id="{A5EF9CC0-0B88-42BB-8373-A80903187547}"/>
            </a:ext>
          </a:extLst>
        </xdr:cNvPr>
        <xdr:cNvSpPr/>
      </xdr:nvSpPr>
      <xdr:spPr>
        <a:xfrm>
          <a:off x="3686175" y="30765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18</xdr:row>
      <xdr:rowOff>47625</xdr:rowOff>
    </xdr:from>
    <xdr:to>
      <xdr:col>6</xdr:col>
      <xdr:colOff>123825</xdr:colOff>
      <xdr:row>19</xdr:row>
      <xdr:rowOff>133350</xdr:rowOff>
    </xdr:to>
    <xdr:sp macro="" textlink="">
      <xdr:nvSpPr>
        <xdr:cNvPr id="14" name="右中かっこ 13">
          <a:extLst>
            <a:ext uri="{FF2B5EF4-FFF2-40B4-BE49-F238E27FC236}">
              <a16:creationId xmlns:a16="http://schemas.microsoft.com/office/drawing/2014/main" id="{85F86B88-BE90-4FDA-AD12-5E0D285FB13A}"/>
            </a:ext>
          </a:extLst>
        </xdr:cNvPr>
        <xdr:cNvSpPr/>
      </xdr:nvSpPr>
      <xdr:spPr>
        <a:xfrm>
          <a:off x="3686175" y="30765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100072</xdr:colOff>
      <xdr:row>3</xdr:row>
      <xdr:rowOff>58315</xdr:rowOff>
    </xdr:from>
    <xdr:to>
      <xdr:col>6</xdr:col>
      <xdr:colOff>145791</xdr:colOff>
      <xdr:row>4</xdr:row>
      <xdr:rowOff>136071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C2C2CC00-1BEA-4D9A-B527-3F0A6CF8E396}"/>
            </a:ext>
          </a:extLst>
        </xdr:cNvPr>
        <xdr:cNvSpPr/>
      </xdr:nvSpPr>
      <xdr:spPr>
        <a:xfrm rot="10800000" flipH="1">
          <a:off x="3754562" y="1467626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5</xdr:row>
      <xdr:rowOff>38876</xdr:rowOff>
    </xdr:from>
    <xdr:to>
      <xdr:col>6</xdr:col>
      <xdr:colOff>174949</xdr:colOff>
      <xdr:row>7</xdr:row>
      <xdr:rowOff>136071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7A2E72EA-632E-47BA-AFB5-E52E4F1F9C9D}"/>
            </a:ext>
          </a:extLst>
        </xdr:cNvPr>
        <xdr:cNvSpPr/>
      </xdr:nvSpPr>
      <xdr:spPr>
        <a:xfrm>
          <a:off x="3771123" y="1778646"/>
          <a:ext cx="58316" cy="42765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106913</xdr:colOff>
      <xdr:row>12</xdr:row>
      <xdr:rowOff>68036</xdr:rowOff>
    </xdr:from>
    <xdr:to>
      <xdr:col>6</xdr:col>
      <xdr:colOff>165229</xdr:colOff>
      <xdr:row>14</xdr:row>
      <xdr:rowOff>136071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82FEB7A1-97E5-4C48-9391-8B886719D254}"/>
            </a:ext>
          </a:extLst>
        </xdr:cNvPr>
        <xdr:cNvSpPr/>
      </xdr:nvSpPr>
      <xdr:spPr>
        <a:xfrm>
          <a:off x="3761403" y="2964414"/>
          <a:ext cx="58316" cy="39849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129229</xdr:colOff>
      <xdr:row>4</xdr:row>
      <xdr:rowOff>48597</xdr:rowOff>
    </xdr:from>
    <xdr:to>
      <xdr:col>6</xdr:col>
      <xdr:colOff>174948</xdr:colOff>
      <xdr:row>5</xdr:row>
      <xdr:rowOff>126352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70D537F7-DE85-418F-9FBE-64D805A54066}"/>
            </a:ext>
          </a:extLst>
        </xdr:cNvPr>
        <xdr:cNvSpPr/>
      </xdr:nvSpPr>
      <xdr:spPr>
        <a:xfrm>
          <a:off x="3783719" y="1623138"/>
          <a:ext cx="45719" cy="24298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129229</xdr:colOff>
      <xdr:row>9</xdr:row>
      <xdr:rowOff>48597</xdr:rowOff>
    </xdr:from>
    <xdr:to>
      <xdr:col>6</xdr:col>
      <xdr:colOff>174948</xdr:colOff>
      <xdr:row>10</xdr:row>
      <xdr:rowOff>126352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1307898C-8324-4914-A76E-A0958D2A11D9}"/>
            </a:ext>
          </a:extLst>
        </xdr:cNvPr>
        <xdr:cNvSpPr/>
      </xdr:nvSpPr>
      <xdr:spPr>
        <a:xfrm>
          <a:off x="3783719" y="1623138"/>
          <a:ext cx="45719" cy="24298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129229</xdr:colOff>
      <xdr:row>11</xdr:row>
      <xdr:rowOff>48597</xdr:rowOff>
    </xdr:from>
    <xdr:to>
      <xdr:col>6</xdr:col>
      <xdr:colOff>174948</xdr:colOff>
      <xdr:row>12</xdr:row>
      <xdr:rowOff>126352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4D4B75FF-9D4A-4BE5-A28E-604FCBE294E0}"/>
            </a:ext>
          </a:extLst>
        </xdr:cNvPr>
        <xdr:cNvSpPr/>
      </xdr:nvSpPr>
      <xdr:spPr>
        <a:xfrm>
          <a:off x="3783719" y="1623138"/>
          <a:ext cx="45719" cy="24298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129229</xdr:colOff>
      <xdr:row>17</xdr:row>
      <xdr:rowOff>48597</xdr:rowOff>
    </xdr:from>
    <xdr:to>
      <xdr:col>6</xdr:col>
      <xdr:colOff>174948</xdr:colOff>
      <xdr:row>18</xdr:row>
      <xdr:rowOff>126352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B3364C5-DCFD-4155-9BC4-BFF3DDE3A3C9}"/>
            </a:ext>
          </a:extLst>
        </xdr:cNvPr>
        <xdr:cNvSpPr/>
      </xdr:nvSpPr>
      <xdr:spPr>
        <a:xfrm>
          <a:off x="3783719" y="2779745"/>
          <a:ext cx="45719" cy="24298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77755</xdr:colOff>
      <xdr:row>3</xdr:row>
      <xdr:rowOff>58317</xdr:rowOff>
    </xdr:from>
    <xdr:to>
      <xdr:col>6</xdr:col>
      <xdr:colOff>174949</xdr:colOff>
      <xdr:row>7</xdr:row>
      <xdr:rowOff>126352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89C3DECE-BDEC-4067-AAB2-07B0C514C639}"/>
            </a:ext>
          </a:extLst>
        </xdr:cNvPr>
        <xdr:cNvSpPr/>
      </xdr:nvSpPr>
      <xdr:spPr>
        <a:xfrm>
          <a:off x="3732245" y="1467628"/>
          <a:ext cx="97194" cy="72895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138949</xdr:colOff>
      <xdr:row>10</xdr:row>
      <xdr:rowOff>38878</xdr:rowOff>
    </xdr:from>
    <xdr:to>
      <xdr:col>6</xdr:col>
      <xdr:colOff>184668</xdr:colOff>
      <xdr:row>11</xdr:row>
      <xdr:rowOff>116632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63E9B0FF-35C2-4562-9376-6254EC79A0EA}"/>
            </a:ext>
          </a:extLst>
        </xdr:cNvPr>
        <xdr:cNvSpPr/>
      </xdr:nvSpPr>
      <xdr:spPr>
        <a:xfrm>
          <a:off x="3793439" y="2604796"/>
          <a:ext cx="45719" cy="24298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129229</xdr:colOff>
      <xdr:row>13</xdr:row>
      <xdr:rowOff>48597</xdr:rowOff>
    </xdr:from>
    <xdr:to>
      <xdr:col>6</xdr:col>
      <xdr:colOff>174948</xdr:colOff>
      <xdr:row>14</xdr:row>
      <xdr:rowOff>126352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ABB29A0B-B8B7-427D-AD57-1A91E7E82535}"/>
            </a:ext>
          </a:extLst>
        </xdr:cNvPr>
        <xdr:cNvSpPr/>
      </xdr:nvSpPr>
      <xdr:spPr>
        <a:xfrm>
          <a:off x="3783719" y="2779745"/>
          <a:ext cx="45719" cy="24298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97194</xdr:colOff>
      <xdr:row>9</xdr:row>
      <xdr:rowOff>38877</xdr:rowOff>
    </xdr:from>
    <xdr:to>
      <xdr:col>6</xdr:col>
      <xdr:colOff>155510</xdr:colOff>
      <xdr:row>11</xdr:row>
      <xdr:rowOff>87474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7A8718DB-F856-4B0C-9D92-9DD6851410D4}"/>
            </a:ext>
          </a:extLst>
        </xdr:cNvPr>
        <xdr:cNvSpPr/>
      </xdr:nvSpPr>
      <xdr:spPr>
        <a:xfrm rot="10800000" flipH="1">
          <a:off x="3751684" y="2439566"/>
          <a:ext cx="58316" cy="37905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126352</xdr:colOff>
      <xdr:row>21</xdr:row>
      <xdr:rowOff>48597</xdr:rowOff>
    </xdr:from>
    <xdr:to>
      <xdr:col>6</xdr:col>
      <xdr:colOff>184668</xdr:colOff>
      <xdr:row>23</xdr:row>
      <xdr:rowOff>116633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037CDF0B-F70F-4716-B0E3-D4143EDA3D97}"/>
            </a:ext>
          </a:extLst>
        </xdr:cNvPr>
        <xdr:cNvSpPr/>
      </xdr:nvSpPr>
      <xdr:spPr>
        <a:xfrm>
          <a:off x="3780842" y="4432041"/>
          <a:ext cx="58316" cy="39849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97195</xdr:colOff>
      <xdr:row>16</xdr:row>
      <xdr:rowOff>58316</xdr:rowOff>
    </xdr:from>
    <xdr:to>
      <xdr:col>6</xdr:col>
      <xdr:colOff>165230</xdr:colOff>
      <xdr:row>17</xdr:row>
      <xdr:rowOff>145790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CEBB8AF9-06FF-4771-9C06-4FEB3A274693}"/>
            </a:ext>
          </a:extLst>
        </xdr:cNvPr>
        <xdr:cNvSpPr/>
      </xdr:nvSpPr>
      <xdr:spPr>
        <a:xfrm>
          <a:off x="3751685" y="3615612"/>
          <a:ext cx="68035" cy="25270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126352</xdr:colOff>
      <xdr:row>26</xdr:row>
      <xdr:rowOff>9719</xdr:rowOff>
    </xdr:from>
    <xdr:to>
      <xdr:col>6</xdr:col>
      <xdr:colOff>172071</xdr:colOff>
      <xdr:row>27</xdr:row>
      <xdr:rowOff>126352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B9EAD335-2580-4225-B2A3-0ED5BF187E78}"/>
            </a:ext>
          </a:extLst>
        </xdr:cNvPr>
        <xdr:cNvSpPr/>
      </xdr:nvSpPr>
      <xdr:spPr>
        <a:xfrm>
          <a:off x="3780842" y="5219311"/>
          <a:ext cx="45719" cy="281862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97194</xdr:colOff>
      <xdr:row>18</xdr:row>
      <xdr:rowOff>38878</xdr:rowOff>
    </xdr:from>
    <xdr:to>
      <xdr:col>6</xdr:col>
      <xdr:colOff>165229</xdr:colOff>
      <xdr:row>19</xdr:row>
      <xdr:rowOff>126352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5FCF8C4F-33E6-44A5-AFBC-425C80A6D090}"/>
            </a:ext>
          </a:extLst>
        </xdr:cNvPr>
        <xdr:cNvSpPr/>
      </xdr:nvSpPr>
      <xdr:spPr>
        <a:xfrm>
          <a:off x="3751684" y="3926633"/>
          <a:ext cx="68035" cy="25270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97194</xdr:colOff>
      <xdr:row>12</xdr:row>
      <xdr:rowOff>38876</xdr:rowOff>
    </xdr:from>
    <xdr:to>
      <xdr:col>6</xdr:col>
      <xdr:colOff>184668</xdr:colOff>
      <xdr:row>15</xdr:row>
      <xdr:rowOff>68035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84680179-1DF9-4F75-8924-32E03B945604}"/>
            </a:ext>
          </a:extLst>
        </xdr:cNvPr>
        <xdr:cNvSpPr/>
      </xdr:nvSpPr>
      <xdr:spPr>
        <a:xfrm>
          <a:off x="3751684" y="2935254"/>
          <a:ext cx="87474" cy="524847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138948</xdr:colOff>
      <xdr:row>3</xdr:row>
      <xdr:rowOff>58316</xdr:rowOff>
    </xdr:from>
    <xdr:to>
      <xdr:col>6</xdr:col>
      <xdr:colOff>184667</xdr:colOff>
      <xdr:row>4</xdr:row>
      <xdr:rowOff>126352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1DD901FF-91C4-42E9-B5C1-D067237D41ED}"/>
            </a:ext>
          </a:extLst>
        </xdr:cNvPr>
        <xdr:cNvSpPr/>
      </xdr:nvSpPr>
      <xdr:spPr>
        <a:xfrm rot="10800000" flipH="1">
          <a:off x="3793438" y="1467627"/>
          <a:ext cx="45719" cy="23326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116632</xdr:colOff>
      <xdr:row>6</xdr:row>
      <xdr:rowOff>48597</xdr:rowOff>
    </xdr:from>
    <xdr:to>
      <xdr:col>6</xdr:col>
      <xdr:colOff>174948</xdr:colOff>
      <xdr:row>8</xdr:row>
      <xdr:rowOff>97195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4E25C44B-2A4F-4A86-93A1-71529B1CB48E}"/>
            </a:ext>
          </a:extLst>
        </xdr:cNvPr>
        <xdr:cNvSpPr/>
      </xdr:nvSpPr>
      <xdr:spPr>
        <a:xfrm rot="10800000" flipH="1">
          <a:off x="3771122" y="1953597"/>
          <a:ext cx="58316" cy="379057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97194</xdr:colOff>
      <xdr:row>7</xdr:row>
      <xdr:rowOff>38878</xdr:rowOff>
    </xdr:from>
    <xdr:to>
      <xdr:col>6</xdr:col>
      <xdr:colOff>174949</xdr:colOff>
      <xdr:row>8</xdr:row>
      <xdr:rowOff>145791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ACA9BAF7-F1F0-4DFE-8263-67F590A1CF8E}"/>
            </a:ext>
          </a:extLst>
        </xdr:cNvPr>
        <xdr:cNvSpPr/>
      </xdr:nvSpPr>
      <xdr:spPr>
        <a:xfrm>
          <a:off x="3751684" y="2109108"/>
          <a:ext cx="77755" cy="272142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116632</xdr:colOff>
      <xdr:row>13</xdr:row>
      <xdr:rowOff>29158</xdr:rowOff>
    </xdr:from>
    <xdr:to>
      <xdr:col>6</xdr:col>
      <xdr:colOff>184668</xdr:colOff>
      <xdr:row>15</xdr:row>
      <xdr:rowOff>97194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598A9ABA-D769-47D4-95B2-2862FF63B821}"/>
            </a:ext>
          </a:extLst>
        </xdr:cNvPr>
        <xdr:cNvSpPr/>
      </xdr:nvSpPr>
      <xdr:spPr>
        <a:xfrm>
          <a:off x="3771122" y="3090765"/>
          <a:ext cx="68036" cy="39849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17</xdr:row>
      <xdr:rowOff>38877</xdr:rowOff>
    </xdr:from>
    <xdr:to>
      <xdr:col>6</xdr:col>
      <xdr:colOff>162352</xdr:colOff>
      <xdr:row>19</xdr:row>
      <xdr:rowOff>126352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DBD02112-240A-4996-8F6E-5AF46A8D14CE}"/>
            </a:ext>
          </a:extLst>
        </xdr:cNvPr>
        <xdr:cNvSpPr/>
      </xdr:nvSpPr>
      <xdr:spPr>
        <a:xfrm>
          <a:off x="3771123" y="3761403"/>
          <a:ext cx="45719" cy="417934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87474</xdr:colOff>
      <xdr:row>3</xdr:row>
      <xdr:rowOff>48597</xdr:rowOff>
    </xdr:from>
    <xdr:to>
      <xdr:col>6</xdr:col>
      <xdr:colOff>136071</xdr:colOff>
      <xdr:row>5</xdr:row>
      <xdr:rowOff>126352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5107C3CC-7C8E-4961-988C-060C72A438E8}"/>
            </a:ext>
          </a:extLst>
        </xdr:cNvPr>
        <xdr:cNvSpPr/>
      </xdr:nvSpPr>
      <xdr:spPr>
        <a:xfrm>
          <a:off x="3741964" y="1457908"/>
          <a:ext cx="48597" cy="40821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97194</xdr:colOff>
      <xdr:row>9</xdr:row>
      <xdr:rowOff>38878</xdr:rowOff>
    </xdr:from>
    <xdr:to>
      <xdr:col>6</xdr:col>
      <xdr:colOff>174949</xdr:colOff>
      <xdr:row>10</xdr:row>
      <xdr:rowOff>145791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C883B931-E9B3-401E-ADED-BBFAD9D3FBD2}"/>
            </a:ext>
          </a:extLst>
        </xdr:cNvPr>
        <xdr:cNvSpPr/>
      </xdr:nvSpPr>
      <xdr:spPr>
        <a:xfrm>
          <a:off x="3751684" y="2109108"/>
          <a:ext cx="77755" cy="272142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97194</xdr:colOff>
      <xdr:row>23</xdr:row>
      <xdr:rowOff>38878</xdr:rowOff>
    </xdr:from>
    <xdr:to>
      <xdr:col>6</xdr:col>
      <xdr:colOff>174949</xdr:colOff>
      <xdr:row>24</xdr:row>
      <xdr:rowOff>145791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E6DEC0E9-C12C-4AF5-84E4-A88DDA133017}"/>
            </a:ext>
          </a:extLst>
        </xdr:cNvPr>
        <xdr:cNvSpPr/>
      </xdr:nvSpPr>
      <xdr:spPr>
        <a:xfrm>
          <a:off x="3751684" y="2109108"/>
          <a:ext cx="77755" cy="272142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3</xdr:row>
      <xdr:rowOff>48596</xdr:rowOff>
    </xdr:from>
    <xdr:to>
      <xdr:col>6</xdr:col>
      <xdr:colOff>162352</xdr:colOff>
      <xdr:row>9</xdr:row>
      <xdr:rowOff>77755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2E40D2B8-63AF-49C0-9F0A-4DADA28D9E95}"/>
            </a:ext>
          </a:extLst>
        </xdr:cNvPr>
        <xdr:cNvSpPr/>
      </xdr:nvSpPr>
      <xdr:spPr>
        <a:xfrm>
          <a:off x="3771123" y="1457907"/>
          <a:ext cx="45719" cy="1020537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10</xdr:row>
      <xdr:rowOff>77755</xdr:rowOff>
    </xdr:from>
    <xdr:to>
      <xdr:col>6</xdr:col>
      <xdr:colOff>223546</xdr:colOff>
      <xdr:row>12</xdr:row>
      <xdr:rowOff>155510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008E8A17-D39B-4801-8AF6-68CE06E8D30C}"/>
            </a:ext>
          </a:extLst>
        </xdr:cNvPr>
        <xdr:cNvSpPr/>
      </xdr:nvSpPr>
      <xdr:spPr>
        <a:xfrm>
          <a:off x="3771123" y="2643673"/>
          <a:ext cx="106913" cy="40821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158388</xdr:colOff>
      <xdr:row>14</xdr:row>
      <xdr:rowOff>58316</xdr:rowOff>
    </xdr:from>
    <xdr:to>
      <xdr:col>6</xdr:col>
      <xdr:colOff>204107</xdr:colOff>
      <xdr:row>15</xdr:row>
      <xdr:rowOff>126352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2F8F2E17-A463-401F-9CB0-B441E04E1A4D}"/>
            </a:ext>
          </a:extLst>
        </xdr:cNvPr>
        <xdr:cNvSpPr/>
      </xdr:nvSpPr>
      <xdr:spPr>
        <a:xfrm>
          <a:off x="3812878" y="3285153"/>
          <a:ext cx="45719" cy="23326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158388</xdr:colOff>
      <xdr:row>19</xdr:row>
      <xdr:rowOff>58316</xdr:rowOff>
    </xdr:from>
    <xdr:to>
      <xdr:col>6</xdr:col>
      <xdr:colOff>204107</xdr:colOff>
      <xdr:row>20</xdr:row>
      <xdr:rowOff>126352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5773C82B-88A8-490D-97D7-F3A3AE68D8DC}"/>
            </a:ext>
          </a:extLst>
        </xdr:cNvPr>
        <xdr:cNvSpPr/>
      </xdr:nvSpPr>
      <xdr:spPr>
        <a:xfrm>
          <a:off x="3812878" y="3285153"/>
          <a:ext cx="45719" cy="23326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126352</xdr:colOff>
      <xdr:row>19</xdr:row>
      <xdr:rowOff>38878</xdr:rowOff>
    </xdr:from>
    <xdr:to>
      <xdr:col>6</xdr:col>
      <xdr:colOff>172071</xdr:colOff>
      <xdr:row>21</xdr:row>
      <xdr:rowOff>145791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0F08D256-C90F-4E73-B24E-2A071C65AEEA}"/>
            </a:ext>
          </a:extLst>
        </xdr:cNvPr>
        <xdr:cNvSpPr/>
      </xdr:nvSpPr>
      <xdr:spPr>
        <a:xfrm>
          <a:off x="3780842" y="4091863"/>
          <a:ext cx="45719" cy="437372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15</xdr:row>
      <xdr:rowOff>48596</xdr:rowOff>
    </xdr:from>
    <xdr:to>
      <xdr:col>6</xdr:col>
      <xdr:colOff>162352</xdr:colOff>
      <xdr:row>18</xdr:row>
      <xdr:rowOff>126352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BF0B3B7E-6CC2-48C0-B32F-46C062179422}"/>
            </a:ext>
          </a:extLst>
        </xdr:cNvPr>
        <xdr:cNvSpPr/>
      </xdr:nvSpPr>
      <xdr:spPr>
        <a:xfrm>
          <a:off x="3771123" y="3440662"/>
          <a:ext cx="45719" cy="57344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97195</xdr:colOff>
      <xdr:row>7</xdr:row>
      <xdr:rowOff>48597</xdr:rowOff>
    </xdr:from>
    <xdr:to>
      <xdr:col>6</xdr:col>
      <xdr:colOff>155510</xdr:colOff>
      <xdr:row>8</xdr:row>
      <xdr:rowOff>116632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981F8C81-79A0-4990-806A-D29DD56CAD78}"/>
            </a:ext>
          </a:extLst>
        </xdr:cNvPr>
        <xdr:cNvSpPr/>
      </xdr:nvSpPr>
      <xdr:spPr>
        <a:xfrm>
          <a:off x="3751685" y="1953597"/>
          <a:ext cx="58315" cy="23326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87475</xdr:colOff>
      <xdr:row>3</xdr:row>
      <xdr:rowOff>48597</xdr:rowOff>
    </xdr:from>
    <xdr:to>
      <xdr:col>6</xdr:col>
      <xdr:colOff>133194</xdr:colOff>
      <xdr:row>4</xdr:row>
      <xdr:rowOff>126352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40CF0476-E3A8-4D67-8FDD-D1427DF6E3BC}"/>
            </a:ext>
          </a:extLst>
        </xdr:cNvPr>
        <xdr:cNvSpPr/>
      </xdr:nvSpPr>
      <xdr:spPr>
        <a:xfrm>
          <a:off x="3741965" y="1457908"/>
          <a:ext cx="45719" cy="24298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87476</xdr:colOff>
      <xdr:row>6</xdr:row>
      <xdr:rowOff>19441</xdr:rowOff>
    </xdr:from>
    <xdr:to>
      <xdr:col>6</xdr:col>
      <xdr:colOff>136072</xdr:colOff>
      <xdr:row>7</xdr:row>
      <xdr:rowOff>136071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D5DB9507-DC53-478E-AAAE-22D621D461D2}"/>
            </a:ext>
          </a:extLst>
        </xdr:cNvPr>
        <xdr:cNvSpPr/>
      </xdr:nvSpPr>
      <xdr:spPr>
        <a:xfrm>
          <a:off x="3741966" y="1924441"/>
          <a:ext cx="48596" cy="281860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87476</xdr:colOff>
      <xdr:row>15</xdr:row>
      <xdr:rowOff>19441</xdr:rowOff>
    </xdr:from>
    <xdr:to>
      <xdr:col>6</xdr:col>
      <xdr:colOff>133195</xdr:colOff>
      <xdr:row>17</xdr:row>
      <xdr:rowOff>136071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5C711B90-B0FD-49DA-A572-A5EE1E502A62}"/>
            </a:ext>
          </a:extLst>
        </xdr:cNvPr>
        <xdr:cNvSpPr/>
      </xdr:nvSpPr>
      <xdr:spPr>
        <a:xfrm>
          <a:off x="3741966" y="3411507"/>
          <a:ext cx="45719" cy="447090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87476</xdr:colOff>
      <xdr:row>18</xdr:row>
      <xdr:rowOff>19441</xdr:rowOff>
    </xdr:from>
    <xdr:to>
      <xdr:col>6</xdr:col>
      <xdr:colOff>136072</xdr:colOff>
      <xdr:row>19</xdr:row>
      <xdr:rowOff>136071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69D5DA1B-171B-46FA-98D2-F93372EB0015}"/>
            </a:ext>
          </a:extLst>
        </xdr:cNvPr>
        <xdr:cNvSpPr/>
      </xdr:nvSpPr>
      <xdr:spPr>
        <a:xfrm>
          <a:off x="3741966" y="1924441"/>
          <a:ext cx="48596" cy="281860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87476</xdr:colOff>
      <xdr:row>20</xdr:row>
      <xdr:rowOff>19441</xdr:rowOff>
    </xdr:from>
    <xdr:to>
      <xdr:col>6</xdr:col>
      <xdr:colOff>133195</xdr:colOff>
      <xdr:row>24</xdr:row>
      <xdr:rowOff>116632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51C5350C-A663-46B7-B61B-BD41FBDC455C}"/>
            </a:ext>
          </a:extLst>
        </xdr:cNvPr>
        <xdr:cNvSpPr/>
      </xdr:nvSpPr>
      <xdr:spPr>
        <a:xfrm>
          <a:off x="3741966" y="4237655"/>
          <a:ext cx="45719" cy="758110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87474</xdr:colOff>
      <xdr:row>3</xdr:row>
      <xdr:rowOff>58314</xdr:rowOff>
    </xdr:from>
    <xdr:to>
      <xdr:col>6</xdr:col>
      <xdr:colOff>184668</xdr:colOff>
      <xdr:row>9</xdr:row>
      <xdr:rowOff>116632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BA84CE09-118D-4C0A-BDDA-13FD4AC6523F}"/>
            </a:ext>
          </a:extLst>
        </xdr:cNvPr>
        <xdr:cNvSpPr/>
      </xdr:nvSpPr>
      <xdr:spPr>
        <a:xfrm rot="10800000" flipH="1">
          <a:off x="3741964" y="1467625"/>
          <a:ext cx="97194" cy="104969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126352</xdr:colOff>
      <xdr:row>21</xdr:row>
      <xdr:rowOff>9719</xdr:rowOff>
    </xdr:from>
    <xdr:to>
      <xdr:col>6</xdr:col>
      <xdr:colOff>172071</xdr:colOff>
      <xdr:row>22</xdr:row>
      <xdr:rowOff>87475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5D61583D-2F58-40F6-835E-EC262A8385BB}"/>
            </a:ext>
          </a:extLst>
        </xdr:cNvPr>
        <xdr:cNvSpPr/>
      </xdr:nvSpPr>
      <xdr:spPr>
        <a:xfrm>
          <a:off x="3780842" y="439316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68036</xdr:colOff>
      <xdr:row>15</xdr:row>
      <xdr:rowOff>48597</xdr:rowOff>
    </xdr:from>
    <xdr:to>
      <xdr:col>6</xdr:col>
      <xdr:colOff>172071</xdr:colOff>
      <xdr:row>18</xdr:row>
      <xdr:rowOff>58316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1C827474-EBF2-4F8A-876B-929C0CACCA57}"/>
            </a:ext>
          </a:extLst>
        </xdr:cNvPr>
        <xdr:cNvSpPr/>
      </xdr:nvSpPr>
      <xdr:spPr>
        <a:xfrm>
          <a:off x="3722526" y="3440663"/>
          <a:ext cx="104035" cy="505408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97194</xdr:colOff>
      <xdr:row>8</xdr:row>
      <xdr:rowOff>38879</xdr:rowOff>
    </xdr:from>
    <xdr:to>
      <xdr:col>6</xdr:col>
      <xdr:colOff>174949</xdr:colOff>
      <xdr:row>9</xdr:row>
      <xdr:rowOff>145791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6ED1DE9C-1FDA-4506-B1D9-BA1DAF20EAA6}"/>
            </a:ext>
          </a:extLst>
        </xdr:cNvPr>
        <xdr:cNvSpPr/>
      </xdr:nvSpPr>
      <xdr:spPr>
        <a:xfrm>
          <a:off x="3751684" y="2274338"/>
          <a:ext cx="77755" cy="272142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116632</xdr:colOff>
      <xdr:row>12</xdr:row>
      <xdr:rowOff>38877</xdr:rowOff>
    </xdr:from>
    <xdr:to>
      <xdr:col>6</xdr:col>
      <xdr:colOff>184668</xdr:colOff>
      <xdr:row>14</xdr:row>
      <xdr:rowOff>106913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8EFAA8D5-0C66-44D3-B31E-A42E24AB60FF}"/>
            </a:ext>
          </a:extLst>
        </xdr:cNvPr>
        <xdr:cNvSpPr/>
      </xdr:nvSpPr>
      <xdr:spPr>
        <a:xfrm>
          <a:off x="3771122" y="2935255"/>
          <a:ext cx="68036" cy="39849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17</xdr:row>
      <xdr:rowOff>38877</xdr:rowOff>
    </xdr:from>
    <xdr:to>
      <xdr:col>6</xdr:col>
      <xdr:colOff>162352</xdr:colOff>
      <xdr:row>18</xdr:row>
      <xdr:rowOff>116633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820A0DD3-A516-4A75-9C64-37F1EC76D84F}"/>
            </a:ext>
          </a:extLst>
        </xdr:cNvPr>
        <xdr:cNvSpPr/>
      </xdr:nvSpPr>
      <xdr:spPr>
        <a:xfrm>
          <a:off x="3755183" y="3715527"/>
          <a:ext cx="45719" cy="2396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87474</xdr:colOff>
      <xdr:row>5</xdr:row>
      <xdr:rowOff>48597</xdr:rowOff>
    </xdr:from>
    <xdr:to>
      <xdr:col>6</xdr:col>
      <xdr:colOff>174949</xdr:colOff>
      <xdr:row>7</xdr:row>
      <xdr:rowOff>68036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103D3ABC-8EAA-4E3E-915F-B852AAC7C7F4}"/>
            </a:ext>
          </a:extLst>
        </xdr:cNvPr>
        <xdr:cNvSpPr/>
      </xdr:nvSpPr>
      <xdr:spPr>
        <a:xfrm>
          <a:off x="3741964" y="1457908"/>
          <a:ext cx="87475" cy="349898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116633</xdr:colOff>
      <xdr:row>15</xdr:row>
      <xdr:rowOff>38877</xdr:rowOff>
    </xdr:from>
    <xdr:to>
      <xdr:col>6</xdr:col>
      <xdr:colOff>162352</xdr:colOff>
      <xdr:row>16</xdr:row>
      <xdr:rowOff>116633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6864A172-6123-4E75-AEFA-4A36E9B9761A}"/>
            </a:ext>
          </a:extLst>
        </xdr:cNvPr>
        <xdr:cNvSpPr/>
      </xdr:nvSpPr>
      <xdr:spPr>
        <a:xfrm>
          <a:off x="3771123" y="376140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47625</xdr:rowOff>
    </xdr:from>
    <xdr:to>
      <xdr:col>6</xdr:col>
      <xdr:colOff>123825</xdr:colOff>
      <xdr:row>5</xdr:row>
      <xdr:rowOff>133350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87852933-1511-4724-A2FB-86207009E20D}"/>
            </a:ext>
          </a:extLst>
        </xdr:cNvPr>
        <xdr:cNvSpPr/>
      </xdr:nvSpPr>
      <xdr:spPr>
        <a:xfrm>
          <a:off x="3686175" y="453390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57150</xdr:colOff>
      <xdr:row>6</xdr:row>
      <xdr:rowOff>38100</xdr:rowOff>
    </xdr:from>
    <xdr:to>
      <xdr:col>6</xdr:col>
      <xdr:colOff>102869</xdr:colOff>
      <xdr:row>8</xdr:row>
      <xdr:rowOff>95250</xdr:rowOff>
    </xdr:to>
    <xdr:sp macro="" textlink="">
      <xdr:nvSpPr>
        <xdr:cNvPr id="14" name="右中かっこ 13">
          <a:extLst>
            <a:ext uri="{FF2B5EF4-FFF2-40B4-BE49-F238E27FC236}">
              <a16:creationId xmlns:a16="http://schemas.microsoft.com/office/drawing/2014/main" id="{83B10B96-81CF-463D-B859-3BAFD4C3D573}"/>
            </a:ext>
          </a:extLst>
        </xdr:cNvPr>
        <xdr:cNvSpPr/>
      </xdr:nvSpPr>
      <xdr:spPr>
        <a:xfrm>
          <a:off x="3695700" y="3714750"/>
          <a:ext cx="45719" cy="3810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57150</xdr:colOff>
      <xdr:row>11</xdr:row>
      <xdr:rowOff>38100</xdr:rowOff>
    </xdr:from>
    <xdr:to>
      <xdr:col>6</xdr:col>
      <xdr:colOff>102869</xdr:colOff>
      <xdr:row>13</xdr:row>
      <xdr:rowOff>95250</xdr:rowOff>
    </xdr:to>
    <xdr:sp macro="" textlink="">
      <xdr:nvSpPr>
        <xdr:cNvPr id="15" name="右中かっこ 14">
          <a:extLst>
            <a:ext uri="{FF2B5EF4-FFF2-40B4-BE49-F238E27FC236}">
              <a16:creationId xmlns:a16="http://schemas.microsoft.com/office/drawing/2014/main" id="{23F5177B-FFEC-48E3-A128-9D14DAA1C44B}"/>
            </a:ext>
          </a:extLst>
        </xdr:cNvPr>
        <xdr:cNvSpPr/>
      </xdr:nvSpPr>
      <xdr:spPr>
        <a:xfrm>
          <a:off x="3695700" y="3714750"/>
          <a:ext cx="45719" cy="3810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15</xdr:row>
      <xdr:rowOff>47625</xdr:rowOff>
    </xdr:from>
    <xdr:to>
      <xdr:col>6</xdr:col>
      <xdr:colOff>123825</xdr:colOff>
      <xdr:row>16</xdr:row>
      <xdr:rowOff>133350</xdr:rowOff>
    </xdr:to>
    <xdr:sp macro="" textlink="">
      <xdr:nvSpPr>
        <xdr:cNvPr id="16" name="右中かっこ 15">
          <a:extLst>
            <a:ext uri="{FF2B5EF4-FFF2-40B4-BE49-F238E27FC236}">
              <a16:creationId xmlns:a16="http://schemas.microsoft.com/office/drawing/2014/main" id="{D30E1466-F708-4637-A52F-F83DDF44A155}"/>
            </a:ext>
          </a:extLst>
        </xdr:cNvPr>
        <xdr:cNvSpPr/>
      </xdr:nvSpPr>
      <xdr:spPr>
        <a:xfrm>
          <a:off x="3686175" y="453390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17</xdr:row>
      <xdr:rowOff>47625</xdr:rowOff>
    </xdr:from>
    <xdr:to>
      <xdr:col>6</xdr:col>
      <xdr:colOff>123825</xdr:colOff>
      <xdr:row>18</xdr:row>
      <xdr:rowOff>133350</xdr:rowOff>
    </xdr:to>
    <xdr:sp macro="" textlink="">
      <xdr:nvSpPr>
        <xdr:cNvPr id="17" name="右中かっこ 16">
          <a:extLst>
            <a:ext uri="{FF2B5EF4-FFF2-40B4-BE49-F238E27FC236}">
              <a16:creationId xmlns:a16="http://schemas.microsoft.com/office/drawing/2014/main" id="{1F41717E-F91B-4434-97F5-66EABC832F82}"/>
            </a:ext>
          </a:extLst>
        </xdr:cNvPr>
        <xdr:cNvSpPr/>
      </xdr:nvSpPr>
      <xdr:spPr>
        <a:xfrm>
          <a:off x="3686175" y="453390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116633</xdr:colOff>
      <xdr:row>5</xdr:row>
      <xdr:rowOff>38877</xdr:rowOff>
    </xdr:from>
    <xdr:to>
      <xdr:col>6</xdr:col>
      <xdr:colOff>162352</xdr:colOff>
      <xdr:row>6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DED6E3F0-C9D1-4452-B02A-774D5B51F009}"/>
            </a:ext>
          </a:extLst>
        </xdr:cNvPr>
        <xdr:cNvSpPr/>
      </xdr:nvSpPr>
      <xdr:spPr>
        <a:xfrm>
          <a:off x="3771123" y="2274336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9</xdr:row>
      <xdr:rowOff>38877</xdr:rowOff>
    </xdr:from>
    <xdr:to>
      <xdr:col>6</xdr:col>
      <xdr:colOff>162352</xdr:colOff>
      <xdr:row>10</xdr:row>
      <xdr:rowOff>116633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487E7249-F7EB-4E8F-BB38-13742A9FB961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97195</xdr:colOff>
      <xdr:row>6</xdr:row>
      <xdr:rowOff>48597</xdr:rowOff>
    </xdr:from>
    <xdr:to>
      <xdr:col>6</xdr:col>
      <xdr:colOff>155510</xdr:colOff>
      <xdr:row>7</xdr:row>
      <xdr:rowOff>116632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C70330DA-5319-44B5-B016-E4F27A87C414}"/>
            </a:ext>
          </a:extLst>
        </xdr:cNvPr>
        <xdr:cNvSpPr/>
      </xdr:nvSpPr>
      <xdr:spPr>
        <a:xfrm>
          <a:off x="3751685" y="1953597"/>
          <a:ext cx="58315" cy="23326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106914</xdr:colOff>
      <xdr:row>10</xdr:row>
      <xdr:rowOff>38879</xdr:rowOff>
    </xdr:from>
    <xdr:to>
      <xdr:col>6</xdr:col>
      <xdr:colOff>152633</xdr:colOff>
      <xdr:row>13</xdr:row>
      <xdr:rowOff>145792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B7B322F9-81BF-4B73-BBEE-0651D872DB59}"/>
            </a:ext>
          </a:extLst>
        </xdr:cNvPr>
        <xdr:cNvSpPr/>
      </xdr:nvSpPr>
      <xdr:spPr>
        <a:xfrm>
          <a:off x="3761404" y="2604797"/>
          <a:ext cx="45719" cy="602602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8</xdr:row>
      <xdr:rowOff>38877</xdr:rowOff>
    </xdr:from>
    <xdr:to>
      <xdr:col>6</xdr:col>
      <xdr:colOff>162353</xdr:colOff>
      <xdr:row>9</xdr:row>
      <xdr:rowOff>116633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53B0A74C-53F4-4F4A-8525-DE7F2039A847}"/>
            </a:ext>
          </a:extLst>
        </xdr:cNvPr>
        <xdr:cNvSpPr/>
      </xdr:nvSpPr>
      <xdr:spPr>
        <a:xfrm>
          <a:off x="3771123" y="2274336"/>
          <a:ext cx="45720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14</xdr:row>
      <xdr:rowOff>48597</xdr:rowOff>
    </xdr:from>
    <xdr:to>
      <xdr:col>6</xdr:col>
      <xdr:colOff>162352</xdr:colOff>
      <xdr:row>15</xdr:row>
      <xdr:rowOff>126353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9136892B-1D39-4386-9C5F-8B53C3DB45D5}"/>
            </a:ext>
          </a:extLst>
        </xdr:cNvPr>
        <xdr:cNvSpPr/>
      </xdr:nvSpPr>
      <xdr:spPr>
        <a:xfrm>
          <a:off x="3771123" y="327543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87475</xdr:colOff>
      <xdr:row>3</xdr:row>
      <xdr:rowOff>48597</xdr:rowOff>
    </xdr:from>
    <xdr:to>
      <xdr:col>6</xdr:col>
      <xdr:colOff>136071</xdr:colOff>
      <xdr:row>5</xdr:row>
      <xdr:rowOff>87475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2DC3E55A-8566-4A68-A37F-FBA227C78299}"/>
            </a:ext>
          </a:extLst>
        </xdr:cNvPr>
        <xdr:cNvSpPr/>
      </xdr:nvSpPr>
      <xdr:spPr>
        <a:xfrm>
          <a:off x="3741965" y="1457908"/>
          <a:ext cx="48596" cy="369337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87475</xdr:colOff>
      <xdr:row>6</xdr:row>
      <xdr:rowOff>19441</xdr:rowOff>
    </xdr:from>
    <xdr:to>
      <xdr:col>6</xdr:col>
      <xdr:colOff>155510</xdr:colOff>
      <xdr:row>8</xdr:row>
      <xdr:rowOff>116634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DFDC294F-87A3-48DB-97C6-B7A380DD3401}"/>
            </a:ext>
          </a:extLst>
        </xdr:cNvPr>
        <xdr:cNvSpPr/>
      </xdr:nvSpPr>
      <xdr:spPr>
        <a:xfrm>
          <a:off x="3741965" y="1924441"/>
          <a:ext cx="68035" cy="427652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11</xdr:row>
      <xdr:rowOff>47625</xdr:rowOff>
    </xdr:from>
    <xdr:to>
      <xdr:col>6</xdr:col>
      <xdr:colOff>123825</xdr:colOff>
      <xdr:row>12</xdr:row>
      <xdr:rowOff>133350</xdr:rowOff>
    </xdr:to>
    <xdr:sp macro="" textlink="">
      <xdr:nvSpPr>
        <xdr:cNvPr id="20" name="右中かっこ 19">
          <a:extLst>
            <a:ext uri="{FF2B5EF4-FFF2-40B4-BE49-F238E27FC236}">
              <a16:creationId xmlns:a16="http://schemas.microsoft.com/office/drawing/2014/main" id="{98BE3038-BD37-4252-A48D-536091E6BD9D}"/>
            </a:ext>
          </a:extLst>
        </xdr:cNvPr>
        <xdr:cNvSpPr/>
      </xdr:nvSpPr>
      <xdr:spPr>
        <a:xfrm>
          <a:off x="3686175" y="56673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9525</xdr:colOff>
      <xdr:row>3</xdr:row>
      <xdr:rowOff>85725</xdr:rowOff>
    </xdr:from>
    <xdr:to>
      <xdr:col>6</xdr:col>
      <xdr:colOff>180974</xdr:colOff>
      <xdr:row>8</xdr:row>
      <xdr:rowOff>104775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57B2B054-3C83-4374-9106-3CD09D2DB967}"/>
            </a:ext>
          </a:extLst>
        </xdr:cNvPr>
        <xdr:cNvSpPr/>
      </xdr:nvSpPr>
      <xdr:spPr>
        <a:xfrm>
          <a:off x="3648075" y="4248150"/>
          <a:ext cx="171449" cy="8286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18</xdr:row>
      <xdr:rowOff>57150</xdr:rowOff>
    </xdr:from>
    <xdr:to>
      <xdr:col>6</xdr:col>
      <xdr:colOff>114300</xdr:colOff>
      <xdr:row>21</xdr:row>
      <xdr:rowOff>95251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C11F7010-4CFF-4126-A47E-E100EABDD0DD}"/>
            </a:ext>
          </a:extLst>
        </xdr:cNvPr>
        <xdr:cNvSpPr/>
      </xdr:nvSpPr>
      <xdr:spPr>
        <a:xfrm>
          <a:off x="3686175" y="3895725"/>
          <a:ext cx="66675" cy="52387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47625</xdr:rowOff>
    </xdr:from>
    <xdr:to>
      <xdr:col>6</xdr:col>
      <xdr:colOff>95250</xdr:colOff>
      <xdr:row>5</xdr:row>
      <xdr:rowOff>104775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63DEC686-A933-417F-A7CD-0E4882BAE51F}"/>
            </a:ext>
          </a:extLst>
        </xdr:cNvPr>
        <xdr:cNvSpPr/>
      </xdr:nvSpPr>
      <xdr:spPr>
        <a:xfrm>
          <a:off x="3686175" y="1457325"/>
          <a:ext cx="47625" cy="3810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15</xdr:row>
      <xdr:rowOff>47625</xdr:rowOff>
    </xdr:from>
    <xdr:to>
      <xdr:col>6</xdr:col>
      <xdr:colOff>123825</xdr:colOff>
      <xdr:row>16</xdr:row>
      <xdr:rowOff>133350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C86A5EA9-2743-4181-B297-7FE0D823F1CC}"/>
            </a:ext>
          </a:extLst>
        </xdr:cNvPr>
        <xdr:cNvSpPr/>
      </xdr:nvSpPr>
      <xdr:spPr>
        <a:xfrm>
          <a:off x="3686175" y="566737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7</xdr:row>
      <xdr:rowOff>47625</xdr:rowOff>
    </xdr:from>
    <xdr:to>
      <xdr:col>6</xdr:col>
      <xdr:colOff>123825</xdr:colOff>
      <xdr:row>8</xdr:row>
      <xdr:rowOff>133350</xdr:rowOff>
    </xdr:to>
    <xdr:sp macro="" textlink="">
      <xdr:nvSpPr>
        <xdr:cNvPr id="14" name="右中かっこ 13">
          <a:extLst>
            <a:ext uri="{FF2B5EF4-FFF2-40B4-BE49-F238E27FC236}">
              <a16:creationId xmlns:a16="http://schemas.microsoft.com/office/drawing/2014/main" id="{A8B99444-5734-4197-A555-6A2C8ACA443B}"/>
            </a:ext>
          </a:extLst>
        </xdr:cNvPr>
        <xdr:cNvSpPr/>
      </xdr:nvSpPr>
      <xdr:spPr>
        <a:xfrm>
          <a:off x="3686175" y="2752725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21</xdr:row>
      <xdr:rowOff>47625</xdr:rowOff>
    </xdr:from>
    <xdr:to>
      <xdr:col>6</xdr:col>
      <xdr:colOff>123825</xdr:colOff>
      <xdr:row>22</xdr:row>
      <xdr:rowOff>133350</xdr:rowOff>
    </xdr:to>
    <xdr:sp macro="" textlink="">
      <xdr:nvSpPr>
        <xdr:cNvPr id="15" name="右中かっこ 14">
          <a:extLst>
            <a:ext uri="{FF2B5EF4-FFF2-40B4-BE49-F238E27FC236}">
              <a16:creationId xmlns:a16="http://schemas.microsoft.com/office/drawing/2014/main" id="{EDC33B28-EFA1-4B97-A29F-D98723B9F241}"/>
            </a:ext>
          </a:extLst>
        </xdr:cNvPr>
        <xdr:cNvSpPr/>
      </xdr:nvSpPr>
      <xdr:spPr>
        <a:xfrm>
          <a:off x="3686175" y="4533900"/>
          <a:ext cx="76200" cy="24765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136071</xdr:colOff>
      <xdr:row>3</xdr:row>
      <xdr:rowOff>68036</xdr:rowOff>
    </xdr:from>
    <xdr:to>
      <xdr:col>6</xdr:col>
      <xdr:colOff>181790</xdr:colOff>
      <xdr:row>5</xdr:row>
      <xdr:rowOff>145791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7C5EC7EC-F626-4404-8E83-3289EE040AC5}"/>
            </a:ext>
          </a:extLst>
        </xdr:cNvPr>
        <xdr:cNvSpPr/>
      </xdr:nvSpPr>
      <xdr:spPr>
        <a:xfrm>
          <a:off x="3790561" y="1477347"/>
          <a:ext cx="45719" cy="40821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116633</xdr:colOff>
      <xdr:row>6</xdr:row>
      <xdr:rowOff>38877</xdr:rowOff>
    </xdr:from>
    <xdr:to>
      <xdr:col>6</xdr:col>
      <xdr:colOff>162352</xdr:colOff>
      <xdr:row>7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55A207AE-5E16-4CC4-90FF-6FF67BBECF03}"/>
            </a:ext>
          </a:extLst>
        </xdr:cNvPr>
        <xdr:cNvSpPr/>
      </xdr:nvSpPr>
      <xdr:spPr>
        <a:xfrm>
          <a:off x="3771123" y="376140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9</xdr:row>
      <xdr:rowOff>38877</xdr:rowOff>
    </xdr:from>
    <xdr:to>
      <xdr:col>6</xdr:col>
      <xdr:colOff>162352</xdr:colOff>
      <xdr:row>10</xdr:row>
      <xdr:rowOff>116633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51B09A96-00CC-4999-B901-CF15A4C4E29D}"/>
            </a:ext>
          </a:extLst>
        </xdr:cNvPr>
        <xdr:cNvSpPr/>
      </xdr:nvSpPr>
      <xdr:spPr>
        <a:xfrm>
          <a:off x="3771123" y="3761403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13</xdr:row>
      <xdr:rowOff>38876</xdr:rowOff>
    </xdr:from>
    <xdr:to>
      <xdr:col>6</xdr:col>
      <xdr:colOff>162352</xdr:colOff>
      <xdr:row>15</xdr:row>
      <xdr:rowOff>126352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13B31FA9-F502-412E-9480-01266F2751A3}"/>
            </a:ext>
          </a:extLst>
        </xdr:cNvPr>
        <xdr:cNvSpPr/>
      </xdr:nvSpPr>
      <xdr:spPr>
        <a:xfrm>
          <a:off x="3771123" y="3100483"/>
          <a:ext cx="45719" cy="41793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16</xdr:row>
      <xdr:rowOff>38877</xdr:rowOff>
    </xdr:from>
    <xdr:to>
      <xdr:col>6</xdr:col>
      <xdr:colOff>162352</xdr:colOff>
      <xdr:row>17</xdr:row>
      <xdr:rowOff>116633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0FE6326D-A6D0-4B1F-8BC1-FB759AC47A75}"/>
            </a:ext>
          </a:extLst>
        </xdr:cNvPr>
        <xdr:cNvSpPr/>
      </xdr:nvSpPr>
      <xdr:spPr>
        <a:xfrm>
          <a:off x="3771123" y="2439566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14</xdr:row>
      <xdr:rowOff>28574</xdr:rowOff>
    </xdr:from>
    <xdr:to>
      <xdr:col>6</xdr:col>
      <xdr:colOff>131444</xdr:colOff>
      <xdr:row>15</xdr:row>
      <xdr:rowOff>142874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2CF52C28-FCA3-4D4D-B27F-822A3E8DA749}"/>
            </a:ext>
          </a:extLst>
        </xdr:cNvPr>
        <xdr:cNvSpPr/>
      </xdr:nvSpPr>
      <xdr:spPr>
        <a:xfrm>
          <a:off x="3724275" y="3219449"/>
          <a:ext cx="45719" cy="2762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87475</xdr:colOff>
      <xdr:row>5</xdr:row>
      <xdr:rowOff>48596</xdr:rowOff>
    </xdr:from>
    <xdr:to>
      <xdr:col>6</xdr:col>
      <xdr:colOff>162353</xdr:colOff>
      <xdr:row>10</xdr:row>
      <xdr:rowOff>165229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C28BF131-9ADF-4255-BB9D-713788A3E7B1}"/>
            </a:ext>
          </a:extLst>
        </xdr:cNvPr>
        <xdr:cNvSpPr/>
      </xdr:nvSpPr>
      <xdr:spPr>
        <a:xfrm>
          <a:off x="3741965" y="1788366"/>
          <a:ext cx="74878" cy="942781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18</xdr:row>
      <xdr:rowOff>38877</xdr:rowOff>
    </xdr:from>
    <xdr:to>
      <xdr:col>6</xdr:col>
      <xdr:colOff>162352</xdr:colOff>
      <xdr:row>19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E56CB419-ADC6-4AFB-BF89-558EB436C125}"/>
            </a:ext>
          </a:extLst>
        </xdr:cNvPr>
        <xdr:cNvSpPr/>
      </xdr:nvSpPr>
      <xdr:spPr>
        <a:xfrm>
          <a:off x="3771123" y="3265714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12</xdr:row>
      <xdr:rowOff>38877</xdr:rowOff>
    </xdr:from>
    <xdr:to>
      <xdr:col>6</xdr:col>
      <xdr:colOff>162352</xdr:colOff>
      <xdr:row>13</xdr:row>
      <xdr:rowOff>116633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132FE5FB-15DE-4F69-955D-947E33507FD5}"/>
            </a:ext>
          </a:extLst>
        </xdr:cNvPr>
        <xdr:cNvSpPr/>
      </xdr:nvSpPr>
      <xdr:spPr>
        <a:xfrm>
          <a:off x="3771123" y="3926632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16</xdr:row>
      <xdr:rowOff>38877</xdr:rowOff>
    </xdr:from>
    <xdr:to>
      <xdr:col>6</xdr:col>
      <xdr:colOff>162352</xdr:colOff>
      <xdr:row>17</xdr:row>
      <xdr:rowOff>116633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4071899F-C274-48C5-9C5F-F56A9C211A85}"/>
            </a:ext>
          </a:extLst>
        </xdr:cNvPr>
        <xdr:cNvSpPr/>
      </xdr:nvSpPr>
      <xdr:spPr>
        <a:xfrm>
          <a:off x="3771123" y="2935255"/>
          <a:ext cx="45719" cy="242985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100072</xdr:colOff>
      <xdr:row>3</xdr:row>
      <xdr:rowOff>58315</xdr:rowOff>
    </xdr:from>
    <xdr:to>
      <xdr:col>6</xdr:col>
      <xdr:colOff>165229</xdr:colOff>
      <xdr:row>5</xdr:row>
      <xdr:rowOff>97193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A2D4CBBB-C672-4CF8-8AFB-F85A743BB1C2}"/>
            </a:ext>
          </a:extLst>
        </xdr:cNvPr>
        <xdr:cNvSpPr/>
      </xdr:nvSpPr>
      <xdr:spPr>
        <a:xfrm rot="10800000" flipH="1">
          <a:off x="3754562" y="1467626"/>
          <a:ext cx="65157" cy="369337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8</xdr:row>
      <xdr:rowOff>38877</xdr:rowOff>
    </xdr:from>
    <xdr:to>
      <xdr:col>6</xdr:col>
      <xdr:colOff>162352</xdr:colOff>
      <xdr:row>9</xdr:row>
      <xdr:rowOff>116633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5EC12059-1EFD-4955-AC76-EA348C8BC68E}"/>
            </a:ext>
          </a:extLst>
        </xdr:cNvPr>
        <xdr:cNvSpPr/>
      </xdr:nvSpPr>
      <xdr:spPr>
        <a:xfrm>
          <a:off x="3771123" y="4587550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116633</xdr:colOff>
      <xdr:row>14</xdr:row>
      <xdr:rowOff>38877</xdr:rowOff>
    </xdr:from>
    <xdr:to>
      <xdr:col>6</xdr:col>
      <xdr:colOff>162352</xdr:colOff>
      <xdr:row>15</xdr:row>
      <xdr:rowOff>116633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B1678D0A-CFA6-42D6-9A1A-4619D835DE78}"/>
            </a:ext>
          </a:extLst>
        </xdr:cNvPr>
        <xdr:cNvSpPr/>
      </xdr:nvSpPr>
      <xdr:spPr>
        <a:xfrm>
          <a:off x="3771123" y="3596173"/>
          <a:ext cx="45719" cy="242986"/>
        </a:xfrm>
        <a:prstGeom prst="rightBrac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29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2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36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37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44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45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46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47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48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4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50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5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5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5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5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5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6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6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62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63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64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65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6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J120"/>
  <sheetViews>
    <sheetView showGridLines="0" tabSelected="1" view="pageBreakPreview" zoomScale="90" zoomScaleNormal="85" zoomScaleSheetLayoutView="9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79</v>
      </c>
      <c r="B2" s="113"/>
      <c r="C2" s="113"/>
      <c r="D2" s="113"/>
      <c r="E2" s="113"/>
      <c r="F2" s="113"/>
      <c r="G2" s="113"/>
      <c r="H2" s="114" t="s">
        <v>85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61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0">
        <v>0</v>
      </c>
      <c r="L3" s="60">
        <v>12</v>
      </c>
      <c r="M3" s="60">
        <v>22</v>
      </c>
      <c r="N3" s="60">
        <v>32</v>
      </c>
      <c r="O3" s="60">
        <v>42</v>
      </c>
      <c r="P3" s="60" t="s">
        <v>14</v>
      </c>
      <c r="Q3" s="60">
        <v>0</v>
      </c>
      <c r="R3" s="60">
        <v>12</v>
      </c>
      <c r="S3" s="60">
        <v>22</v>
      </c>
      <c r="T3" s="60">
        <v>32</v>
      </c>
      <c r="U3" s="60" t="s">
        <v>14</v>
      </c>
      <c r="V3" s="60">
        <v>0</v>
      </c>
      <c r="W3" s="60">
        <v>12</v>
      </c>
      <c r="X3" s="60">
        <v>22</v>
      </c>
      <c r="Y3" s="60">
        <v>42</v>
      </c>
      <c r="Z3" s="60" t="s">
        <v>14</v>
      </c>
      <c r="AA3" s="60">
        <v>0</v>
      </c>
      <c r="AB3" s="60">
        <v>12</v>
      </c>
      <c r="AC3" s="60">
        <v>22</v>
      </c>
      <c r="AD3" s="60">
        <v>32</v>
      </c>
      <c r="AE3" s="60">
        <v>42</v>
      </c>
      <c r="AF3" s="60" t="s">
        <v>14</v>
      </c>
      <c r="AG3" s="60">
        <v>0</v>
      </c>
      <c r="AH3" s="60">
        <v>12</v>
      </c>
      <c r="AI3" s="60">
        <v>42</v>
      </c>
      <c r="AJ3" s="60" t="s">
        <v>14</v>
      </c>
    </row>
    <row r="4" spans="1:36" ht="12.95" customHeight="1" x14ac:dyDescent="0.15">
      <c r="A4" s="59">
        <v>391</v>
      </c>
      <c r="B4" s="107" t="s">
        <v>58</v>
      </c>
      <c r="C4" s="107"/>
      <c r="D4" s="59">
        <v>28</v>
      </c>
      <c r="E4" s="59">
        <v>16</v>
      </c>
      <c r="F4" s="4">
        <f t="shared" ref="F4:F43" si="0">IF(D4&gt;0,IF(B4="スギ",P4,IF(B4="ヒノキ",U4,IF(B4="アカマツ",Z4,IF(B4="カラマツ",AF4,AJ4)))),"")</f>
        <v>0.44</v>
      </c>
      <c r="G4" s="5" t="s">
        <v>127</v>
      </c>
      <c r="H4" s="59"/>
      <c r="I4" s="59" t="s">
        <v>83</v>
      </c>
      <c r="J4" s="1" t="s">
        <v>15</v>
      </c>
      <c r="K4" s="60">
        <f t="shared" ref="K4:K43" si="1">IF(ROUND(10^(-5+0.8769+1.7454*LOG(D4)+1.014*LOG(E4)),2)&gt;=0.01,ROUND(10^(-5+0.8769+1.7454*LOG(D4)+1.014*LOG(E4)),2),ROUND(10^(-5+0.8769+1.7454*LOG(D4)+1.014*LOG(E4)),3))</f>
        <v>0.42</v>
      </c>
      <c r="L4" s="60">
        <f t="shared" ref="L4:L43" si="2">ROUND(10^(-5+0.73504+1.83346*LOG(D4)+1.06569*LOG(E4)),2)</f>
        <v>0.47</v>
      </c>
      <c r="M4" s="60">
        <f t="shared" ref="M4:M43" si="3">ROUND(10^(-5+0.71514+1.74357*LOG(D4)+1.17719*LOG(E4)),2)</f>
        <v>0.45</v>
      </c>
      <c r="N4" s="60">
        <f t="shared" ref="N4:N43" si="4">ROUND(10^(-5+0.82956+1.76381*LOG(D4)+1.06412*LOG(E4)),2)</f>
        <v>0.46</v>
      </c>
      <c r="O4" s="60">
        <f t="shared" ref="O4:O43" si="5">ROUND(10^(-5+0.88226+1.79204*LOG(D4)+0.99303*LOG(E4)),2)</f>
        <v>0.47</v>
      </c>
      <c r="P4" s="60">
        <f>HLOOKUP($D4,K$3:O$43,MATCH($A4,$A$3:$A$43,0),1)</f>
        <v>0.45</v>
      </c>
      <c r="Q4" s="60">
        <f t="shared" ref="Q4:Q43" si="6">IF(ROUND(10^(1.810672*LOG(D4)+0.982833*LOG(E4)-4.173533),2)&gt;=0.01,ROUND(10^(1.810672*LOG(D4)+0.982833*LOG(E4)-4.173533),2),ROUND(10^(1.810672*LOG(D4)+0.982833*LOG(E4)-4.173533),3))</f>
        <v>0.43</v>
      </c>
      <c r="R4" s="60">
        <f t="shared" ref="R4:R43" si="7">ROUND(10^(1.905709*LOG(D4)+1.011385*LOG(E4)-4.293729),2)</f>
        <v>0.48</v>
      </c>
      <c r="S4" s="60">
        <f t="shared" ref="S4:S43" si="8">ROUND(10^(1.771888*LOG(D4)+1.138415*LOG(E4)-4.271259),2)</f>
        <v>0.46</v>
      </c>
      <c r="T4" s="60">
        <f t="shared" ref="T4:T43" si="9">ROUND(10^(1.671519*LOG(D4)+1.363617*LOG(E4)-4.404407),2)</f>
        <v>0.45</v>
      </c>
      <c r="U4" s="60">
        <f t="shared" ref="U4:U43" si="10">HLOOKUP($D4,Q$3:T$43,MATCH($A4,$A$3:$A$43,0),1)</f>
        <v>0.46</v>
      </c>
      <c r="V4" s="60">
        <f t="shared" ref="V4:V43" si="11">IF(ROUND(10^(-4.249503+1.946501*LOG(D4)+0.942682*LOG(E4)),2)&gt;=0.01,ROUND(10^(-4.249503+1.946501*LOG(D4)+0.942682*LOG(E4)),2),ROUND(10^(-4.249503+1.946501*LOG(D4)+0.942682*LOG(E4)),3))</f>
        <v>0.5</v>
      </c>
      <c r="W4" s="60">
        <f t="shared" ref="W4:W43" si="12">ROUND(10^(-4.155639+1.847898*LOG(D4)+0.951955*LOG(E4)),2)</f>
        <v>0.46</v>
      </c>
      <c r="X4" s="60">
        <f t="shared" ref="X4:X43" si="13">ROUND(10^(-4.194535+1.804172*LOG(D4)+1.034248*LOG(E4)),2)</f>
        <v>0.46</v>
      </c>
      <c r="Y4" s="60">
        <f t="shared" ref="Y4:Y43" si="14">ROUND(10^(-4.42347+2.006485*LOG(D4)+0.967757*LOG(E4)),2)</f>
        <v>0.44</v>
      </c>
      <c r="Z4" s="60">
        <f t="shared" ref="Z4:Z43" si="15">HLOOKUP($D4,V$3:Y$43,MATCH($A4,$A$3:$A$43,0),1)</f>
        <v>0.46</v>
      </c>
      <c r="AA4" s="60">
        <f t="shared" ref="AA4:AA43" si="16">IF(ROUND(10^(1.80389*LOG(D4)+0.962587*LOG(E4)-4.155099),2)&gt;=0.01,ROUND(10^(1.80389*LOG(D4)+0.962587*LOG(E4)-4.155099),2),ROUND(10^(1.80389*LOG(D4)+0.962587*LOG(E4)-4.155099),3))</f>
        <v>0.41</v>
      </c>
      <c r="AB4" s="60">
        <f t="shared" ref="AB4:AB43" si="17">ROUND(10^(1.979213*LOG(D4)+0.998347*LOG(E4)-4.369281),2)</f>
        <v>0.5</v>
      </c>
      <c r="AC4" s="60">
        <f t="shared" ref="AC4:AC43" si="18">ROUND(10^(1.904401*LOG(D4)+1.062478*LOG(E4)-4.348104),2)</f>
        <v>0.49</v>
      </c>
      <c r="AD4" s="60">
        <f t="shared" ref="AD4:AD43" si="19">ROUND(10^(1.640825*LOG(D4)+1.080387*LOG(E4)-3.976731),2)</f>
        <v>0.5</v>
      </c>
      <c r="AE4" s="60">
        <f t="shared" ref="AE4:AE43" si="20">ROUND(10^(1.90887*LOG(D4)+1.088002*LOG(E4)-4.431495),2)</f>
        <v>0.44</v>
      </c>
      <c r="AF4" s="60">
        <f t="shared" ref="AF4:AF43" si="21">HLOOKUP($D4,AA$3:AE$43,MATCH($A4,$A$3:$A$43,0),1)</f>
        <v>0.49</v>
      </c>
      <c r="AG4" s="60">
        <f t="shared" ref="AG4:AG43" si="22">IF(ROUND(10^(1.94019664*LOG(D4)+0.84689666*LOG(E4)-4.20067295),2)&gt;=0.01,ROUND(10^(1.94019664*LOG(D4)+0.84689666*LOG(E4)-4.20067295),2),ROUND(10^(1.94019664*LOG(D4)+0.84689666*LOG(E4)-4.20067295),3))</f>
        <v>0.42</v>
      </c>
      <c r="AH4" s="60">
        <f t="shared" ref="AH4:AH43" si="23">ROUND(10^(1.93813902*LOG(D4)+0.96697002*LOG(E4)-4.32216295),2)</f>
        <v>0.44</v>
      </c>
      <c r="AI4" s="60">
        <f t="shared" ref="AI4:AI43" si="24">ROUND(10^(1.82464098*LOG(D4)+0.97625989*LOG(E4)-4.15096808),2)</f>
        <v>0.46</v>
      </c>
      <c r="AJ4" s="60">
        <f t="shared" ref="AJ4:AJ43" si="25">HLOOKUP($D4,AG$3:AI$43,MATCH($A4,$A$3:$A$43,0),1)</f>
        <v>0.44</v>
      </c>
    </row>
    <row r="5" spans="1:36" ht="12.95" customHeight="1" x14ac:dyDescent="0.15">
      <c r="A5" s="59">
        <v>392</v>
      </c>
      <c r="B5" s="107" t="s">
        <v>58</v>
      </c>
      <c r="C5" s="107"/>
      <c r="D5" s="59">
        <v>22</v>
      </c>
      <c r="E5" s="59">
        <v>15</v>
      </c>
      <c r="F5" s="4">
        <f t="shared" si="0"/>
        <v>0.26</v>
      </c>
      <c r="G5" s="5" t="s">
        <v>63</v>
      </c>
      <c r="H5" s="90" t="s">
        <v>61</v>
      </c>
      <c r="I5" s="59"/>
      <c r="J5" s="1" t="s">
        <v>15</v>
      </c>
      <c r="K5" s="60">
        <f t="shared" si="1"/>
        <v>0.26</v>
      </c>
      <c r="L5" s="60">
        <f t="shared" si="2"/>
        <v>0.28000000000000003</v>
      </c>
      <c r="M5" s="60">
        <f t="shared" si="3"/>
        <v>0.28000000000000003</v>
      </c>
      <c r="N5" s="60">
        <f t="shared" si="4"/>
        <v>0.28000000000000003</v>
      </c>
      <c r="O5" s="60">
        <f t="shared" si="5"/>
        <v>0.28999999999999998</v>
      </c>
      <c r="P5" s="60">
        <f t="shared" ref="P5:P43" si="26">HLOOKUP($D5,K$3:O$43,MATCH(A5,$A$3:$A$43,0),1)</f>
        <v>0.28000000000000003</v>
      </c>
      <c r="Q5" s="60">
        <f t="shared" si="6"/>
        <v>0.26</v>
      </c>
      <c r="R5" s="60">
        <f t="shared" si="7"/>
        <v>0.28000000000000003</v>
      </c>
      <c r="S5" s="60">
        <f t="shared" si="8"/>
        <v>0.28000000000000003</v>
      </c>
      <c r="T5" s="60">
        <f t="shared" si="9"/>
        <v>0.28000000000000003</v>
      </c>
      <c r="U5" s="60">
        <f t="shared" si="10"/>
        <v>0.28000000000000003</v>
      </c>
      <c r="V5" s="60">
        <f t="shared" si="11"/>
        <v>0.3</v>
      </c>
      <c r="W5" s="60">
        <f t="shared" si="12"/>
        <v>0.28000000000000003</v>
      </c>
      <c r="X5" s="60">
        <f t="shared" si="13"/>
        <v>0.28000000000000003</v>
      </c>
      <c r="Y5" s="60">
        <f t="shared" si="14"/>
        <v>0.26</v>
      </c>
      <c r="Z5" s="60">
        <f t="shared" si="15"/>
        <v>0.28000000000000003</v>
      </c>
      <c r="AA5" s="60">
        <f t="shared" si="16"/>
        <v>0.25</v>
      </c>
      <c r="AB5" s="60">
        <f t="shared" si="17"/>
        <v>0.28999999999999998</v>
      </c>
      <c r="AC5" s="60">
        <f t="shared" si="18"/>
        <v>0.28999999999999998</v>
      </c>
      <c r="AD5" s="60">
        <f t="shared" si="19"/>
        <v>0.31</v>
      </c>
      <c r="AE5" s="60">
        <f t="shared" si="20"/>
        <v>0.26</v>
      </c>
      <c r="AF5" s="60">
        <f t="shared" si="21"/>
        <v>0.28999999999999998</v>
      </c>
      <c r="AG5" s="60">
        <f t="shared" si="22"/>
        <v>0.25</v>
      </c>
      <c r="AH5" s="60">
        <f t="shared" si="23"/>
        <v>0.26</v>
      </c>
      <c r="AI5" s="60">
        <f t="shared" si="24"/>
        <v>0.28000000000000003</v>
      </c>
      <c r="AJ5" s="60">
        <f t="shared" si="25"/>
        <v>0.26</v>
      </c>
    </row>
    <row r="6" spans="1:36" ht="12.95" customHeight="1" x14ac:dyDescent="0.15">
      <c r="A6" s="90">
        <v>393</v>
      </c>
      <c r="B6" s="107" t="s">
        <v>58</v>
      </c>
      <c r="C6" s="107"/>
      <c r="D6" s="59">
        <v>10</v>
      </c>
      <c r="E6" s="59">
        <v>10</v>
      </c>
      <c r="F6" s="4">
        <f t="shared" si="0"/>
        <v>0.04</v>
      </c>
      <c r="G6" s="59" t="s">
        <v>63</v>
      </c>
      <c r="H6" s="73" t="s">
        <v>61</v>
      </c>
      <c r="I6" s="59"/>
      <c r="J6" s="1" t="s">
        <v>15</v>
      </c>
      <c r="K6" s="60">
        <f t="shared" si="1"/>
        <v>0.04</v>
      </c>
      <c r="L6" s="60">
        <f t="shared" si="2"/>
        <v>0.04</v>
      </c>
      <c r="M6" s="60">
        <f t="shared" si="3"/>
        <v>0.04</v>
      </c>
      <c r="N6" s="60">
        <f t="shared" si="4"/>
        <v>0.05</v>
      </c>
      <c r="O6" s="60">
        <f t="shared" si="5"/>
        <v>0.05</v>
      </c>
      <c r="P6" s="60">
        <f t="shared" si="26"/>
        <v>0.04</v>
      </c>
      <c r="Q6" s="60">
        <f t="shared" si="6"/>
        <v>0.04</v>
      </c>
      <c r="R6" s="60">
        <f t="shared" si="7"/>
        <v>0.04</v>
      </c>
      <c r="S6" s="60">
        <f t="shared" si="8"/>
        <v>0.04</v>
      </c>
      <c r="T6" s="60">
        <f t="shared" si="9"/>
        <v>0.04</v>
      </c>
      <c r="U6" s="60">
        <f t="shared" si="10"/>
        <v>0.04</v>
      </c>
      <c r="V6" s="60">
        <f t="shared" si="11"/>
        <v>0.04</v>
      </c>
      <c r="W6" s="60">
        <f t="shared" si="12"/>
        <v>0.04</v>
      </c>
      <c r="X6" s="60">
        <f t="shared" si="13"/>
        <v>0.04</v>
      </c>
      <c r="Y6" s="60">
        <f t="shared" si="14"/>
        <v>0.04</v>
      </c>
      <c r="Z6" s="60">
        <f t="shared" si="15"/>
        <v>0.04</v>
      </c>
      <c r="AA6" s="60">
        <f t="shared" si="16"/>
        <v>0.04</v>
      </c>
      <c r="AB6" s="60">
        <f t="shared" si="17"/>
        <v>0.04</v>
      </c>
      <c r="AC6" s="60">
        <f t="shared" si="18"/>
        <v>0.04</v>
      </c>
      <c r="AD6" s="60">
        <f t="shared" si="19"/>
        <v>0.06</v>
      </c>
      <c r="AE6" s="60">
        <f t="shared" si="20"/>
        <v>0.04</v>
      </c>
      <c r="AF6" s="60">
        <f t="shared" si="21"/>
        <v>0.04</v>
      </c>
      <c r="AG6" s="60">
        <f t="shared" si="22"/>
        <v>0.04</v>
      </c>
      <c r="AH6" s="60">
        <f t="shared" si="23"/>
        <v>0.04</v>
      </c>
      <c r="AI6" s="60">
        <f t="shared" si="24"/>
        <v>0.04</v>
      </c>
      <c r="AJ6" s="60">
        <f t="shared" si="25"/>
        <v>0.04</v>
      </c>
    </row>
    <row r="7" spans="1:36" ht="12.95" customHeight="1" x14ac:dyDescent="0.15">
      <c r="A7" s="90">
        <v>394</v>
      </c>
      <c r="B7" s="107" t="s">
        <v>58</v>
      </c>
      <c r="C7" s="107"/>
      <c r="D7" s="59">
        <v>18</v>
      </c>
      <c r="E7" s="59">
        <v>14</v>
      </c>
      <c r="F7" s="4">
        <f t="shared" si="0"/>
        <v>0.17</v>
      </c>
      <c r="G7" s="5" t="s">
        <v>127</v>
      </c>
      <c r="H7" s="89" t="s">
        <v>61</v>
      </c>
      <c r="I7" s="59"/>
      <c r="J7" s="1" t="s">
        <v>15</v>
      </c>
      <c r="K7" s="60">
        <f t="shared" si="1"/>
        <v>0.17</v>
      </c>
      <c r="L7" s="60">
        <f t="shared" si="2"/>
        <v>0.18</v>
      </c>
      <c r="M7" s="60">
        <f t="shared" si="3"/>
        <v>0.18</v>
      </c>
      <c r="N7" s="60">
        <f t="shared" si="4"/>
        <v>0.18</v>
      </c>
      <c r="O7" s="60">
        <f t="shared" si="5"/>
        <v>0.19</v>
      </c>
      <c r="P7" s="60">
        <f t="shared" si="26"/>
        <v>0.18</v>
      </c>
      <c r="Q7" s="60">
        <f t="shared" si="6"/>
        <v>0.17</v>
      </c>
      <c r="R7" s="60">
        <f t="shared" si="7"/>
        <v>0.18</v>
      </c>
      <c r="S7" s="60">
        <f t="shared" si="8"/>
        <v>0.18</v>
      </c>
      <c r="T7" s="60">
        <f t="shared" si="9"/>
        <v>0.18</v>
      </c>
      <c r="U7" s="60">
        <f t="shared" si="10"/>
        <v>0.18</v>
      </c>
      <c r="V7" s="60">
        <f t="shared" si="11"/>
        <v>0.19</v>
      </c>
      <c r="W7" s="60">
        <f t="shared" si="12"/>
        <v>0.18</v>
      </c>
      <c r="X7" s="60">
        <f t="shared" si="13"/>
        <v>0.18</v>
      </c>
      <c r="Y7" s="60">
        <f t="shared" si="14"/>
        <v>0.16</v>
      </c>
      <c r="Z7" s="60">
        <f t="shared" si="15"/>
        <v>0.18</v>
      </c>
      <c r="AA7" s="60">
        <f t="shared" si="16"/>
        <v>0.16</v>
      </c>
      <c r="AB7" s="60">
        <f t="shared" si="17"/>
        <v>0.18</v>
      </c>
      <c r="AC7" s="60">
        <f t="shared" si="18"/>
        <v>0.18</v>
      </c>
      <c r="AD7" s="60">
        <f t="shared" si="19"/>
        <v>0.21</v>
      </c>
      <c r="AE7" s="60">
        <f t="shared" si="20"/>
        <v>0.16</v>
      </c>
      <c r="AF7" s="60">
        <f t="shared" si="21"/>
        <v>0.18</v>
      </c>
      <c r="AG7" s="60">
        <f t="shared" si="22"/>
        <v>0.16</v>
      </c>
      <c r="AH7" s="60">
        <f t="shared" si="23"/>
        <v>0.17</v>
      </c>
      <c r="AI7" s="60">
        <f t="shared" si="24"/>
        <v>0.18</v>
      </c>
      <c r="AJ7" s="60">
        <f t="shared" si="25"/>
        <v>0.17</v>
      </c>
    </row>
    <row r="8" spans="1:36" ht="12.95" customHeight="1" x14ac:dyDescent="0.15">
      <c r="A8" s="90">
        <v>395</v>
      </c>
      <c r="B8" s="107" t="s">
        <v>58</v>
      </c>
      <c r="C8" s="107"/>
      <c r="D8" s="59">
        <v>14</v>
      </c>
      <c r="E8" s="59">
        <v>11</v>
      </c>
      <c r="F8" s="4">
        <f t="shared" si="0"/>
        <v>0.08</v>
      </c>
      <c r="G8" s="5" t="s">
        <v>127</v>
      </c>
      <c r="H8" s="90" t="s">
        <v>61</v>
      </c>
      <c r="I8" s="59"/>
      <c r="J8" s="1" t="s">
        <v>15</v>
      </c>
      <c r="K8" s="60">
        <f t="shared" si="1"/>
        <v>0.09</v>
      </c>
      <c r="L8" s="60">
        <f t="shared" si="2"/>
        <v>0.09</v>
      </c>
      <c r="M8" s="60">
        <f t="shared" si="3"/>
        <v>0.09</v>
      </c>
      <c r="N8" s="60">
        <f t="shared" si="4"/>
        <v>0.09</v>
      </c>
      <c r="O8" s="60">
        <f t="shared" si="5"/>
        <v>0.09</v>
      </c>
      <c r="P8" s="60">
        <f t="shared" si="26"/>
        <v>0.09</v>
      </c>
      <c r="Q8" s="60">
        <f t="shared" si="6"/>
        <v>0.08</v>
      </c>
      <c r="R8" s="60">
        <f t="shared" si="7"/>
        <v>0.09</v>
      </c>
      <c r="S8" s="60">
        <f t="shared" si="8"/>
        <v>0.09</v>
      </c>
      <c r="T8" s="60">
        <f t="shared" si="9"/>
        <v>0.09</v>
      </c>
      <c r="U8" s="60">
        <f t="shared" si="10"/>
        <v>0.09</v>
      </c>
      <c r="V8" s="60">
        <f t="shared" si="11"/>
        <v>0.09</v>
      </c>
      <c r="W8" s="60">
        <f t="shared" si="12"/>
        <v>0.09</v>
      </c>
      <c r="X8" s="60">
        <f t="shared" si="13"/>
        <v>0.09</v>
      </c>
      <c r="Y8" s="60">
        <f t="shared" si="14"/>
        <v>0.08</v>
      </c>
      <c r="Z8" s="60">
        <f t="shared" si="15"/>
        <v>0.09</v>
      </c>
      <c r="AA8" s="60">
        <f t="shared" si="16"/>
        <v>0.08</v>
      </c>
      <c r="AB8" s="60">
        <f t="shared" si="17"/>
        <v>0.09</v>
      </c>
      <c r="AC8" s="60">
        <f t="shared" si="18"/>
        <v>0.09</v>
      </c>
      <c r="AD8" s="60">
        <f t="shared" si="19"/>
        <v>0.11</v>
      </c>
      <c r="AE8" s="60">
        <f t="shared" si="20"/>
        <v>0.08</v>
      </c>
      <c r="AF8" s="60">
        <f t="shared" si="21"/>
        <v>0.09</v>
      </c>
      <c r="AG8" s="60">
        <f t="shared" si="22"/>
        <v>0.08</v>
      </c>
      <c r="AH8" s="60">
        <f t="shared" si="23"/>
        <v>0.08</v>
      </c>
      <c r="AI8" s="60">
        <f t="shared" si="24"/>
        <v>0.09</v>
      </c>
      <c r="AJ8" s="60">
        <f t="shared" si="25"/>
        <v>0.08</v>
      </c>
    </row>
    <row r="9" spans="1:36" ht="12.95" customHeight="1" x14ac:dyDescent="0.15">
      <c r="A9" s="90">
        <v>396</v>
      </c>
      <c r="B9" s="107" t="s">
        <v>58</v>
      </c>
      <c r="C9" s="107"/>
      <c r="D9" s="59">
        <v>28</v>
      </c>
      <c r="E9" s="59">
        <v>16</v>
      </c>
      <c r="F9" s="4">
        <f t="shared" si="0"/>
        <v>0.44</v>
      </c>
      <c r="G9" s="5"/>
      <c r="H9" s="75"/>
      <c r="I9" s="59"/>
      <c r="J9" s="1" t="s">
        <v>15</v>
      </c>
      <c r="K9" s="60">
        <f t="shared" si="1"/>
        <v>0.42</v>
      </c>
      <c r="L9" s="60">
        <f t="shared" si="2"/>
        <v>0.47</v>
      </c>
      <c r="M9" s="60">
        <f t="shared" si="3"/>
        <v>0.45</v>
      </c>
      <c r="N9" s="60">
        <f t="shared" si="4"/>
        <v>0.46</v>
      </c>
      <c r="O9" s="60">
        <f t="shared" si="5"/>
        <v>0.47</v>
      </c>
      <c r="P9" s="60">
        <f t="shared" si="26"/>
        <v>0.45</v>
      </c>
      <c r="Q9" s="60">
        <f t="shared" si="6"/>
        <v>0.43</v>
      </c>
      <c r="R9" s="60">
        <f t="shared" si="7"/>
        <v>0.48</v>
      </c>
      <c r="S9" s="60">
        <f t="shared" si="8"/>
        <v>0.46</v>
      </c>
      <c r="T9" s="60">
        <f t="shared" si="9"/>
        <v>0.45</v>
      </c>
      <c r="U9" s="60">
        <f t="shared" si="10"/>
        <v>0.46</v>
      </c>
      <c r="V9" s="60">
        <f t="shared" si="11"/>
        <v>0.5</v>
      </c>
      <c r="W9" s="60">
        <f t="shared" si="12"/>
        <v>0.46</v>
      </c>
      <c r="X9" s="60">
        <f t="shared" si="13"/>
        <v>0.46</v>
      </c>
      <c r="Y9" s="60">
        <f t="shared" si="14"/>
        <v>0.44</v>
      </c>
      <c r="Z9" s="60">
        <f t="shared" si="15"/>
        <v>0.46</v>
      </c>
      <c r="AA9" s="60">
        <f t="shared" si="16"/>
        <v>0.41</v>
      </c>
      <c r="AB9" s="60">
        <f t="shared" si="17"/>
        <v>0.5</v>
      </c>
      <c r="AC9" s="60">
        <f t="shared" si="18"/>
        <v>0.49</v>
      </c>
      <c r="AD9" s="60">
        <f t="shared" si="19"/>
        <v>0.5</v>
      </c>
      <c r="AE9" s="60">
        <f t="shared" si="20"/>
        <v>0.44</v>
      </c>
      <c r="AF9" s="60">
        <f t="shared" si="21"/>
        <v>0.49</v>
      </c>
      <c r="AG9" s="60">
        <f t="shared" si="22"/>
        <v>0.42</v>
      </c>
      <c r="AH9" s="60">
        <f t="shared" si="23"/>
        <v>0.44</v>
      </c>
      <c r="AI9" s="60">
        <f t="shared" si="24"/>
        <v>0.46</v>
      </c>
      <c r="AJ9" s="60">
        <f t="shared" si="25"/>
        <v>0.44</v>
      </c>
    </row>
    <row r="10" spans="1:36" ht="12.95" customHeight="1" x14ac:dyDescent="0.15">
      <c r="A10" s="90">
        <v>397</v>
      </c>
      <c r="B10" s="107" t="s">
        <v>126</v>
      </c>
      <c r="C10" s="107"/>
      <c r="D10" s="59">
        <v>8</v>
      </c>
      <c r="E10" s="59">
        <v>5</v>
      </c>
      <c r="F10" s="4">
        <f t="shared" si="0"/>
        <v>0.01</v>
      </c>
      <c r="G10" s="75"/>
      <c r="H10" s="90" t="s">
        <v>61</v>
      </c>
      <c r="I10" s="59"/>
      <c r="J10" s="1" t="s">
        <v>15</v>
      </c>
      <c r="K10" s="60">
        <f t="shared" si="1"/>
        <v>0.01</v>
      </c>
      <c r="L10" s="60">
        <f t="shared" si="2"/>
        <v>0.01</v>
      </c>
      <c r="M10" s="60">
        <f t="shared" si="3"/>
        <v>0.01</v>
      </c>
      <c r="N10" s="60">
        <f t="shared" si="4"/>
        <v>0.01</v>
      </c>
      <c r="O10" s="60">
        <f t="shared" si="5"/>
        <v>0.02</v>
      </c>
      <c r="P10" s="60">
        <f t="shared" si="26"/>
        <v>0.01</v>
      </c>
      <c r="Q10" s="60">
        <f t="shared" si="6"/>
        <v>0.01</v>
      </c>
      <c r="R10" s="60">
        <f t="shared" si="7"/>
        <v>0.01</v>
      </c>
      <c r="S10" s="60">
        <f t="shared" si="8"/>
        <v>0.01</v>
      </c>
      <c r="T10" s="60">
        <f t="shared" si="9"/>
        <v>0.01</v>
      </c>
      <c r="U10" s="60">
        <f t="shared" si="10"/>
        <v>0.01</v>
      </c>
      <c r="V10" s="60">
        <f t="shared" si="11"/>
        <v>0.01</v>
      </c>
      <c r="W10" s="60">
        <f t="shared" si="12"/>
        <v>0.02</v>
      </c>
      <c r="X10" s="60">
        <f t="shared" si="13"/>
        <v>0.01</v>
      </c>
      <c r="Y10" s="60">
        <f t="shared" si="14"/>
        <v>0.01</v>
      </c>
      <c r="Z10" s="60">
        <f t="shared" si="15"/>
        <v>0.01</v>
      </c>
      <c r="AA10" s="60">
        <f t="shared" si="16"/>
        <v>0.01</v>
      </c>
      <c r="AB10" s="60">
        <f t="shared" si="17"/>
        <v>0.01</v>
      </c>
      <c r="AC10" s="60">
        <f t="shared" si="18"/>
        <v>0.01</v>
      </c>
      <c r="AD10" s="60">
        <f t="shared" si="19"/>
        <v>0.02</v>
      </c>
      <c r="AE10" s="60">
        <f t="shared" si="20"/>
        <v>0.01</v>
      </c>
      <c r="AF10" s="60">
        <f t="shared" si="21"/>
        <v>0.01</v>
      </c>
      <c r="AG10" s="60">
        <f t="shared" si="22"/>
        <v>0.01</v>
      </c>
      <c r="AH10" s="60">
        <f t="shared" si="23"/>
        <v>0.01</v>
      </c>
      <c r="AI10" s="60">
        <f t="shared" si="24"/>
        <v>0.02</v>
      </c>
      <c r="AJ10" s="60">
        <f t="shared" si="25"/>
        <v>0.01</v>
      </c>
    </row>
    <row r="11" spans="1:36" ht="12.95" customHeight="1" x14ac:dyDescent="0.15">
      <c r="A11" s="90">
        <v>398</v>
      </c>
      <c r="B11" s="107" t="s">
        <v>56</v>
      </c>
      <c r="C11" s="107"/>
      <c r="D11" s="59">
        <v>20</v>
      </c>
      <c r="E11" s="59">
        <v>12</v>
      </c>
      <c r="F11" s="4">
        <f t="shared" si="0"/>
        <v>0.17</v>
      </c>
      <c r="G11" s="5"/>
      <c r="H11" s="75"/>
      <c r="I11" s="59"/>
      <c r="J11" s="1" t="s">
        <v>15</v>
      </c>
      <c r="K11" s="60">
        <f t="shared" si="1"/>
        <v>0.17</v>
      </c>
      <c r="L11" s="60">
        <f t="shared" si="2"/>
        <v>0.19</v>
      </c>
      <c r="M11" s="60">
        <f t="shared" si="3"/>
        <v>0.18</v>
      </c>
      <c r="N11" s="60">
        <f t="shared" si="4"/>
        <v>0.19</v>
      </c>
      <c r="O11" s="60">
        <f t="shared" si="5"/>
        <v>0.19</v>
      </c>
      <c r="P11" s="60">
        <f t="shared" si="26"/>
        <v>0.19</v>
      </c>
      <c r="Q11" s="60">
        <f t="shared" si="6"/>
        <v>0.17</v>
      </c>
      <c r="R11" s="60">
        <f t="shared" si="7"/>
        <v>0.19</v>
      </c>
      <c r="S11" s="60">
        <f t="shared" si="8"/>
        <v>0.18</v>
      </c>
      <c r="T11" s="60">
        <f t="shared" si="9"/>
        <v>0.17</v>
      </c>
      <c r="U11" s="60">
        <f t="shared" si="10"/>
        <v>0.19</v>
      </c>
      <c r="V11" s="60">
        <f t="shared" si="11"/>
        <v>0.2</v>
      </c>
      <c r="W11" s="60">
        <f t="shared" si="12"/>
        <v>0.19</v>
      </c>
      <c r="X11" s="60">
        <f t="shared" si="13"/>
        <v>0.19</v>
      </c>
      <c r="Y11" s="60">
        <f t="shared" si="14"/>
        <v>0.17</v>
      </c>
      <c r="Z11" s="60">
        <f t="shared" si="15"/>
        <v>0.19</v>
      </c>
      <c r="AA11" s="60">
        <f t="shared" si="16"/>
        <v>0.17</v>
      </c>
      <c r="AB11" s="60">
        <f t="shared" si="17"/>
        <v>0.19</v>
      </c>
      <c r="AC11" s="60">
        <f t="shared" si="18"/>
        <v>0.19</v>
      </c>
      <c r="AD11" s="60">
        <f t="shared" si="19"/>
        <v>0.21</v>
      </c>
      <c r="AE11" s="60">
        <f t="shared" si="20"/>
        <v>0.17</v>
      </c>
      <c r="AF11" s="60">
        <f t="shared" si="21"/>
        <v>0.19</v>
      </c>
      <c r="AG11" s="60">
        <f t="shared" si="22"/>
        <v>0.17</v>
      </c>
      <c r="AH11" s="60">
        <f t="shared" si="23"/>
        <v>0.17</v>
      </c>
      <c r="AI11" s="60">
        <f t="shared" si="24"/>
        <v>0.19</v>
      </c>
      <c r="AJ11" s="60">
        <f t="shared" si="25"/>
        <v>0.17</v>
      </c>
    </row>
    <row r="12" spans="1:36" ht="12.95" customHeight="1" x14ac:dyDescent="0.15">
      <c r="A12" s="90">
        <v>399</v>
      </c>
      <c r="B12" s="107" t="s">
        <v>60</v>
      </c>
      <c r="C12" s="107"/>
      <c r="D12" s="59">
        <v>12</v>
      </c>
      <c r="E12" s="59">
        <v>11</v>
      </c>
      <c r="F12" s="4">
        <f t="shared" si="0"/>
        <v>0.06</v>
      </c>
      <c r="G12" s="75"/>
      <c r="H12" s="90" t="s">
        <v>61</v>
      </c>
      <c r="I12" s="59"/>
      <c r="J12" s="1" t="s">
        <v>15</v>
      </c>
      <c r="K12" s="60">
        <f t="shared" si="1"/>
        <v>7.0000000000000007E-2</v>
      </c>
      <c r="L12" s="60">
        <f t="shared" si="2"/>
        <v>7.0000000000000007E-2</v>
      </c>
      <c r="M12" s="60">
        <f t="shared" si="3"/>
        <v>7.0000000000000007E-2</v>
      </c>
      <c r="N12" s="60">
        <f t="shared" si="4"/>
        <v>7.0000000000000007E-2</v>
      </c>
      <c r="O12" s="60">
        <f t="shared" si="5"/>
        <v>7.0000000000000007E-2</v>
      </c>
      <c r="P12" s="60">
        <f t="shared" si="26"/>
        <v>7.0000000000000007E-2</v>
      </c>
      <c r="Q12" s="60">
        <f t="shared" si="6"/>
        <v>0.06</v>
      </c>
      <c r="R12" s="60">
        <f t="shared" si="7"/>
        <v>7.0000000000000007E-2</v>
      </c>
      <c r="S12" s="60">
        <f t="shared" si="8"/>
        <v>7.0000000000000007E-2</v>
      </c>
      <c r="T12" s="60">
        <f t="shared" si="9"/>
        <v>7.0000000000000007E-2</v>
      </c>
      <c r="U12" s="60">
        <f t="shared" si="10"/>
        <v>7.0000000000000007E-2</v>
      </c>
      <c r="V12" s="60">
        <f t="shared" si="11"/>
        <v>7.0000000000000007E-2</v>
      </c>
      <c r="W12" s="60">
        <f t="shared" si="12"/>
        <v>7.0000000000000007E-2</v>
      </c>
      <c r="X12" s="60">
        <f t="shared" si="13"/>
        <v>7.0000000000000007E-2</v>
      </c>
      <c r="Y12" s="60">
        <f t="shared" si="14"/>
        <v>0.06</v>
      </c>
      <c r="Z12" s="60">
        <f t="shared" si="15"/>
        <v>7.0000000000000007E-2</v>
      </c>
      <c r="AA12" s="60">
        <f t="shared" si="16"/>
        <v>0.06</v>
      </c>
      <c r="AB12" s="60">
        <f t="shared" si="17"/>
        <v>0.06</v>
      </c>
      <c r="AC12" s="60">
        <f t="shared" si="18"/>
        <v>7.0000000000000007E-2</v>
      </c>
      <c r="AD12" s="60">
        <f t="shared" si="19"/>
        <v>0.08</v>
      </c>
      <c r="AE12" s="60">
        <f t="shared" si="20"/>
        <v>0.06</v>
      </c>
      <c r="AF12" s="60">
        <f t="shared" si="21"/>
        <v>0.06</v>
      </c>
      <c r="AG12" s="60">
        <f t="shared" si="22"/>
        <v>0.06</v>
      </c>
      <c r="AH12" s="60">
        <f t="shared" si="23"/>
        <v>0.06</v>
      </c>
      <c r="AI12" s="60">
        <f t="shared" si="24"/>
        <v>7.0000000000000007E-2</v>
      </c>
      <c r="AJ12" s="60">
        <f t="shared" si="25"/>
        <v>0.06</v>
      </c>
    </row>
    <row r="13" spans="1:36" ht="12.95" customHeight="1" x14ac:dyDescent="0.15">
      <c r="A13" s="90">
        <v>400</v>
      </c>
      <c r="B13" s="107" t="s">
        <v>69</v>
      </c>
      <c r="C13" s="107"/>
      <c r="D13" s="59">
        <v>14</v>
      </c>
      <c r="E13" s="59">
        <v>6</v>
      </c>
      <c r="F13" s="4">
        <f t="shared" si="0"/>
        <v>0.04</v>
      </c>
      <c r="G13" s="5"/>
      <c r="H13" s="90" t="s">
        <v>61</v>
      </c>
      <c r="I13" s="59"/>
      <c r="J13" s="1" t="s">
        <v>15</v>
      </c>
      <c r="K13" s="60">
        <f t="shared" si="1"/>
        <v>0.05</v>
      </c>
      <c r="L13" s="60">
        <f t="shared" si="2"/>
        <v>0.05</v>
      </c>
      <c r="M13" s="60">
        <f t="shared" si="3"/>
        <v>0.04</v>
      </c>
      <c r="N13" s="60">
        <f t="shared" si="4"/>
        <v>0.05</v>
      </c>
      <c r="O13" s="60">
        <f t="shared" si="5"/>
        <v>0.05</v>
      </c>
      <c r="P13" s="60">
        <f t="shared" si="26"/>
        <v>0.05</v>
      </c>
      <c r="Q13" s="60">
        <f t="shared" si="6"/>
        <v>0.05</v>
      </c>
      <c r="R13" s="60">
        <f t="shared" si="7"/>
        <v>0.05</v>
      </c>
      <c r="S13" s="60">
        <f t="shared" si="8"/>
        <v>0.04</v>
      </c>
      <c r="T13" s="60">
        <f t="shared" si="9"/>
        <v>0.04</v>
      </c>
      <c r="U13" s="60">
        <f t="shared" si="10"/>
        <v>0.05</v>
      </c>
      <c r="V13" s="60">
        <f t="shared" si="11"/>
        <v>0.05</v>
      </c>
      <c r="W13" s="60">
        <f t="shared" si="12"/>
        <v>0.05</v>
      </c>
      <c r="X13" s="60">
        <f t="shared" si="13"/>
        <v>0.05</v>
      </c>
      <c r="Y13" s="60">
        <f t="shared" si="14"/>
        <v>0.04</v>
      </c>
      <c r="Z13" s="60">
        <f t="shared" si="15"/>
        <v>0.05</v>
      </c>
      <c r="AA13" s="60">
        <f t="shared" si="16"/>
        <v>0.05</v>
      </c>
      <c r="AB13" s="60">
        <f t="shared" si="17"/>
        <v>0.05</v>
      </c>
      <c r="AC13" s="60">
        <f t="shared" si="18"/>
        <v>0.05</v>
      </c>
      <c r="AD13" s="60">
        <f t="shared" si="19"/>
        <v>0.06</v>
      </c>
      <c r="AE13" s="60">
        <f t="shared" si="20"/>
        <v>0.04</v>
      </c>
      <c r="AF13" s="60">
        <f t="shared" si="21"/>
        <v>0.05</v>
      </c>
      <c r="AG13" s="60">
        <f t="shared" si="22"/>
        <v>0.05</v>
      </c>
      <c r="AH13" s="60">
        <f t="shared" si="23"/>
        <v>0.04</v>
      </c>
      <c r="AI13" s="60">
        <f t="shared" si="24"/>
        <v>0.05</v>
      </c>
      <c r="AJ13" s="60">
        <f t="shared" si="25"/>
        <v>0.04</v>
      </c>
    </row>
    <row r="14" spans="1:36" ht="12.95" customHeight="1" x14ac:dyDescent="0.15">
      <c r="A14" s="90">
        <v>401</v>
      </c>
      <c r="B14" s="107" t="s">
        <v>58</v>
      </c>
      <c r="C14" s="107"/>
      <c r="D14" s="59">
        <v>30</v>
      </c>
      <c r="E14" s="59">
        <v>18</v>
      </c>
      <c r="F14" s="4">
        <f t="shared" si="0"/>
        <v>0.56999999999999995</v>
      </c>
      <c r="G14" s="5" t="s">
        <v>63</v>
      </c>
      <c r="H14" s="90" t="s">
        <v>61</v>
      </c>
      <c r="I14" s="59"/>
      <c r="J14" s="1" t="s">
        <v>15</v>
      </c>
      <c r="K14" s="60">
        <f t="shared" si="1"/>
        <v>0.53</v>
      </c>
      <c r="L14" s="60">
        <f t="shared" si="2"/>
        <v>0.6</v>
      </c>
      <c r="M14" s="60">
        <f t="shared" si="3"/>
        <v>0.59</v>
      </c>
      <c r="N14" s="60">
        <f t="shared" si="4"/>
        <v>0.59</v>
      </c>
      <c r="O14" s="60">
        <f t="shared" si="5"/>
        <v>0.6</v>
      </c>
      <c r="P14" s="60">
        <f t="shared" si="26"/>
        <v>0.59</v>
      </c>
      <c r="Q14" s="60">
        <f t="shared" si="6"/>
        <v>0.54</v>
      </c>
      <c r="R14" s="60">
        <f t="shared" si="7"/>
        <v>0.62</v>
      </c>
      <c r="S14" s="60">
        <f t="shared" si="8"/>
        <v>0.6</v>
      </c>
      <c r="T14" s="60">
        <f t="shared" si="9"/>
        <v>0.6</v>
      </c>
      <c r="U14" s="60">
        <f t="shared" si="10"/>
        <v>0.6</v>
      </c>
      <c r="V14" s="60">
        <f t="shared" si="11"/>
        <v>0.64</v>
      </c>
      <c r="W14" s="60">
        <f t="shared" si="12"/>
        <v>0.59</v>
      </c>
      <c r="X14" s="60">
        <f t="shared" si="13"/>
        <v>0.59</v>
      </c>
      <c r="Y14" s="60">
        <f t="shared" si="14"/>
        <v>0.56999999999999995</v>
      </c>
      <c r="Z14" s="60">
        <f t="shared" si="15"/>
        <v>0.59</v>
      </c>
      <c r="AA14" s="60">
        <f t="shared" si="16"/>
        <v>0.52</v>
      </c>
      <c r="AB14" s="60">
        <f t="shared" si="17"/>
        <v>0.64</v>
      </c>
      <c r="AC14" s="60">
        <f t="shared" si="18"/>
        <v>0.63</v>
      </c>
      <c r="AD14" s="60">
        <f t="shared" si="19"/>
        <v>0.64</v>
      </c>
      <c r="AE14" s="60">
        <f t="shared" si="20"/>
        <v>0.56999999999999995</v>
      </c>
      <c r="AF14" s="60">
        <f t="shared" si="21"/>
        <v>0.63</v>
      </c>
      <c r="AG14" s="60">
        <f t="shared" si="22"/>
        <v>0.53</v>
      </c>
      <c r="AH14" s="60">
        <f t="shared" si="23"/>
        <v>0.56999999999999995</v>
      </c>
      <c r="AI14" s="60">
        <f t="shared" si="24"/>
        <v>0.59</v>
      </c>
      <c r="AJ14" s="60">
        <f t="shared" si="25"/>
        <v>0.56999999999999995</v>
      </c>
    </row>
    <row r="15" spans="1:36" ht="12.95" customHeight="1" x14ac:dyDescent="0.15">
      <c r="A15" s="90">
        <v>402</v>
      </c>
      <c r="B15" s="107" t="s">
        <v>58</v>
      </c>
      <c r="C15" s="107"/>
      <c r="D15" s="59">
        <v>26</v>
      </c>
      <c r="E15" s="59">
        <v>16</v>
      </c>
      <c r="F15" s="4">
        <f t="shared" si="0"/>
        <v>0.38</v>
      </c>
      <c r="G15" s="90" t="s">
        <v>63</v>
      </c>
      <c r="H15" s="90" t="s">
        <v>61</v>
      </c>
      <c r="I15" s="59"/>
      <c r="J15" s="1" t="s">
        <v>15</v>
      </c>
      <c r="K15" s="60">
        <f t="shared" si="1"/>
        <v>0.37</v>
      </c>
      <c r="L15" s="60">
        <f t="shared" si="2"/>
        <v>0.41</v>
      </c>
      <c r="M15" s="60">
        <f t="shared" si="3"/>
        <v>0.4</v>
      </c>
      <c r="N15" s="60">
        <f t="shared" si="4"/>
        <v>0.4</v>
      </c>
      <c r="O15" s="60">
        <f t="shared" si="5"/>
        <v>0.41</v>
      </c>
      <c r="P15" s="60">
        <f t="shared" si="26"/>
        <v>0.4</v>
      </c>
      <c r="Q15" s="60">
        <f t="shared" si="6"/>
        <v>0.37</v>
      </c>
      <c r="R15" s="60">
        <f t="shared" si="7"/>
        <v>0.42</v>
      </c>
      <c r="S15" s="60">
        <f t="shared" si="8"/>
        <v>0.4</v>
      </c>
      <c r="T15" s="60">
        <f t="shared" si="9"/>
        <v>0.4</v>
      </c>
      <c r="U15" s="60">
        <f t="shared" si="10"/>
        <v>0.4</v>
      </c>
      <c r="V15" s="60">
        <f t="shared" si="11"/>
        <v>0.44</v>
      </c>
      <c r="W15" s="60">
        <f t="shared" si="12"/>
        <v>0.4</v>
      </c>
      <c r="X15" s="60">
        <f t="shared" si="13"/>
        <v>0.4</v>
      </c>
      <c r="Y15" s="60">
        <f t="shared" si="14"/>
        <v>0.38</v>
      </c>
      <c r="Z15" s="60">
        <f t="shared" si="15"/>
        <v>0.4</v>
      </c>
      <c r="AA15" s="60">
        <f t="shared" si="16"/>
        <v>0.36</v>
      </c>
      <c r="AB15" s="60">
        <f t="shared" si="17"/>
        <v>0.43</v>
      </c>
      <c r="AC15" s="60">
        <f t="shared" si="18"/>
        <v>0.42</v>
      </c>
      <c r="AD15" s="60">
        <f t="shared" si="19"/>
        <v>0.44</v>
      </c>
      <c r="AE15" s="60">
        <f t="shared" si="20"/>
        <v>0.38</v>
      </c>
      <c r="AF15" s="60">
        <f t="shared" si="21"/>
        <v>0.42</v>
      </c>
      <c r="AG15" s="60">
        <f t="shared" si="22"/>
        <v>0.37</v>
      </c>
      <c r="AH15" s="60">
        <f t="shared" si="23"/>
        <v>0.38</v>
      </c>
      <c r="AI15" s="60">
        <f t="shared" si="24"/>
        <v>0.4</v>
      </c>
      <c r="AJ15" s="60">
        <f t="shared" si="25"/>
        <v>0.38</v>
      </c>
    </row>
    <row r="16" spans="1:36" ht="12.95" customHeight="1" x14ac:dyDescent="0.15">
      <c r="A16" s="75"/>
      <c r="B16" s="107"/>
      <c r="C16" s="107"/>
      <c r="D16" s="59"/>
      <c r="E16" s="59"/>
      <c r="F16" s="4" t="str">
        <f t="shared" si="0"/>
        <v/>
      </c>
      <c r="G16" s="5"/>
      <c r="H16" s="73"/>
      <c r="I16" s="59"/>
      <c r="J16" s="1" t="s">
        <v>15</v>
      </c>
      <c r="K16" s="60" t="e">
        <f t="shared" si="1"/>
        <v>#NUM!</v>
      </c>
      <c r="L16" s="60" t="e">
        <f t="shared" si="2"/>
        <v>#NUM!</v>
      </c>
      <c r="M16" s="60" t="e">
        <f t="shared" si="3"/>
        <v>#NUM!</v>
      </c>
      <c r="N16" s="60" t="e">
        <f t="shared" si="4"/>
        <v>#NUM!</v>
      </c>
      <c r="O16" s="60" t="e">
        <f t="shared" si="5"/>
        <v>#NUM!</v>
      </c>
      <c r="P16" s="60" t="e">
        <f t="shared" si="26"/>
        <v>#N/A</v>
      </c>
      <c r="Q16" s="60" t="e">
        <f t="shared" si="6"/>
        <v>#NUM!</v>
      </c>
      <c r="R16" s="60" t="e">
        <f t="shared" si="7"/>
        <v>#NUM!</v>
      </c>
      <c r="S16" s="60" t="e">
        <f t="shared" si="8"/>
        <v>#NUM!</v>
      </c>
      <c r="T16" s="60" t="e">
        <f t="shared" si="9"/>
        <v>#NUM!</v>
      </c>
      <c r="U16" s="60" t="e">
        <f t="shared" si="10"/>
        <v>#N/A</v>
      </c>
      <c r="V16" s="60" t="e">
        <f t="shared" si="11"/>
        <v>#NUM!</v>
      </c>
      <c r="W16" s="60" t="e">
        <f t="shared" si="12"/>
        <v>#NUM!</v>
      </c>
      <c r="X16" s="60" t="e">
        <f t="shared" si="13"/>
        <v>#NUM!</v>
      </c>
      <c r="Y16" s="60" t="e">
        <f t="shared" si="14"/>
        <v>#NUM!</v>
      </c>
      <c r="Z16" s="60" t="e">
        <f t="shared" si="15"/>
        <v>#N/A</v>
      </c>
      <c r="AA16" s="60" t="e">
        <f t="shared" si="16"/>
        <v>#NUM!</v>
      </c>
      <c r="AB16" s="60" t="e">
        <f t="shared" si="17"/>
        <v>#NUM!</v>
      </c>
      <c r="AC16" s="60" t="e">
        <f t="shared" si="18"/>
        <v>#NUM!</v>
      </c>
      <c r="AD16" s="60" t="e">
        <f t="shared" si="19"/>
        <v>#NUM!</v>
      </c>
      <c r="AE16" s="60" t="e">
        <f t="shared" si="20"/>
        <v>#NUM!</v>
      </c>
      <c r="AF16" s="60" t="e">
        <f t="shared" si="21"/>
        <v>#N/A</v>
      </c>
      <c r="AG16" s="60" t="e">
        <f t="shared" si="22"/>
        <v>#NUM!</v>
      </c>
      <c r="AH16" s="60" t="e">
        <f t="shared" si="23"/>
        <v>#NUM!</v>
      </c>
      <c r="AI16" s="60" t="e">
        <f t="shared" si="24"/>
        <v>#NUM!</v>
      </c>
      <c r="AJ16" s="60" t="e">
        <f t="shared" si="25"/>
        <v>#N/A</v>
      </c>
    </row>
    <row r="17" spans="1:36" ht="12.95" customHeight="1" x14ac:dyDescent="0.15">
      <c r="A17" s="75"/>
      <c r="B17" s="107"/>
      <c r="C17" s="107"/>
      <c r="D17" s="59"/>
      <c r="E17" s="59"/>
      <c r="F17" s="4" t="str">
        <f t="shared" si="0"/>
        <v/>
      </c>
      <c r="G17" s="75"/>
      <c r="H17" s="89"/>
      <c r="I17" s="59"/>
      <c r="J17" s="1" t="s">
        <v>15</v>
      </c>
      <c r="K17" s="60" t="e">
        <f t="shared" si="1"/>
        <v>#NUM!</v>
      </c>
      <c r="L17" s="60" t="e">
        <f t="shared" si="2"/>
        <v>#NUM!</v>
      </c>
      <c r="M17" s="60" t="e">
        <f t="shared" si="3"/>
        <v>#NUM!</v>
      </c>
      <c r="N17" s="60" t="e">
        <f t="shared" si="4"/>
        <v>#NUM!</v>
      </c>
      <c r="O17" s="60" t="e">
        <f t="shared" si="5"/>
        <v>#NUM!</v>
      </c>
      <c r="P17" s="60" t="e">
        <f t="shared" si="26"/>
        <v>#N/A</v>
      </c>
      <c r="Q17" s="60" t="e">
        <f t="shared" si="6"/>
        <v>#NUM!</v>
      </c>
      <c r="R17" s="60" t="e">
        <f t="shared" si="7"/>
        <v>#NUM!</v>
      </c>
      <c r="S17" s="60" t="e">
        <f t="shared" si="8"/>
        <v>#NUM!</v>
      </c>
      <c r="T17" s="60" t="e">
        <f t="shared" si="9"/>
        <v>#NUM!</v>
      </c>
      <c r="U17" s="60" t="e">
        <f t="shared" si="10"/>
        <v>#N/A</v>
      </c>
      <c r="V17" s="60" t="e">
        <f t="shared" si="11"/>
        <v>#NUM!</v>
      </c>
      <c r="W17" s="60" t="e">
        <f t="shared" si="12"/>
        <v>#NUM!</v>
      </c>
      <c r="X17" s="60" t="e">
        <f t="shared" si="13"/>
        <v>#NUM!</v>
      </c>
      <c r="Y17" s="60" t="e">
        <f t="shared" si="14"/>
        <v>#NUM!</v>
      </c>
      <c r="Z17" s="60" t="e">
        <f t="shared" si="15"/>
        <v>#N/A</v>
      </c>
      <c r="AA17" s="60" t="e">
        <f t="shared" si="16"/>
        <v>#NUM!</v>
      </c>
      <c r="AB17" s="60" t="e">
        <f t="shared" si="17"/>
        <v>#NUM!</v>
      </c>
      <c r="AC17" s="60" t="e">
        <f t="shared" si="18"/>
        <v>#NUM!</v>
      </c>
      <c r="AD17" s="60" t="e">
        <f t="shared" si="19"/>
        <v>#NUM!</v>
      </c>
      <c r="AE17" s="60" t="e">
        <f t="shared" si="20"/>
        <v>#NUM!</v>
      </c>
      <c r="AF17" s="60" t="e">
        <f t="shared" si="21"/>
        <v>#N/A</v>
      </c>
      <c r="AG17" s="60" t="e">
        <f t="shared" si="22"/>
        <v>#NUM!</v>
      </c>
      <c r="AH17" s="60" t="e">
        <f t="shared" si="23"/>
        <v>#NUM!</v>
      </c>
      <c r="AI17" s="60" t="e">
        <f t="shared" si="24"/>
        <v>#NUM!</v>
      </c>
      <c r="AJ17" s="60" t="e">
        <f t="shared" si="25"/>
        <v>#N/A</v>
      </c>
    </row>
    <row r="18" spans="1:36" ht="12.95" customHeight="1" x14ac:dyDescent="0.15">
      <c r="A18" s="75"/>
      <c r="B18" s="107"/>
      <c r="C18" s="107"/>
      <c r="D18" s="59"/>
      <c r="E18" s="59"/>
      <c r="F18" s="4" t="str">
        <f t="shared" si="0"/>
        <v/>
      </c>
      <c r="G18" s="59"/>
      <c r="H18" s="59"/>
      <c r="I18" s="59"/>
      <c r="J18" s="1" t="s">
        <v>15</v>
      </c>
      <c r="K18" s="60" t="e">
        <f t="shared" si="1"/>
        <v>#NUM!</v>
      </c>
      <c r="L18" s="60" t="e">
        <f t="shared" si="2"/>
        <v>#NUM!</v>
      </c>
      <c r="M18" s="60" t="e">
        <f t="shared" si="3"/>
        <v>#NUM!</v>
      </c>
      <c r="N18" s="60" t="e">
        <f t="shared" si="4"/>
        <v>#NUM!</v>
      </c>
      <c r="O18" s="60" t="e">
        <f t="shared" si="5"/>
        <v>#NUM!</v>
      </c>
      <c r="P18" s="60" t="e">
        <f t="shared" si="26"/>
        <v>#N/A</v>
      </c>
      <c r="Q18" s="60" t="e">
        <f t="shared" si="6"/>
        <v>#NUM!</v>
      </c>
      <c r="R18" s="60" t="e">
        <f t="shared" si="7"/>
        <v>#NUM!</v>
      </c>
      <c r="S18" s="60" t="e">
        <f t="shared" si="8"/>
        <v>#NUM!</v>
      </c>
      <c r="T18" s="60" t="e">
        <f t="shared" si="9"/>
        <v>#NUM!</v>
      </c>
      <c r="U18" s="60" t="e">
        <f t="shared" si="10"/>
        <v>#N/A</v>
      </c>
      <c r="V18" s="60" t="e">
        <f t="shared" si="11"/>
        <v>#NUM!</v>
      </c>
      <c r="W18" s="60" t="e">
        <f t="shared" si="12"/>
        <v>#NUM!</v>
      </c>
      <c r="X18" s="60" t="e">
        <f t="shared" si="13"/>
        <v>#NUM!</v>
      </c>
      <c r="Y18" s="60" t="e">
        <f t="shared" si="14"/>
        <v>#NUM!</v>
      </c>
      <c r="Z18" s="60" t="e">
        <f t="shared" si="15"/>
        <v>#N/A</v>
      </c>
      <c r="AA18" s="60" t="e">
        <f t="shared" si="16"/>
        <v>#NUM!</v>
      </c>
      <c r="AB18" s="60" t="e">
        <f t="shared" si="17"/>
        <v>#NUM!</v>
      </c>
      <c r="AC18" s="60" t="e">
        <f t="shared" si="18"/>
        <v>#NUM!</v>
      </c>
      <c r="AD18" s="60" t="e">
        <f t="shared" si="19"/>
        <v>#NUM!</v>
      </c>
      <c r="AE18" s="60" t="e">
        <f t="shared" si="20"/>
        <v>#NUM!</v>
      </c>
      <c r="AF18" s="60" t="e">
        <f t="shared" si="21"/>
        <v>#N/A</v>
      </c>
      <c r="AG18" s="60" t="e">
        <f t="shared" si="22"/>
        <v>#NUM!</v>
      </c>
      <c r="AH18" s="60" t="e">
        <f t="shared" si="23"/>
        <v>#NUM!</v>
      </c>
      <c r="AI18" s="60" t="e">
        <f t="shared" si="24"/>
        <v>#NUM!</v>
      </c>
      <c r="AJ18" s="60" t="e">
        <f t="shared" si="25"/>
        <v>#N/A</v>
      </c>
    </row>
    <row r="19" spans="1:36" ht="12.95" customHeight="1" x14ac:dyDescent="0.15">
      <c r="A19" s="75"/>
      <c r="B19" s="107"/>
      <c r="C19" s="107"/>
      <c r="D19" s="59"/>
      <c r="E19" s="59"/>
      <c r="F19" s="4" t="str">
        <f t="shared" si="0"/>
        <v/>
      </c>
      <c r="G19" s="5"/>
      <c r="H19" s="73"/>
      <c r="I19" s="59"/>
      <c r="J19" s="1" t="s">
        <v>15</v>
      </c>
      <c r="K19" s="60" t="e">
        <f t="shared" si="1"/>
        <v>#NUM!</v>
      </c>
      <c r="L19" s="60" t="e">
        <f t="shared" si="2"/>
        <v>#NUM!</v>
      </c>
      <c r="M19" s="60" t="e">
        <f t="shared" si="3"/>
        <v>#NUM!</v>
      </c>
      <c r="N19" s="60" t="e">
        <f t="shared" si="4"/>
        <v>#NUM!</v>
      </c>
      <c r="O19" s="60" t="e">
        <f t="shared" si="5"/>
        <v>#NUM!</v>
      </c>
      <c r="P19" s="60" t="e">
        <f t="shared" si="26"/>
        <v>#N/A</v>
      </c>
      <c r="Q19" s="60" t="e">
        <f t="shared" si="6"/>
        <v>#NUM!</v>
      </c>
      <c r="R19" s="60" t="e">
        <f t="shared" si="7"/>
        <v>#NUM!</v>
      </c>
      <c r="S19" s="60" t="e">
        <f t="shared" si="8"/>
        <v>#NUM!</v>
      </c>
      <c r="T19" s="60" t="e">
        <f t="shared" si="9"/>
        <v>#NUM!</v>
      </c>
      <c r="U19" s="60" t="e">
        <f t="shared" si="10"/>
        <v>#N/A</v>
      </c>
      <c r="V19" s="60" t="e">
        <f t="shared" si="11"/>
        <v>#NUM!</v>
      </c>
      <c r="W19" s="60" t="e">
        <f t="shared" si="12"/>
        <v>#NUM!</v>
      </c>
      <c r="X19" s="60" t="e">
        <f t="shared" si="13"/>
        <v>#NUM!</v>
      </c>
      <c r="Y19" s="60" t="e">
        <f t="shared" si="14"/>
        <v>#NUM!</v>
      </c>
      <c r="Z19" s="60" t="e">
        <f t="shared" si="15"/>
        <v>#N/A</v>
      </c>
      <c r="AA19" s="60" t="e">
        <f t="shared" si="16"/>
        <v>#NUM!</v>
      </c>
      <c r="AB19" s="60" t="e">
        <f t="shared" si="17"/>
        <v>#NUM!</v>
      </c>
      <c r="AC19" s="60" t="e">
        <f t="shared" si="18"/>
        <v>#NUM!</v>
      </c>
      <c r="AD19" s="60" t="e">
        <f t="shared" si="19"/>
        <v>#NUM!</v>
      </c>
      <c r="AE19" s="60" t="e">
        <f t="shared" si="20"/>
        <v>#NUM!</v>
      </c>
      <c r="AF19" s="60" t="e">
        <f t="shared" si="21"/>
        <v>#N/A</v>
      </c>
      <c r="AG19" s="60" t="e">
        <f t="shared" si="22"/>
        <v>#NUM!</v>
      </c>
      <c r="AH19" s="60" t="e">
        <f t="shared" si="23"/>
        <v>#NUM!</v>
      </c>
      <c r="AI19" s="60" t="e">
        <f t="shared" si="24"/>
        <v>#NUM!</v>
      </c>
      <c r="AJ19" s="60" t="e">
        <f t="shared" si="25"/>
        <v>#N/A</v>
      </c>
    </row>
    <row r="20" spans="1:36" ht="12.95" customHeight="1" x14ac:dyDescent="0.15">
      <c r="A20" s="75"/>
      <c r="B20" s="107"/>
      <c r="C20" s="107"/>
      <c r="D20" s="59"/>
      <c r="E20" s="59"/>
      <c r="F20" s="4" t="str">
        <f t="shared" si="0"/>
        <v/>
      </c>
      <c r="G20" s="5"/>
      <c r="H20" s="73"/>
      <c r="I20" s="59"/>
      <c r="J20" s="1" t="s">
        <v>15</v>
      </c>
      <c r="K20" s="60" t="e">
        <f t="shared" si="1"/>
        <v>#NUM!</v>
      </c>
      <c r="L20" s="60" t="e">
        <f t="shared" si="2"/>
        <v>#NUM!</v>
      </c>
      <c r="M20" s="60" t="e">
        <f t="shared" si="3"/>
        <v>#NUM!</v>
      </c>
      <c r="N20" s="60" t="e">
        <f t="shared" si="4"/>
        <v>#NUM!</v>
      </c>
      <c r="O20" s="60" t="e">
        <f t="shared" si="5"/>
        <v>#NUM!</v>
      </c>
      <c r="P20" s="60" t="e">
        <f t="shared" si="26"/>
        <v>#N/A</v>
      </c>
      <c r="Q20" s="60" t="e">
        <f t="shared" si="6"/>
        <v>#NUM!</v>
      </c>
      <c r="R20" s="60" t="e">
        <f t="shared" si="7"/>
        <v>#NUM!</v>
      </c>
      <c r="S20" s="60" t="e">
        <f t="shared" si="8"/>
        <v>#NUM!</v>
      </c>
      <c r="T20" s="60" t="e">
        <f t="shared" si="9"/>
        <v>#NUM!</v>
      </c>
      <c r="U20" s="60" t="e">
        <f t="shared" si="10"/>
        <v>#N/A</v>
      </c>
      <c r="V20" s="60" t="e">
        <f t="shared" si="11"/>
        <v>#NUM!</v>
      </c>
      <c r="W20" s="60" t="e">
        <f t="shared" si="12"/>
        <v>#NUM!</v>
      </c>
      <c r="X20" s="60" t="e">
        <f t="shared" si="13"/>
        <v>#NUM!</v>
      </c>
      <c r="Y20" s="60" t="e">
        <f t="shared" si="14"/>
        <v>#NUM!</v>
      </c>
      <c r="Z20" s="60" t="e">
        <f t="shared" si="15"/>
        <v>#N/A</v>
      </c>
      <c r="AA20" s="60" t="e">
        <f t="shared" si="16"/>
        <v>#NUM!</v>
      </c>
      <c r="AB20" s="60" t="e">
        <f t="shared" si="17"/>
        <v>#NUM!</v>
      </c>
      <c r="AC20" s="60" t="e">
        <f t="shared" si="18"/>
        <v>#NUM!</v>
      </c>
      <c r="AD20" s="60" t="e">
        <f t="shared" si="19"/>
        <v>#NUM!</v>
      </c>
      <c r="AE20" s="60" t="e">
        <f t="shared" si="20"/>
        <v>#NUM!</v>
      </c>
      <c r="AF20" s="60" t="e">
        <f t="shared" si="21"/>
        <v>#N/A</v>
      </c>
      <c r="AG20" s="60" t="e">
        <f t="shared" si="22"/>
        <v>#NUM!</v>
      </c>
      <c r="AH20" s="60" t="e">
        <f t="shared" si="23"/>
        <v>#NUM!</v>
      </c>
      <c r="AI20" s="60" t="e">
        <f t="shared" si="24"/>
        <v>#NUM!</v>
      </c>
      <c r="AJ20" s="60" t="e">
        <f t="shared" si="25"/>
        <v>#N/A</v>
      </c>
    </row>
    <row r="21" spans="1:36" ht="12.95" customHeight="1" x14ac:dyDescent="0.15">
      <c r="A21" s="75"/>
      <c r="B21" s="107"/>
      <c r="C21" s="107"/>
      <c r="D21" s="59"/>
      <c r="E21" s="59"/>
      <c r="F21" s="4" t="str">
        <f t="shared" si="0"/>
        <v/>
      </c>
      <c r="G21" s="5"/>
      <c r="H21" s="59"/>
      <c r="I21" s="59"/>
      <c r="J21" s="1" t="s">
        <v>15</v>
      </c>
      <c r="K21" s="60" t="e">
        <f t="shared" si="1"/>
        <v>#NUM!</v>
      </c>
      <c r="L21" s="60" t="e">
        <f t="shared" si="2"/>
        <v>#NUM!</v>
      </c>
      <c r="M21" s="60" t="e">
        <f t="shared" si="3"/>
        <v>#NUM!</v>
      </c>
      <c r="N21" s="60" t="e">
        <f t="shared" si="4"/>
        <v>#NUM!</v>
      </c>
      <c r="O21" s="60" t="e">
        <f t="shared" si="5"/>
        <v>#NUM!</v>
      </c>
      <c r="P21" s="60" t="e">
        <f t="shared" si="26"/>
        <v>#N/A</v>
      </c>
      <c r="Q21" s="60" t="e">
        <f t="shared" si="6"/>
        <v>#NUM!</v>
      </c>
      <c r="R21" s="60" t="e">
        <f t="shared" si="7"/>
        <v>#NUM!</v>
      </c>
      <c r="S21" s="60" t="e">
        <f t="shared" si="8"/>
        <v>#NUM!</v>
      </c>
      <c r="T21" s="60" t="e">
        <f t="shared" si="9"/>
        <v>#NUM!</v>
      </c>
      <c r="U21" s="60" t="e">
        <f t="shared" si="10"/>
        <v>#N/A</v>
      </c>
      <c r="V21" s="60" t="e">
        <f t="shared" si="11"/>
        <v>#NUM!</v>
      </c>
      <c r="W21" s="60" t="e">
        <f t="shared" si="12"/>
        <v>#NUM!</v>
      </c>
      <c r="X21" s="60" t="e">
        <f t="shared" si="13"/>
        <v>#NUM!</v>
      </c>
      <c r="Y21" s="60" t="e">
        <f t="shared" si="14"/>
        <v>#NUM!</v>
      </c>
      <c r="Z21" s="60" t="e">
        <f t="shared" si="15"/>
        <v>#N/A</v>
      </c>
      <c r="AA21" s="60" t="e">
        <f t="shared" si="16"/>
        <v>#NUM!</v>
      </c>
      <c r="AB21" s="60" t="e">
        <f t="shared" si="17"/>
        <v>#NUM!</v>
      </c>
      <c r="AC21" s="60" t="e">
        <f t="shared" si="18"/>
        <v>#NUM!</v>
      </c>
      <c r="AD21" s="60" t="e">
        <f t="shared" si="19"/>
        <v>#NUM!</v>
      </c>
      <c r="AE21" s="60" t="e">
        <f t="shared" si="20"/>
        <v>#NUM!</v>
      </c>
      <c r="AF21" s="60" t="e">
        <f t="shared" si="21"/>
        <v>#N/A</v>
      </c>
      <c r="AG21" s="60" t="e">
        <f t="shared" si="22"/>
        <v>#NUM!</v>
      </c>
      <c r="AH21" s="60" t="e">
        <f t="shared" si="23"/>
        <v>#NUM!</v>
      </c>
      <c r="AI21" s="60" t="e">
        <f t="shared" si="24"/>
        <v>#NUM!</v>
      </c>
      <c r="AJ21" s="60" t="e">
        <f t="shared" si="25"/>
        <v>#N/A</v>
      </c>
    </row>
    <row r="22" spans="1:36" ht="12.95" customHeight="1" x14ac:dyDescent="0.15">
      <c r="A22" s="75"/>
      <c r="B22" s="107"/>
      <c r="C22" s="107"/>
      <c r="D22" s="59"/>
      <c r="E22" s="59"/>
      <c r="F22" s="4" t="str">
        <f t="shared" si="0"/>
        <v/>
      </c>
      <c r="G22" s="5"/>
      <c r="H22" s="59"/>
      <c r="I22" s="59"/>
      <c r="J22" s="1" t="s">
        <v>15</v>
      </c>
      <c r="K22" s="60" t="e">
        <f t="shared" si="1"/>
        <v>#NUM!</v>
      </c>
      <c r="L22" s="60" t="e">
        <f t="shared" si="2"/>
        <v>#NUM!</v>
      </c>
      <c r="M22" s="60" t="e">
        <f t="shared" si="3"/>
        <v>#NUM!</v>
      </c>
      <c r="N22" s="60" t="e">
        <f t="shared" si="4"/>
        <v>#NUM!</v>
      </c>
      <c r="O22" s="60" t="e">
        <f t="shared" si="5"/>
        <v>#NUM!</v>
      </c>
      <c r="P22" s="60" t="e">
        <f t="shared" si="26"/>
        <v>#N/A</v>
      </c>
      <c r="Q22" s="60" t="e">
        <f t="shared" si="6"/>
        <v>#NUM!</v>
      </c>
      <c r="R22" s="60" t="e">
        <f t="shared" si="7"/>
        <v>#NUM!</v>
      </c>
      <c r="S22" s="60" t="e">
        <f t="shared" si="8"/>
        <v>#NUM!</v>
      </c>
      <c r="T22" s="60" t="e">
        <f t="shared" si="9"/>
        <v>#NUM!</v>
      </c>
      <c r="U22" s="60" t="e">
        <f t="shared" si="10"/>
        <v>#N/A</v>
      </c>
      <c r="V22" s="60" t="e">
        <f t="shared" si="11"/>
        <v>#NUM!</v>
      </c>
      <c r="W22" s="60" t="e">
        <f t="shared" si="12"/>
        <v>#NUM!</v>
      </c>
      <c r="X22" s="60" t="e">
        <f t="shared" si="13"/>
        <v>#NUM!</v>
      </c>
      <c r="Y22" s="60" t="e">
        <f t="shared" si="14"/>
        <v>#NUM!</v>
      </c>
      <c r="Z22" s="60" t="e">
        <f t="shared" si="15"/>
        <v>#N/A</v>
      </c>
      <c r="AA22" s="60" t="e">
        <f t="shared" si="16"/>
        <v>#NUM!</v>
      </c>
      <c r="AB22" s="60" t="e">
        <f t="shared" si="17"/>
        <v>#NUM!</v>
      </c>
      <c r="AC22" s="60" t="e">
        <f t="shared" si="18"/>
        <v>#NUM!</v>
      </c>
      <c r="AD22" s="60" t="e">
        <f t="shared" si="19"/>
        <v>#NUM!</v>
      </c>
      <c r="AE22" s="60" t="e">
        <f t="shared" si="20"/>
        <v>#NUM!</v>
      </c>
      <c r="AF22" s="60" t="e">
        <f t="shared" si="21"/>
        <v>#N/A</v>
      </c>
      <c r="AG22" s="60" t="e">
        <f t="shared" si="22"/>
        <v>#NUM!</v>
      </c>
      <c r="AH22" s="60" t="e">
        <f t="shared" si="23"/>
        <v>#NUM!</v>
      </c>
      <c r="AI22" s="60" t="e">
        <f t="shared" si="24"/>
        <v>#NUM!</v>
      </c>
      <c r="AJ22" s="60" t="e">
        <f t="shared" si="25"/>
        <v>#N/A</v>
      </c>
    </row>
    <row r="23" spans="1:36" ht="12.95" customHeight="1" x14ac:dyDescent="0.15">
      <c r="A23" s="75"/>
      <c r="B23" s="107"/>
      <c r="C23" s="107"/>
      <c r="D23" s="59"/>
      <c r="E23" s="59"/>
      <c r="F23" s="4" t="str">
        <f t="shared" si="0"/>
        <v/>
      </c>
      <c r="G23" s="5"/>
      <c r="H23" s="59"/>
      <c r="I23" s="59"/>
      <c r="J23" s="1" t="s">
        <v>15</v>
      </c>
      <c r="K23" s="60" t="e">
        <f t="shared" si="1"/>
        <v>#NUM!</v>
      </c>
      <c r="L23" s="60" t="e">
        <f t="shared" si="2"/>
        <v>#NUM!</v>
      </c>
      <c r="M23" s="60" t="e">
        <f t="shared" si="3"/>
        <v>#NUM!</v>
      </c>
      <c r="N23" s="60" t="e">
        <f t="shared" si="4"/>
        <v>#NUM!</v>
      </c>
      <c r="O23" s="60" t="e">
        <f t="shared" si="5"/>
        <v>#NUM!</v>
      </c>
      <c r="P23" s="60" t="e">
        <f t="shared" si="26"/>
        <v>#N/A</v>
      </c>
      <c r="Q23" s="60" t="e">
        <f t="shared" si="6"/>
        <v>#NUM!</v>
      </c>
      <c r="R23" s="60" t="e">
        <f t="shared" si="7"/>
        <v>#NUM!</v>
      </c>
      <c r="S23" s="60" t="e">
        <f t="shared" si="8"/>
        <v>#NUM!</v>
      </c>
      <c r="T23" s="60" t="e">
        <f t="shared" si="9"/>
        <v>#NUM!</v>
      </c>
      <c r="U23" s="60" t="e">
        <f t="shared" si="10"/>
        <v>#N/A</v>
      </c>
      <c r="V23" s="60" t="e">
        <f t="shared" si="11"/>
        <v>#NUM!</v>
      </c>
      <c r="W23" s="60" t="e">
        <f t="shared" si="12"/>
        <v>#NUM!</v>
      </c>
      <c r="X23" s="60" t="e">
        <f t="shared" si="13"/>
        <v>#NUM!</v>
      </c>
      <c r="Y23" s="60" t="e">
        <f t="shared" si="14"/>
        <v>#NUM!</v>
      </c>
      <c r="Z23" s="60" t="e">
        <f t="shared" si="15"/>
        <v>#N/A</v>
      </c>
      <c r="AA23" s="60" t="e">
        <f t="shared" si="16"/>
        <v>#NUM!</v>
      </c>
      <c r="AB23" s="60" t="e">
        <f t="shared" si="17"/>
        <v>#NUM!</v>
      </c>
      <c r="AC23" s="60" t="e">
        <f t="shared" si="18"/>
        <v>#NUM!</v>
      </c>
      <c r="AD23" s="60" t="e">
        <f t="shared" si="19"/>
        <v>#NUM!</v>
      </c>
      <c r="AE23" s="60" t="e">
        <f t="shared" si="20"/>
        <v>#NUM!</v>
      </c>
      <c r="AF23" s="60" t="e">
        <f t="shared" si="21"/>
        <v>#N/A</v>
      </c>
      <c r="AG23" s="60" t="e">
        <f t="shared" si="22"/>
        <v>#NUM!</v>
      </c>
      <c r="AH23" s="60" t="e">
        <f t="shared" si="23"/>
        <v>#NUM!</v>
      </c>
      <c r="AI23" s="60" t="e">
        <f t="shared" si="24"/>
        <v>#NUM!</v>
      </c>
      <c r="AJ23" s="60" t="e">
        <f t="shared" si="25"/>
        <v>#N/A</v>
      </c>
    </row>
    <row r="24" spans="1:36" ht="12.95" customHeight="1" x14ac:dyDescent="0.15">
      <c r="A24" s="59"/>
      <c r="B24" s="107"/>
      <c r="C24" s="107"/>
      <c r="D24" s="59"/>
      <c r="E24" s="59"/>
      <c r="F24" s="4" t="str">
        <f t="shared" si="0"/>
        <v/>
      </c>
      <c r="G24" s="59"/>
      <c r="H24" s="59"/>
      <c r="I24" s="59"/>
      <c r="J24" s="1" t="s">
        <v>15</v>
      </c>
      <c r="K24" s="60" t="e">
        <f t="shared" si="1"/>
        <v>#NUM!</v>
      </c>
      <c r="L24" s="60" t="e">
        <f t="shared" si="2"/>
        <v>#NUM!</v>
      </c>
      <c r="M24" s="60" t="e">
        <f t="shared" si="3"/>
        <v>#NUM!</v>
      </c>
      <c r="N24" s="60" t="e">
        <f t="shared" si="4"/>
        <v>#NUM!</v>
      </c>
      <c r="O24" s="60" t="e">
        <f t="shared" si="5"/>
        <v>#NUM!</v>
      </c>
      <c r="P24" s="60" t="e">
        <f t="shared" si="26"/>
        <v>#N/A</v>
      </c>
      <c r="Q24" s="60" t="e">
        <f t="shared" si="6"/>
        <v>#NUM!</v>
      </c>
      <c r="R24" s="60" t="e">
        <f t="shared" si="7"/>
        <v>#NUM!</v>
      </c>
      <c r="S24" s="60" t="e">
        <f t="shared" si="8"/>
        <v>#NUM!</v>
      </c>
      <c r="T24" s="60" t="e">
        <f t="shared" si="9"/>
        <v>#NUM!</v>
      </c>
      <c r="U24" s="60" t="e">
        <f t="shared" si="10"/>
        <v>#N/A</v>
      </c>
      <c r="V24" s="60" t="e">
        <f t="shared" si="11"/>
        <v>#NUM!</v>
      </c>
      <c r="W24" s="60" t="e">
        <f t="shared" si="12"/>
        <v>#NUM!</v>
      </c>
      <c r="X24" s="60" t="e">
        <f t="shared" si="13"/>
        <v>#NUM!</v>
      </c>
      <c r="Y24" s="60" t="e">
        <f t="shared" si="14"/>
        <v>#NUM!</v>
      </c>
      <c r="Z24" s="60" t="e">
        <f t="shared" si="15"/>
        <v>#N/A</v>
      </c>
      <c r="AA24" s="60" t="e">
        <f t="shared" si="16"/>
        <v>#NUM!</v>
      </c>
      <c r="AB24" s="60" t="e">
        <f t="shared" si="17"/>
        <v>#NUM!</v>
      </c>
      <c r="AC24" s="60" t="e">
        <f t="shared" si="18"/>
        <v>#NUM!</v>
      </c>
      <c r="AD24" s="60" t="e">
        <f t="shared" si="19"/>
        <v>#NUM!</v>
      </c>
      <c r="AE24" s="60" t="e">
        <f t="shared" si="20"/>
        <v>#NUM!</v>
      </c>
      <c r="AF24" s="60" t="e">
        <f t="shared" si="21"/>
        <v>#N/A</v>
      </c>
      <c r="AG24" s="60" t="e">
        <f t="shared" si="22"/>
        <v>#NUM!</v>
      </c>
      <c r="AH24" s="60" t="e">
        <f t="shared" si="23"/>
        <v>#NUM!</v>
      </c>
      <c r="AI24" s="60" t="e">
        <f t="shared" si="24"/>
        <v>#NUM!</v>
      </c>
      <c r="AJ24" s="60" t="e">
        <f t="shared" si="25"/>
        <v>#N/A</v>
      </c>
    </row>
    <row r="25" spans="1:36" ht="12.95" customHeight="1" x14ac:dyDescent="0.15">
      <c r="A25" s="59"/>
      <c r="B25" s="107"/>
      <c r="C25" s="107"/>
      <c r="D25" s="59"/>
      <c r="E25" s="59"/>
      <c r="F25" s="4" t="str">
        <f t="shared" si="0"/>
        <v/>
      </c>
      <c r="G25" s="6"/>
      <c r="H25" s="59"/>
      <c r="I25" s="59"/>
      <c r="J25" s="1" t="s">
        <v>15</v>
      </c>
      <c r="K25" s="60" t="e">
        <f t="shared" si="1"/>
        <v>#NUM!</v>
      </c>
      <c r="L25" s="60" t="e">
        <f t="shared" si="2"/>
        <v>#NUM!</v>
      </c>
      <c r="M25" s="60" t="e">
        <f t="shared" si="3"/>
        <v>#NUM!</v>
      </c>
      <c r="N25" s="60" t="e">
        <f t="shared" si="4"/>
        <v>#NUM!</v>
      </c>
      <c r="O25" s="60" t="e">
        <f t="shared" si="5"/>
        <v>#NUM!</v>
      </c>
      <c r="P25" s="60" t="e">
        <f t="shared" si="26"/>
        <v>#N/A</v>
      </c>
      <c r="Q25" s="60" t="e">
        <f t="shared" si="6"/>
        <v>#NUM!</v>
      </c>
      <c r="R25" s="60" t="e">
        <f t="shared" si="7"/>
        <v>#NUM!</v>
      </c>
      <c r="S25" s="60" t="e">
        <f t="shared" si="8"/>
        <v>#NUM!</v>
      </c>
      <c r="T25" s="60" t="e">
        <f t="shared" si="9"/>
        <v>#NUM!</v>
      </c>
      <c r="U25" s="60" t="e">
        <f t="shared" si="10"/>
        <v>#N/A</v>
      </c>
      <c r="V25" s="60" t="e">
        <f t="shared" si="11"/>
        <v>#NUM!</v>
      </c>
      <c r="W25" s="60" t="e">
        <f t="shared" si="12"/>
        <v>#NUM!</v>
      </c>
      <c r="X25" s="60" t="e">
        <f t="shared" si="13"/>
        <v>#NUM!</v>
      </c>
      <c r="Y25" s="60" t="e">
        <f t="shared" si="14"/>
        <v>#NUM!</v>
      </c>
      <c r="Z25" s="60" t="e">
        <f t="shared" si="15"/>
        <v>#N/A</v>
      </c>
      <c r="AA25" s="60" t="e">
        <f t="shared" si="16"/>
        <v>#NUM!</v>
      </c>
      <c r="AB25" s="60" t="e">
        <f t="shared" si="17"/>
        <v>#NUM!</v>
      </c>
      <c r="AC25" s="60" t="e">
        <f t="shared" si="18"/>
        <v>#NUM!</v>
      </c>
      <c r="AD25" s="60" t="e">
        <f t="shared" si="19"/>
        <v>#NUM!</v>
      </c>
      <c r="AE25" s="60" t="e">
        <f t="shared" si="20"/>
        <v>#NUM!</v>
      </c>
      <c r="AF25" s="60" t="e">
        <f t="shared" si="21"/>
        <v>#N/A</v>
      </c>
      <c r="AG25" s="60" t="e">
        <f t="shared" si="22"/>
        <v>#NUM!</v>
      </c>
      <c r="AH25" s="60" t="e">
        <f t="shared" si="23"/>
        <v>#NUM!</v>
      </c>
      <c r="AI25" s="60" t="e">
        <f t="shared" si="24"/>
        <v>#NUM!</v>
      </c>
      <c r="AJ25" s="60" t="e">
        <f t="shared" si="25"/>
        <v>#N/A</v>
      </c>
    </row>
    <row r="26" spans="1:36" ht="12.95" customHeight="1" x14ac:dyDescent="0.15">
      <c r="A26" s="59"/>
      <c r="B26" s="107"/>
      <c r="C26" s="107"/>
      <c r="D26" s="59"/>
      <c r="E26" s="59"/>
      <c r="F26" s="4" t="str">
        <f t="shared" si="0"/>
        <v/>
      </c>
      <c r="G26" s="7"/>
      <c r="H26" s="59"/>
      <c r="I26" s="59"/>
      <c r="J26" s="1" t="s">
        <v>15</v>
      </c>
      <c r="K26" s="60" t="e">
        <f t="shared" si="1"/>
        <v>#NUM!</v>
      </c>
      <c r="L26" s="60" t="e">
        <f t="shared" si="2"/>
        <v>#NUM!</v>
      </c>
      <c r="M26" s="60" t="e">
        <f t="shared" si="3"/>
        <v>#NUM!</v>
      </c>
      <c r="N26" s="60" t="e">
        <f t="shared" si="4"/>
        <v>#NUM!</v>
      </c>
      <c r="O26" s="60" t="e">
        <f t="shared" si="5"/>
        <v>#NUM!</v>
      </c>
      <c r="P26" s="60" t="e">
        <f t="shared" si="26"/>
        <v>#N/A</v>
      </c>
      <c r="Q26" s="60" t="e">
        <f t="shared" si="6"/>
        <v>#NUM!</v>
      </c>
      <c r="R26" s="60" t="e">
        <f t="shared" si="7"/>
        <v>#NUM!</v>
      </c>
      <c r="S26" s="60" t="e">
        <f t="shared" si="8"/>
        <v>#NUM!</v>
      </c>
      <c r="T26" s="60" t="e">
        <f t="shared" si="9"/>
        <v>#NUM!</v>
      </c>
      <c r="U26" s="60" t="e">
        <f t="shared" si="10"/>
        <v>#N/A</v>
      </c>
      <c r="V26" s="60" t="e">
        <f t="shared" si="11"/>
        <v>#NUM!</v>
      </c>
      <c r="W26" s="60" t="e">
        <f t="shared" si="12"/>
        <v>#NUM!</v>
      </c>
      <c r="X26" s="60" t="e">
        <f t="shared" si="13"/>
        <v>#NUM!</v>
      </c>
      <c r="Y26" s="60" t="e">
        <f t="shared" si="14"/>
        <v>#NUM!</v>
      </c>
      <c r="Z26" s="60" t="e">
        <f t="shared" si="15"/>
        <v>#N/A</v>
      </c>
      <c r="AA26" s="60" t="e">
        <f t="shared" si="16"/>
        <v>#NUM!</v>
      </c>
      <c r="AB26" s="60" t="e">
        <f t="shared" si="17"/>
        <v>#NUM!</v>
      </c>
      <c r="AC26" s="60" t="e">
        <f t="shared" si="18"/>
        <v>#NUM!</v>
      </c>
      <c r="AD26" s="60" t="e">
        <f t="shared" si="19"/>
        <v>#NUM!</v>
      </c>
      <c r="AE26" s="60" t="e">
        <f t="shared" si="20"/>
        <v>#NUM!</v>
      </c>
      <c r="AF26" s="60" t="e">
        <f t="shared" si="21"/>
        <v>#N/A</v>
      </c>
      <c r="AG26" s="60" t="e">
        <f t="shared" si="22"/>
        <v>#NUM!</v>
      </c>
      <c r="AH26" s="60" t="e">
        <f t="shared" si="23"/>
        <v>#NUM!</v>
      </c>
      <c r="AI26" s="60" t="e">
        <f t="shared" si="24"/>
        <v>#NUM!</v>
      </c>
      <c r="AJ26" s="60" t="e">
        <f t="shared" si="25"/>
        <v>#N/A</v>
      </c>
    </row>
    <row r="27" spans="1:36" ht="12.95" customHeight="1" x14ac:dyDescent="0.15">
      <c r="A27" s="59"/>
      <c r="B27" s="107"/>
      <c r="C27" s="107"/>
      <c r="D27" s="59"/>
      <c r="E27" s="59"/>
      <c r="F27" s="4" t="str">
        <f t="shared" si="0"/>
        <v/>
      </c>
      <c r="G27" s="59"/>
      <c r="H27" s="59"/>
      <c r="I27" s="59"/>
      <c r="J27" s="1" t="s">
        <v>15</v>
      </c>
      <c r="K27" s="60" t="e">
        <f t="shared" si="1"/>
        <v>#NUM!</v>
      </c>
      <c r="L27" s="60" t="e">
        <f t="shared" si="2"/>
        <v>#NUM!</v>
      </c>
      <c r="M27" s="60" t="e">
        <f t="shared" si="3"/>
        <v>#NUM!</v>
      </c>
      <c r="N27" s="60" t="e">
        <f t="shared" si="4"/>
        <v>#NUM!</v>
      </c>
      <c r="O27" s="60" t="e">
        <f t="shared" si="5"/>
        <v>#NUM!</v>
      </c>
      <c r="P27" s="60" t="e">
        <f t="shared" si="26"/>
        <v>#N/A</v>
      </c>
      <c r="Q27" s="60" t="e">
        <f t="shared" si="6"/>
        <v>#NUM!</v>
      </c>
      <c r="R27" s="60" t="e">
        <f t="shared" si="7"/>
        <v>#NUM!</v>
      </c>
      <c r="S27" s="60" t="e">
        <f t="shared" si="8"/>
        <v>#NUM!</v>
      </c>
      <c r="T27" s="60" t="e">
        <f t="shared" si="9"/>
        <v>#NUM!</v>
      </c>
      <c r="U27" s="60" t="e">
        <f t="shared" si="10"/>
        <v>#N/A</v>
      </c>
      <c r="V27" s="60" t="e">
        <f t="shared" si="11"/>
        <v>#NUM!</v>
      </c>
      <c r="W27" s="60" t="e">
        <f t="shared" si="12"/>
        <v>#NUM!</v>
      </c>
      <c r="X27" s="60" t="e">
        <f t="shared" si="13"/>
        <v>#NUM!</v>
      </c>
      <c r="Y27" s="60" t="e">
        <f t="shared" si="14"/>
        <v>#NUM!</v>
      </c>
      <c r="Z27" s="60" t="e">
        <f t="shared" si="15"/>
        <v>#N/A</v>
      </c>
      <c r="AA27" s="60" t="e">
        <f t="shared" si="16"/>
        <v>#NUM!</v>
      </c>
      <c r="AB27" s="60" t="e">
        <f t="shared" si="17"/>
        <v>#NUM!</v>
      </c>
      <c r="AC27" s="60" t="e">
        <f t="shared" si="18"/>
        <v>#NUM!</v>
      </c>
      <c r="AD27" s="60" t="e">
        <f t="shared" si="19"/>
        <v>#NUM!</v>
      </c>
      <c r="AE27" s="60" t="e">
        <f t="shared" si="20"/>
        <v>#NUM!</v>
      </c>
      <c r="AF27" s="60" t="e">
        <f t="shared" si="21"/>
        <v>#N/A</v>
      </c>
      <c r="AG27" s="60" t="e">
        <f t="shared" si="22"/>
        <v>#NUM!</v>
      </c>
      <c r="AH27" s="60" t="e">
        <f t="shared" si="23"/>
        <v>#NUM!</v>
      </c>
      <c r="AI27" s="60" t="e">
        <f t="shared" si="24"/>
        <v>#NUM!</v>
      </c>
      <c r="AJ27" s="60" t="e">
        <f t="shared" si="25"/>
        <v>#N/A</v>
      </c>
    </row>
    <row r="28" spans="1:36" ht="12.95" customHeight="1" x14ac:dyDescent="0.15">
      <c r="A28" s="59"/>
      <c r="B28" s="107"/>
      <c r="C28" s="107"/>
      <c r="D28" s="59"/>
      <c r="E28" s="59"/>
      <c r="F28" s="4" t="str">
        <f t="shared" si="0"/>
        <v/>
      </c>
      <c r="G28" s="59"/>
      <c r="H28" s="59"/>
      <c r="I28" s="59"/>
      <c r="J28" s="1" t="s">
        <v>15</v>
      </c>
      <c r="K28" s="60" t="e">
        <f t="shared" si="1"/>
        <v>#NUM!</v>
      </c>
      <c r="L28" s="60" t="e">
        <f t="shared" si="2"/>
        <v>#NUM!</v>
      </c>
      <c r="M28" s="60" t="e">
        <f t="shared" si="3"/>
        <v>#NUM!</v>
      </c>
      <c r="N28" s="65" t="e">
        <f t="shared" si="4"/>
        <v>#NUM!</v>
      </c>
      <c r="O28" s="60" t="e">
        <f t="shared" si="5"/>
        <v>#NUM!</v>
      </c>
      <c r="P28" s="60" t="e">
        <f t="shared" si="26"/>
        <v>#N/A</v>
      </c>
      <c r="Q28" s="60" t="e">
        <f t="shared" si="6"/>
        <v>#NUM!</v>
      </c>
      <c r="R28" s="60" t="e">
        <f t="shared" si="7"/>
        <v>#NUM!</v>
      </c>
      <c r="S28" s="60" t="e">
        <f t="shared" si="8"/>
        <v>#NUM!</v>
      </c>
      <c r="T28" s="60" t="e">
        <f t="shared" si="9"/>
        <v>#NUM!</v>
      </c>
      <c r="U28" s="60" t="e">
        <f t="shared" si="10"/>
        <v>#N/A</v>
      </c>
      <c r="V28" s="60" t="e">
        <f t="shared" si="11"/>
        <v>#NUM!</v>
      </c>
      <c r="W28" s="60" t="e">
        <f t="shared" si="12"/>
        <v>#NUM!</v>
      </c>
      <c r="X28" s="60" t="e">
        <f t="shared" si="13"/>
        <v>#NUM!</v>
      </c>
      <c r="Y28" s="60" t="e">
        <f t="shared" si="14"/>
        <v>#NUM!</v>
      </c>
      <c r="Z28" s="60" t="e">
        <f t="shared" si="15"/>
        <v>#N/A</v>
      </c>
      <c r="AA28" s="60" t="e">
        <f t="shared" si="16"/>
        <v>#NUM!</v>
      </c>
      <c r="AB28" s="60" t="e">
        <f t="shared" si="17"/>
        <v>#NUM!</v>
      </c>
      <c r="AC28" s="60" t="e">
        <f t="shared" si="18"/>
        <v>#NUM!</v>
      </c>
      <c r="AD28" s="60" t="e">
        <f t="shared" si="19"/>
        <v>#NUM!</v>
      </c>
      <c r="AE28" s="60" t="e">
        <f t="shared" si="20"/>
        <v>#NUM!</v>
      </c>
      <c r="AF28" s="60" t="e">
        <f t="shared" si="21"/>
        <v>#N/A</v>
      </c>
      <c r="AG28" s="60" t="e">
        <f t="shared" si="22"/>
        <v>#NUM!</v>
      </c>
      <c r="AH28" s="60" t="e">
        <f t="shared" si="23"/>
        <v>#NUM!</v>
      </c>
      <c r="AI28" s="60" t="e">
        <f t="shared" si="24"/>
        <v>#NUM!</v>
      </c>
      <c r="AJ28" s="60" t="e">
        <f t="shared" si="25"/>
        <v>#N/A</v>
      </c>
    </row>
    <row r="29" spans="1:36" ht="12.95" customHeight="1" x14ac:dyDescent="0.15">
      <c r="A29" s="59"/>
      <c r="B29" s="107"/>
      <c r="C29" s="107"/>
      <c r="D29" s="59"/>
      <c r="E29" s="59"/>
      <c r="F29" s="4" t="str">
        <f t="shared" si="0"/>
        <v/>
      </c>
      <c r="G29" s="59"/>
      <c r="H29" s="59"/>
      <c r="I29" s="59"/>
      <c r="J29" s="1" t="s">
        <v>15</v>
      </c>
      <c r="K29" s="60" t="e">
        <f t="shared" si="1"/>
        <v>#NUM!</v>
      </c>
      <c r="L29" s="60" t="e">
        <f t="shared" si="2"/>
        <v>#NUM!</v>
      </c>
      <c r="M29" s="60" t="e">
        <f t="shared" si="3"/>
        <v>#NUM!</v>
      </c>
      <c r="N29" s="60" t="e">
        <f t="shared" si="4"/>
        <v>#NUM!</v>
      </c>
      <c r="O29" s="60" t="e">
        <f t="shared" si="5"/>
        <v>#NUM!</v>
      </c>
      <c r="P29" s="60" t="e">
        <f t="shared" si="26"/>
        <v>#N/A</v>
      </c>
      <c r="Q29" s="60" t="e">
        <f t="shared" si="6"/>
        <v>#NUM!</v>
      </c>
      <c r="R29" s="60" t="e">
        <f t="shared" si="7"/>
        <v>#NUM!</v>
      </c>
      <c r="S29" s="60" t="e">
        <f t="shared" si="8"/>
        <v>#NUM!</v>
      </c>
      <c r="T29" s="60" t="e">
        <f t="shared" si="9"/>
        <v>#NUM!</v>
      </c>
      <c r="U29" s="60" t="e">
        <f t="shared" si="10"/>
        <v>#N/A</v>
      </c>
      <c r="V29" s="60" t="e">
        <f t="shared" si="11"/>
        <v>#NUM!</v>
      </c>
      <c r="W29" s="60" t="e">
        <f t="shared" si="12"/>
        <v>#NUM!</v>
      </c>
      <c r="X29" s="60" t="e">
        <f t="shared" si="13"/>
        <v>#NUM!</v>
      </c>
      <c r="Y29" s="60" t="e">
        <f t="shared" si="14"/>
        <v>#NUM!</v>
      </c>
      <c r="Z29" s="60" t="e">
        <f t="shared" si="15"/>
        <v>#N/A</v>
      </c>
      <c r="AA29" s="60" t="e">
        <f t="shared" si="16"/>
        <v>#NUM!</v>
      </c>
      <c r="AB29" s="60" t="e">
        <f t="shared" si="17"/>
        <v>#NUM!</v>
      </c>
      <c r="AC29" s="60" t="e">
        <f t="shared" si="18"/>
        <v>#NUM!</v>
      </c>
      <c r="AD29" s="60" t="e">
        <f t="shared" si="19"/>
        <v>#NUM!</v>
      </c>
      <c r="AE29" s="60" t="e">
        <f t="shared" si="20"/>
        <v>#NUM!</v>
      </c>
      <c r="AF29" s="60" t="e">
        <f t="shared" si="21"/>
        <v>#N/A</v>
      </c>
      <c r="AG29" s="60" t="e">
        <f t="shared" si="22"/>
        <v>#NUM!</v>
      </c>
      <c r="AH29" s="60" t="e">
        <f t="shared" si="23"/>
        <v>#NUM!</v>
      </c>
      <c r="AI29" s="60" t="e">
        <f t="shared" si="24"/>
        <v>#NUM!</v>
      </c>
      <c r="AJ29" s="60" t="e">
        <f t="shared" si="25"/>
        <v>#N/A</v>
      </c>
    </row>
    <row r="30" spans="1:36" ht="12.95" customHeight="1" x14ac:dyDescent="0.15">
      <c r="A30" s="59"/>
      <c r="B30" s="107"/>
      <c r="C30" s="107"/>
      <c r="D30" s="59"/>
      <c r="E30" s="59"/>
      <c r="F30" s="4" t="str">
        <f t="shared" si="0"/>
        <v/>
      </c>
      <c r="G30" s="6"/>
      <c r="H30" s="59"/>
      <c r="I30" s="59"/>
      <c r="J30" s="1" t="s">
        <v>15</v>
      </c>
      <c r="K30" s="60" t="e">
        <f t="shared" si="1"/>
        <v>#NUM!</v>
      </c>
      <c r="L30" s="60" t="e">
        <f t="shared" si="2"/>
        <v>#NUM!</v>
      </c>
      <c r="M30" s="60" t="e">
        <f t="shared" si="3"/>
        <v>#NUM!</v>
      </c>
      <c r="N30" s="60" t="e">
        <f t="shared" si="4"/>
        <v>#NUM!</v>
      </c>
      <c r="O30" s="60" t="e">
        <f t="shared" si="5"/>
        <v>#NUM!</v>
      </c>
      <c r="P30" s="60" t="e">
        <f t="shared" si="26"/>
        <v>#N/A</v>
      </c>
      <c r="Q30" s="60" t="e">
        <f t="shared" si="6"/>
        <v>#NUM!</v>
      </c>
      <c r="R30" s="60" t="e">
        <f t="shared" si="7"/>
        <v>#NUM!</v>
      </c>
      <c r="S30" s="60" t="e">
        <f t="shared" si="8"/>
        <v>#NUM!</v>
      </c>
      <c r="T30" s="60" t="e">
        <f t="shared" si="9"/>
        <v>#NUM!</v>
      </c>
      <c r="U30" s="60" t="e">
        <f t="shared" si="10"/>
        <v>#N/A</v>
      </c>
      <c r="V30" s="60" t="e">
        <f t="shared" si="11"/>
        <v>#NUM!</v>
      </c>
      <c r="W30" s="60" t="e">
        <f t="shared" si="12"/>
        <v>#NUM!</v>
      </c>
      <c r="X30" s="60" t="e">
        <f t="shared" si="13"/>
        <v>#NUM!</v>
      </c>
      <c r="Y30" s="60" t="e">
        <f t="shared" si="14"/>
        <v>#NUM!</v>
      </c>
      <c r="Z30" s="60" t="e">
        <f t="shared" si="15"/>
        <v>#N/A</v>
      </c>
      <c r="AA30" s="60" t="e">
        <f t="shared" si="16"/>
        <v>#NUM!</v>
      </c>
      <c r="AB30" s="60" t="e">
        <f t="shared" si="17"/>
        <v>#NUM!</v>
      </c>
      <c r="AC30" s="60" t="e">
        <f t="shared" si="18"/>
        <v>#NUM!</v>
      </c>
      <c r="AD30" s="60" t="e">
        <f t="shared" si="19"/>
        <v>#NUM!</v>
      </c>
      <c r="AE30" s="60" t="e">
        <f t="shared" si="20"/>
        <v>#NUM!</v>
      </c>
      <c r="AF30" s="60" t="e">
        <f t="shared" si="21"/>
        <v>#N/A</v>
      </c>
      <c r="AG30" s="60" t="e">
        <f t="shared" si="22"/>
        <v>#NUM!</v>
      </c>
      <c r="AH30" s="60" t="e">
        <f t="shared" si="23"/>
        <v>#NUM!</v>
      </c>
      <c r="AI30" s="60" t="e">
        <f t="shared" si="24"/>
        <v>#NUM!</v>
      </c>
      <c r="AJ30" s="60" t="e">
        <f t="shared" si="25"/>
        <v>#N/A</v>
      </c>
    </row>
    <row r="31" spans="1:36" ht="12.95" customHeight="1" x14ac:dyDescent="0.15">
      <c r="A31" s="59"/>
      <c r="B31" s="107"/>
      <c r="C31" s="107"/>
      <c r="D31" s="59"/>
      <c r="E31" s="59"/>
      <c r="F31" s="4" t="str">
        <f t="shared" si="0"/>
        <v/>
      </c>
      <c r="G31" s="59"/>
      <c r="H31" s="59"/>
      <c r="I31" s="59"/>
      <c r="J31" s="1" t="s">
        <v>15</v>
      </c>
      <c r="K31" s="60" t="e">
        <f t="shared" si="1"/>
        <v>#NUM!</v>
      </c>
      <c r="L31" s="60" t="e">
        <f t="shared" si="2"/>
        <v>#NUM!</v>
      </c>
      <c r="M31" s="60" t="e">
        <f t="shared" si="3"/>
        <v>#NUM!</v>
      </c>
      <c r="N31" s="60" t="e">
        <f t="shared" si="4"/>
        <v>#NUM!</v>
      </c>
      <c r="O31" s="60" t="e">
        <f t="shared" si="5"/>
        <v>#NUM!</v>
      </c>
      <c r="P31" s="60" t="e">
        <f t="shared" si="26"/>
        <v>#N/A</v>
      </c>
      <c r="Q31" s="60" t="e">
        <f t="shared" si="6"/>
        <v>#NUM!</v>
      </c>
      <c r="R31" s="60" t="e">
        <f t="shared" si="7"/>
        <v>#NUM!</v>
      </c>
      <c r="S31" s="60" t="e">
        <f t="shared" si="8"/>
        <v>#NUM!</v>
      </c>
      <c r="T31" s="60" t="e">
        <f t="shared" si="9"/>
        <v>#NUM!</v>
      </c>
      <c r="U31" s="60" t="e">
        <f t="shared" si="10"/>
        <v>#N/A</v>
      </c>
      <c r="V31" s="60" t="e">
        <f t="shared" si="11"/>
        <v>#NUM!</v>
      </c>
      <c r="W31" s="60" t="e">
        <f t="shared" si="12"/>
        <v>#NUM!</v>
      </c>
      <c r="X31" s="60" t="e">
        <f t="shared" si="13"/>
        <v>#NUM!</v>
      </c>
      <c r="Y31" s="60" t="e">
        <f t="shared" si="14"/>
        <v>#NUM!</v>
      </c>
      <c r="Z31" s="60" t="e">
        <f t="shared" si="15"/>
        <v>#N/A</v>
      </c>
      <c r="AA31" s="60" t="e">
        <f t="shared" si="16"/>
        <v>#NUM!</v>
      </c>
      <c r="AB31" s="60" t="e">
        <f t="shared" si="17"/>
        <v>#NUM!</v>
      </c>
      <c r="AC31" s="60" t="e">
        <f t="shared" si="18"/>
        <v>#NUM!</v>
      </c>
      <c r="AD31" s="60" t="e">
        <f t="shared" si="19"/>
        <v>#NUM!</v>
      </c>
      <c r="AE31" s="60" t="e">
        <f t="shared" si="20"/>
        <v>#NUM!</v>
      </c>
      <c r="AF31" s="60" t="e">
        <f t="shared" si="21"/>
        <v>#N/A</v>
      </c>
      <c r="AG31" s="60" t="e">
        <f t="shared" si="22"/>
        <v>#NUM!</v>
      </c>
      <c r="AH31" s="60" t="e">
        <f t="shared" si="23"/>
        <v>#NUM!</v>
      </c>
      <c r="AI31" s="60" t="e">
        <f t="shared" si="24"/>
        <v>#NUM!</v>
      </c>
      <c r="AJ31" s="60" t="e">
        <f t="shared" si="25"/>
        <v>#N/A</v>
      </c>
    </row>
    <row r="32" spans="1:36" ht="12.95" customHeight="1" x14ac:dyDescent="0.15">
      <c r="A32" s="59"/>
      <c r="B32" s="107"/>
      <c r="C32" s="107"/>
      <c r="D32" s="59"/>
      <c r="E32" s="59"/>
      <c r="F32" s="4" t="str">
        <f t="shared" si="0"/>
        <v/>
      </c>
      <c r="G32" s="59"/>
      <c r="H32" s="59"/>
      <c r="I32" s="59"/>
      <c r="J32" s="1" t="s">
        <v>15</v>
      </c>
      <c r="K32" s="60" t="e">
        <f t="shared" si="1"/>
        <v>#NUM!</v>
      </c>
      <c r="L32" s="60" t="e">
        <f t="shared" si="2"/>
        <v>#NUM!</v>
      </c>
      <c r="M32" s="60" t="e">
        <f t="shared" si="3"/>
        <v>#NUM!</v>
      </c>
      <c r="N32" s="60" t="e">
        <f t="shared" si="4"/>
        <v>#NUM!</v>
      </c>
      <c r="O32" s="60" t="e">
        <f t="shared" si="5"/>
        <v>#NUM!</v>
      </c>
      <c r="P32" s="60" t="e">
        <f t="shared" si="26"/>
        <v>#N/A</v>
      </c>
      <c r="Q32" s="60" t="e">
        <f t="shared" si="6"/>
        <v>#NUM!</v>
      </c>
      <c r="R32" s="60" t="e">
        <f t="shared" si="7"/>
        <v>#NUM!</v>
      </c>
      <c r="S32" s="60" t="e">
        <f t="shared" si="8"/>
        <v>#NUM!</v>
      </c>
      <c r="T32" s="60" t="e">
        <f t="shared" si="9"/>
        <v>#NUM!</v>
      </c>
      <c r="U32" s="60" t="e">
        <f t="shared" si="10"/>
        <v>#N/A</v>
      </c>
      <c r="V32" s="60" t="e">
        <f t="shared" si="11"/>
        <v>#NUM!</v>
      </c>
      <c r="W32" s="60" t="e">
        <f t="shared" si="12"/>
        <v>#NUM!</v>
      </c>
      <c r="X32" s="60" t="e">
        <f t="shared" si="13"/>
        <v>#NUM!</v>
      </c>
      <c r="Y32" s="60" t="e">
        <f t="shared" si="14"/>
        <v>#NUM!</v>
      </c>
      <c r="Z32" s="60" t="e">
        <f t="shared" si="15"/>
        <v>#N/A</v>
      </c>
      <c r="AA32" s="60" t="e">
        <f t="shared" si="16"/>
        <v>#NUM!</v>
      </c>
      <c r="AB32" s="60" t="e">
        <f t="shared" si="17"/>
        <v>#NUM!</v>
      </c>
      <c r="AC32" s="60" t="e">
        <f t="shared" si="18"/>
        <v>#NUM!</v>
      </c>
      <c r="AD32" s="60" t="e">
        <f t="shared" si="19"/>
        <v>#NUM!</v>
      </c>
      <c r="AE32" s="60" t="e">
        <f t="shared" si="20"/>
        <v>#NUM!</v>
      </c>
      <c r="AF32" s="60" t="e">
        <f t="shared" si="21"/>
        <v>#N/A</v>
      </c>
      <c r="AG32" s="60" t="e">
        <f t="shared" si="22"/>
        <v>#NUM!</v>
      </c>
      <c r="AH32" s="60" t="e">
        <f t="shared" si="23"/>
        <v>#NUM!</v>
      </c>
      <c r="AI32" s="60" t="e">
        <f t="shared" si="24"/>
        <v>#NUM!</v>
      </c>
      <c r="AJ32" s="60" t="e">
        <f t="shared" si="25"/>
        <v>#N/A</v>
      </c>
    </row>
    <row r="33" spans="1:36" ht="12.95" customHeight="1" x14ac:dyDescent="0.15">
      <c r="A33" s="59"/>
      <c r="B33" s="107"/>
      <c r="C33" s="107"/>
      <c r="D33" s="59"/>
      <c r="E33" s="59"/>
      <c r="F33" s="4" t="str">
        <f t="shared" si="0"/>
        <v/>
      </c>
      <c r="G33" s="59"/>
      <c r="H33" s="59"/>
      <c r="I33" s="59"/>
      <c r="J33" s="1" t="s">
        <v>15</v>
      </c>
      <c r="K33" s="60" t="e">
        <f t="shared" si="1"/>
        <v>#NUM!</v>
      </c>
      <c r="L33" s="60" t="e">
        <f t="shared" si="2"/>
        <v>#NUM!</v>
      </c>
      <c r="M33" s="60" t="e">
        <f t="shared" si="3"/>
        <v>#NUM!</v>
      </c>
      <c r="N33" s="60" t="e">
        <f t="shared" si="4"/>
        <v>#NUM!</v>
      </c>
      <c r="O33" s="60" t="e">
        <f t="shared" si="5"/>
        <v>#NUM!</v>
      </c>
      <c r="P33" s="60" t="e">
        <f t="shared" si="26"/>
        <v>#N/A</v>
      </c>
      <c r="Q33" s="60" t="e">
        <f t="shared" si="6"/>
        <v>#NUM!</v>
      </c>
      <c r="R33" s="60" t="e">
        <f t="shared" si="7"/>
        <v>#NUM!</v>
      </c>
      <c r="S33" s="60" t="e">
        <f t="shared" si="8"/>
        <v>#NUM!</v>
      </c>
      <c r="T33" s="60" t="e">
        <f t="shared" si="9"/>
        <v>#NUM!</v>
      </c>
      <c r="U33" s="60" t="e">
        <f t="shared" si="10"/>
        <v>#N/A</v>
      </c>
      <c r="V33" s="60" t="e">
        <f t="shared" si="11"/>
        <v>#NUM!</v>
      </c>
      <c r="W33" s="60" t="e">
        <f t="shared" si="12"/>
        <v>#NUM!</v>
      </c>
      <c r="X33" s="60" t="e">
        <f t="shared" si="13"/>
        <v>#NUM!</v>
      </c>
      <c r="Y33" s="60" t="e">
        <f t="shared" si="14"/>
        <v>#NUM!</v>
      </c>
      <c r="Z33" s="60" t="e">
        <f t="shared" si="15"/>
        <v>#N/A</v>
      </c>
      <c r="AA33" s="60" t="e">
        <f t="shared" si="16"/>
        <v>#NUM!</v>
      </c>
      <c r="AB33" s="60" t="e">
        <f t="shared" si="17"/>
        <v>#NUM!</v>
      </c>
      <c r="AC33" s="60" t="e">
        <f t="shared" si="18"/>
        <v>#NUM!</v>
      </c>
      <c r="AD33" s="60" t="e">
        <f t="shared" si="19"/>
        <v>#NUM!</v>
      </c>
      <c r="AE33" s="60" t="e">
        <f t="shared" si="20"/>
        <v>#NUM!</v>
      </c>
      <c r="AF33" s="60" t="e">
        <f t="shared" si="21"/>
        <v>#N/A</v>
      </c>
      <c r="AG33" s="60" t="e">
        <f t="shared" si="22"/>
        <v>#NUM!</v>
      </c>
      <c r="AH33" s="60" t="e">
        <f t="shared" si="23"/>
        <v>#NUM!</v>
      </c>
      <c r="AI33" s="60" t="e">
        <f t="shared" si="24"/>
        <v>#NUM!</v>
      </c>
      <c r="AJ33" s="60" t="e">
        <f t="shared" si="25"/>
        <v>#N/A</v>
      </c>
    </row>
    <row r="34" spans="1:36" ht="12.95" customHeight="1" x14ac:dyDescent="0.15">
      <c r="A34" s="59"/>
      <c r="B34" s="107"/>
      <c r="C34" s="107"/>
      <c r="D34" s="59"/>
      <c r="E34" s="59"/>
      <c r="F34" s="4" t="str">
        <f t="shared" si="0"/>
        <v/>
      </c>
      <c r="G34" s="59"/>
      <c r="H34" s="59"/>
      <c r="I34" s="59"/>
      <c r="K34" s="60" t="e">
        <f t="shared" si="1"/>
        <v>#NUM!</v>
      </c>
      <c r="L34" s="60" t="e">
        <f t="shared" si="2"/>
        <v>#NUM!</v>
      </c>
      <c r="M34" s="60" t="e">
        <f t="shared" si="3"/>
        <v>#NUM!</v>
      </c>
      <c r="N34" s="60" t="e">
        <f t="shared" si="4"/>
        <v>#NUM!</v>
      </c>
      <c r="O34" s="60" t="e">
        <f t="shared" si="5"/>
        <v>#NUM!</v>
      </c>
      <c r="P34" s="60" t="e">
        <f t="shared" si="26"/>
        <v>#N/A</v>
      </c>
      <c r="Q34" s="60" t="e">
        <f t="shared" si="6"/>
        <v>#NUM!</v>
      </c>
      <c r="R34" s="60" t="e">
        <f t="shared" si="7"/>
        <v>#NUM!</v>
      </c>
      <c r="S34" s="60" t="e">
        <f t="shared" si="8"/>
        <v>#NUM!</v>
      </c>
      <c r="T34" s="60" t="e">
        <f t="shared" si="9"/>
        <v>#NUM!</v>
      </c>
      <c r="U34" s="60" t="e">
        <f t="shared" si="10"/>
        <v>#N/A</v>
      </c>
      <c r="V34" s="60" t="e">
        <f t="shared" si="11"/>
        <v>#NUM!</v>
      </c>
      <c r="W34" s="60" t="e">
        <f t="shared" si="12"/>
        <v>#NUM!</v>
      </c>
      <c r="X34" s="60" t="e">
        <f t="shared" si="13"/>
        <v>#NUM!</v>
      </c>
      <c r="Y34" s="60" t="e">
        <f t="shared" si="14"/>
        <v>#NUM!</v>
      </c>
      <c r="Z34" s="60" t="e">
        <f t="shared" si="15"/>
        <v>#N/A</v>
      </c>
      <c r="AA34" s="60" t="e">
        <f t="shared" si="16"/>
        <v>#NUM!</v>
      </c>
      <c r="AB34" s="60" t="e">
        <f t="shared" si="17"/>
        <v>#NUM!</v>
      </c>
      <c r="AC34" s="60" t="e">
        <f t="shared" si="18"/>
        <v>#NUM!</v>
      </c>
      <c r="AD34" s="60" t="e">
        <f t="shared" si="19"/>
        <v>#NUM!</v>
      </c>
      <c r="AE34" s="60" t="e">
        <f t="shared" si="20"/>
        <v>#NUM!</v>
      </c>
      <c r="AF34" s="60" t="e">
        <f t="shared" si="21"/>
        <v>#N/A</v>
      </c>
      <c r="AG34" s="60" t="e">
        <f t="shared" si="22"/>
        <v>#NUM!</v>
      </c>
      <c r="AH34" s="60" t="e">
        <f t="shared" si="23"/>
        <v>#NUM!</v>
      </c>
      <c r="AI34" s="60" t="e">
        <f t="shared" si="24"/>
        <v>#NUM!</v>
      </c>
      <c r="AJ34" s="60" t="e">
        <f t="shared" si="25"/>
        <v>#N/A</v>
      </c>
    </row>
    <row r="35" spans="1:36" ht="12.95" customHeight="1" x14ac:dyDescent="0.15">
      <c r="A35" s="59"/>
      <c r="B35" s="107"/>
      <c r="C35" s="107"/>
      <c r="D35" s="59"/>
      <c r="E35" s="59"/>
      <c r="F35" s="4" t="str">
        <f t="shared" si="0"/>
        <v/>
      </c>
      <c r="G35" s="59"/>
      <c r="H35" s="59"/>
      <c r="I35" s="59"/>
      <c r="K35" s="60" t="e">
        <f t="shared" si="1"/>
        <v>#NUM!</v>
      </c>
      <c r="L35" s="60" t="e">
        <f t="shared" si="2"/>
        <v>#NUM!</v>
      </c>
      <c r="M35" s="60" t="e">
        <f t="shared" si="3"/>
        <v>#NUM!</v>
      </c>
      <c r="N35" s="60" t="e">
        <f t="shared" si="4"/>
        <v>#NUM!</v>
      </c>
      <c r="O35" s="60" t="e">
        <f t="shared" si="5"/>
        <v>#NUM!</v>
      </c>
      <c r="P35" s="60" t="e">
        <f t="shared" si="26"/>
        <v>#N/A</v>
      </c>
      <c r="Q35" s="60" t="e">
        <f t="shared" si="6"/>
        <v>#NUM!</v>
      </c>
      <c r="R35" s="60" t="e">
        <f t="shared" si="7"/>
        <v>#NUM!</v>
      </c>
      <c r="S35" s="60" t="e">
        <f t="shared" si="8"/>
        <v>#NUM!</v>
      </c>
      <c r="T35" s="60" t="e">
        <f t="shared" si="9"/>
        <v>#NUM!</v>
      </c>
      <c r="U35" s="60" t="e">
        <f t="shared" si="10"/>
        <v>#N/A</v>
      </c>
      <c r="V35" s="60" t="e">
        <f t="shared" si="11"/>
        <v>#NUM!</v>
      </c>
      <c r="W35" s="60" t="e">
        <f t="shared" si="12"/>
        <v>#NUM!</v>
      </c>
      <c r="X35" s="60" t="e">
        <f t="shared" si="13"/>
        <v>#NUM!</v>
      </c>
      <c r="Y35" s="60" t="e">
        <f t="shared" si="14"/>
        <v>#NUM!</v>
      </c>
      <c r="Z35" s="60" t="e">
        <f t="shared" si="15"/>
        <v>#N/A</v>
      </c>
      <c r="AA35" s="60" t="e">
        <f t="shared" si="16"/>
        <v>#NUM!</v>
      </c>
      <c r="AB35" s="60" t="e">
        <f t="shared" si="17"/>
        <v>#NUM!</v>
      </c>
      <c r="AC35" s="60" t="e">
        <f t="shared" si="18"/>
        <v>#NUM!</v>
      </c>
      <c r="AD35" s="60" t="e">
        <f t="shared" si="19"/>
        <v>#NUM!</v>
      </c>
      <c r="AE35" s="60" t="e">
        <f t="shared" si="20"/>
        <v>#NUM!</v>
      </c>
      <c r="AF35" s="60" t="e">
        <f t="shared" si="21"/>
        <v>#N/A</v>
      </c>
      <c r="AG35" s="60" t="e">
        <f t="shared" si="22"/>
        <v>#NUM!</v>
      </c>
      <c r="AH35" s="60" t="e">
        <f t="shared" si="23"/>
        <v>#NUM!</v>
      </c>
      <c r="AI35" s="60" t="e">
        <f t="shared" si="24"/>
        <v>#NUM!</v>
      </c>
      <c r="AJ35" s="60" t="e">
        <f t="shared" si="25"/>
        <v>#N/A</v>
      </c>
    </row>
    <row r="36" spans="1:36" ht="12.95" customHeight="1" x14ac:dyDescent="0.15">
      <c r="A36" s="59"/>
      <c r="B36" s="107"/>
      <c r="C36" s="107"/>
      <c r="D36" s="59"/>
      <c r="E36" s="59"/>
      <c r="F36" s="4" t="str">
        <f t="shared" si="0"/>
        <v/>
      </c>
      <c r="G36" s="59"/>
      <c r="H36" s="59"/>
      <c r="I36" s="59"/>
      <c r="K36" s="60" t="e">
        <f t="shared" si="1"/>
        <v>#NUM!</v>
      </c>
      <c r="L36" s="60" t="e">
        <f t="shared" si="2"/>
        <v>#NUM!</v>
      </c>
      <c r="M36" s="60" t="e">
        <f t="shared" si="3"/>
        <v>#NUM!</v>
      </c>
      <c r="N36" s="60" t="e">
        <f t="shared" si="4"/>
        <v>#NUM!</v>
      </c>
      <c r="O36" s="60" t="e">
        <f t="shared" si="5"/>
        <v>#NUM!</v>
      </c>
      <c r="P36" s="60" t="e">
        <f t="shared" si="26"/>
        <v>#N/A</v>
      </c>
      <c r="Q36" s="60" t="e">
        <f t="shared" si="6"/>
        <v>#NUM!</v>
      </c>
      <c r="R36" s="60" t="e">
        <f t="shared" si="7"/>
        <v>#NUM!</v>
      </c>
      <c r="S36" s="60" t="e">
        <f t="shared" si="8"/>
        <v>#NUM!</v>
      </c>
      <c r="T36" s="60" t="e">
        <f t="shared" si="9"/>
        <v>#NUM!</v>
      </c>
      <c r="U36" s="60" t="e">
        <f t="shared" si="10"/>
        <v>#N/A</v>
      </c>
      <c r="V36" s="60" t="e">
        <f t="shared" si="11"/>
        <v>#NUM!</v>
      </c>
      <c r="W36" s="60" t="e">
        <f t="shared" si="12"/>
        <v>#NUM!</v>
      </c>
      <c r="X36" s="60" t="e">
        <f t="shared" si="13"/>
        <v>#NUM!</v>
      </c>
      <c r="Y36" s="60" t="e">
        <f t="shared" si="14"/>
        <v>#NUM!</v>
      </c>
      <c r="Z36" s="60" t="e">
        <f t="shared" si="15"/>
        <v>#N/A</v>
      </c>
      <c r="AA36" s="60" t="e">
        <f t="shared" si="16"/>
        <v>#NUM!</v>
      </c>
      <c r="AB36" s="60" t="e">
        <f t="shared" si="17"/>
        <v>#NUM!</v>
      </c>
      <c r="AC36" s="60" t="e">
        <f t="shared" si="18"/>
        <v>#NUM!</v>
      </c>
      <c r="AD36" s="60" t="e">
        <f t="shared" si="19"/>
        <v>#NUM!</v>
      </c>
      <c r="AE36" s="60" t="e">
        <f t="shared" si="20"/>
        <v>#NUM!</v>
      </c>
      <c r="AF36" s="60" t="e">
        <f t="shared" si="21"/>
        <v>#N/A</v>
      </c>
      <c r="AG36" s="60" t="e">
        <f t="shared" si="22"/>
        <v>#NUM!</v>
      </c>
      <c r="AH36" s="60" t="e">
        <f t="shared" si="23"/>
        <v>#NUM!</v>
      </c>
      <c r="AI36" s="60" t="e">
        <f t="shared" si="24"/>
        <v>#NUM!</v>
      </c>
      <c r="AJ36" s="60" t="e">
        <f t="shared" si="25"/>
        <v>#N/A</v>
      </c>
    </row>
    <row r="37" spans="1:36" ht="12.95" customHeight="1" x14ac:dyDescent="0.15">
      <c r="A37" s="59"/>
      <c r="B37" s="107"/>
      <c r="C37" s="107"/>
      <c r="D37" s="59"/>
      <c r="E37" s="59"/>
      <c r="F37" s="4" t="str">
        <f t="shared" si="0"/>
        <v/>
      </c>
      <c r="G37" s="59"/>
      <c r="H37" s="59"/>
      <c r="I37" s="59"/>
      <c r="K37" s="60" t="e">
        <f t="shared" si="1"/>
        <v>#NUM!</v>
      </c>
      <c r="L37" s="60" t="e">
        <f t="shared" si="2"/>
        <v>#NUM!</v>
      </c>
      <c r="M37" s="60" t="e">
        <f t="shared" si="3"/>
        <v>#NUM!</v>
      </c>
      <c r="N37" s="60" t="e">
        <f t="shared" si="4"/>
        <v>#NUM!</v>
      </c>
      <c r="O37" s="60" t="e">
        <f t="shared" si="5"/>
        <v>#NUM!</v>
      </c>
      <c r="P37" s="60" t="e">
        <f t="shared" si="26"/>
        <v>#N/A</v>
      </c>
      <c r="Q37" s="60" t="e">
        <f t="shared" si="6"/>
        <v>#NUM!</v>
      </c>
      <c r="R37" s="60" t="e">
        <f t="shared" si="7"/>
        <v>#NUM!</v>
      </c>
      <c r="S37" s="60" t="e">
        <f t="shared" si="8"/>
        <v>#NUM!</v>
      </c>
      <c r="T37" s="60" t="e">
        <f t="shared" si="9"/>
        <v>#NUM!</v>
      </c>
      <c r="U37" s="60" t="e">
        <f t="shared" si="10"/>
        <v>#N/A</v>
      </c>
      <c r="V37" s="60" t="e">
        <f t="shared" si="11"/>
        <v>#NUM!</v>
      </c>
      <c r="W37" s="60" t="e">
        <f t="shared" si="12"/>
        <v>#NUM!</v>
      </c>
      <c r="X37" s="60" t="e">
        <f t="shared" si="13"/>
        <v>#NUM!</v>
      </c>
      <c r="Y37" s="60" t="e">
        <f t="shared" si="14"/>
        <v>#NUM!</v>
      </c>
      <c r="Z37" s="60" t="e">
        <f t="shared" si="15"/>
        <v>#N/A</v>
      </c>
      <c r="AA37" s="60" t="e">
        <f t="shared" si="16"/>
        <v>#NUM!</v>
      </c>
      <c r="AB37" s="60" t="e">
        <f t="shared" si="17"/>
        <v>#NUM!</v>
      </c>
      <c r="AC37" s="60" t="e">
        <f t="shared" si="18"/>
        <v>#NUM!</v>
      </c>
      <c r="AD37" s="60" t="e">
        <f t="shared" si="19"/>
        <v>#NUM!</v>
      </c>
      <c r="AE37" s="60" t="e">
        <f t="shared" si="20"/>
        <v>#NUM!</v>
      </c>
      <c r="AF37" s="60" t="e">
        <f t="shared" si="21"/>
        <v>#N/A</v>
      </c>
      <c r="AG37" s="60" t="e">
        <f t="shared" si="22"/>
        <v>#NUM!</v>
      </c>
      <c r="AH37" s="60" t="e">
        <f t="shared" si="23"/>
        <v>#NUM!</v>
      </c>
      <c r="AI37" s="60" t="e">
        <f t="shared" si="24"/>
        <v>#NUM!</v>
      </c>
      <c r="AJ37" s="60" t="e">
        <f t="shared" si="25"/>
        <v>#N/A</v>
      </c>
    </row>
    <row r="38" spans="1:36" ht="12.95" customHeight="1" x14ac:dyDescent="0.15">
      <c r="A38" s="59"/>
      <c r="B38" s="107"/>
      <c r="C38" s="107"/>
      <c r="D38" s="59"/>
      <c r="E38" s="59"/>
      <c r="F38" s="4" t="str">
        <f t="shared" si="0"/>
        <v/>
      </c>
      <c r="G38" s="59"/>
      <c r="H38" s="59"/>
      <c r="I38" s="59"/>
      <c r="K38" s="60" t="e">
        <f t="shared" si="1"/>
        <v>#NUM!</v>
      </c>
      <c r="L38" s="60" t="e">
        <f t="shared" si="2"/>
        <v>#NUM!</v>
      </c>
      <c r="M38" s="60" t="e">
        <f t="shared" si="3"/>
        <v>#NUM!</v>
      </c>
      <c r="N38" s="60" t="e">
        <f t="shared" si="4"/>
        <v>#NUM!</v>
      </c>
      <c r="O38" s="60" t="e">
        <f t="shared" si="5"/>
        <v>#NUM!</v>
      </c>
      <c r="P38" s="60" t="e">
        <f t="shared" si="26"/>
        <v>#N/A</v>
      </c>
      <c r="Q38" s="60" t="e">
        <f t="shared" si="6"/>
        <v>#NUM!</v>
      </c>
      <c r="R38" s="60" t="e">
        <f t="shared" si="7"/>
        <v>#NUM!</v>
      </c>
      <c r="S38" s="60" t="e">
        <f t="shared" si="8"/>
        <v>#NUM!</v>
      </c>
      <c r="T38" s="60" t="e">
        <f t="shared" si="9"/>
        <v>#NUM!</v>
      </c>
      <c r="U38" s="60" t="e">
        <f t="shared" si="10"/>
        <v>#N/A</v>
      </c>
      <c r="V38" s="60" t="e">
        <f t="shared" si="11"/>
        <v>#NUM!</v>
      </c>
      <c r="W38" s="60" t="e">
        <f t="shared" si="12"/>
        <v>#NUM!</v>
      </c>
      <c r="X38" s="60" t="e">
        <f t="shared" si="13"/>
        <v>#NUM!</v>
      </c>
      <c r="Y38" s="60" t="e">
        <f t="shared" si="14"/>
        <v>#NUM!</v>
      </c>
      <c r="Z38" s="60" t="e">
        <f t="shared" si="15"/>
        <v>#N/A</v>
      </c>
      <c r="AA38" s="60" t="e">
        <f t="shared" si="16"/>
        <v>#NUM!</v>
      </c>
      <c r="AB38" s="60" t="e">
        <f t="shared" si="17"/>
        <v>#NUM!</v>
      </c>
      <c r="AC38" s="60" t="e">
        <f t="shared" si="18"/>
        <v>#NUM!</v>
      </c>
      <c r="AD38" s="60" t="e">
        <f t="shared" si="19"/>
        <v>#NUM!</v>
      </c>
      <c r="AE38" s="60" t="e">
        <f t="shared" si="20"/>
        <v>#NUM!</v>
      </c>
      <c r="AF38" s="60" t="e">
        <f t="shared" si="21"/>
        <v>#N/A</v>
      </c>
      <c r="AG38" s="60" t="e">
        <f t="shared" si="22"/>
        <v>#NUM!</v>
      </c>
      <c r="AH38" s="60" t="e">
        <f t="shared" si="23"/>
        <v>#NUM!</v>
      </c>
      <c r="AI38" s="60" t="e">
        <f t="shared" si="24"/>
        <v>#NUM!</v>
      </c>
      <c r="AJ38" s="60" t="e">
        <f t="shared" si="25"/>
        <v>#N/A</v>
      </c>
    </row>
    <row r="39" spans="1:36" ht="12.95" customHeight="1" x14ac:dyDescent="0.15">
      <c r="A39" s="59"/>
      <c r="B39" s="107"/>
      <c r="C39" s="107"/>
      <c r="D39" s="59"/>
      <c r="E39" s="59"/>
      <c r="F39" s="4" t="str">
        <f t="shared" si="0"/>
        <v/>
      </c>
      <c r="G39" s="59"/>
      <c r="H39" s="59"/>
      <c r="I39" s="59"/>
      <c r="K39" s="60" t="e">
        <f t="shared" si="1"/>
        <v>#NUM!</v>
      </c>
      <c r="L39" s="60" t="e">
        <f t="shared" si="2"/>
        <v>#NUM!</v>
      </c>
      <c r="M39" s="60" t="e">
        <f t="shared" si="3"/>
        <v>#NUM!</v>
      </c>
      <c r="N39" s="60" t="e">
        <f t="shared" si="4"/>
        <v>#NUM!</v>
      </c>
      <c r="O39" s="60" t="e">
        <f t="shared" si="5"/>
        <v>#NUM!</v>
      </c>
      <c r="P39" s="60" t="e">
        <f t="shared" si="26"/>
        <v>#N/A</v>
      </c>
      <c r="Q39" s="60" t="e">
        <f t="shared" si="6"/>
        <v>#NUM!</v>
      </c>
      <c r="R39" s="60" t="e">
        <f t="shared" si="7"/>
        <v>#NUM!</v>
      </c>
      <c r="S39" s="60" t="e">
        <f t="shared" si="8"/>
        <v>#NUM!</v>
      </c>
      <c r="T39" s="60" t="e">
        <f t="shared" si="9"/>
        <v>#NUM!</v>
      </c>
      <c r="U39" s="60" t="e">
        <f t="shared" si="10"/>
        <v>#N/A</v>
      </c>
      <c r="V39" s="60" t="e">
        <f t="shared" si="11"/>
        <v>#NUM!</v>
      </c>
      <c r="W39" s="60" t="e">
        <f t="shared" si="12"/>
        <v>#NUM!</v>
      </c>
      <c r="X39" s="60" t="e">
        <f t="shared" si="13"/>
        <v>#NUM!</v>
      </c>
      <c r="Y39" s="60" t="e">
        <f t="shared" si="14"/>
        <v>#NUM!</v>
      </c>
      <c r="Z39" s="60" t="e">
        <f t="shared" si="15"/>
        <v>#N/A</v>
      </c>
      <c r="AA39" s="60" t="e">
        <f t="shared" si="16"/>
        <v>#NUM!</v>
      </c>
      <c r="AB39" s="60" t="e">
        <f t="shared" si="17"/>
        <v>#NUM!</v>
      </c>
      <c r="AC39" s="60" t="e">
        <f t="shared" si="18"/>
        <v>#NUM!</v>
      </c>
      <c r="AD39" s="60" t="e">
        <f t="shared" si="19"/>
        <v>#NUM!</v>
      </c>
      <c r="AE39" s="60" t="e">
        <f t="shared" si="20"/>
        <v>#NUM!</v>
      </c>
      <c r="AF39" s="60" t="e">
        <f t="shared" si="21"/>
        <v>#N/A</v>
      </c>
      <c r="AG39" s="60" t="e">
        <f t="shared" si="22"/>
        <v>#NUM!</v>
      </c>
      <c r="AH39" s="60" t="e">
        <f t="shared" si="23"/>
        <v>#NUM!</v>
      </c>
      <c r="AI39" s="60" t="e">
        <f t="shared" si="24"/>
        <v>#NUM!</v>
      </c>
      <c r="AJ39" s="60" t="e">
        <f t="shared" si="25"/>
        <v>#N/A</v>
      </c>
    </row>
    <row r="40" spans="1:36" ht="12.95" customHeight="1" x14ac:dyDescent="0.15">
      <c r="A40" s="59"/>
      <c r="B40" s="107"/>
      <c r="C40" s="107"/>
      <c r="D40" s="59"/>
      <c r="E40" s="59"/>
      <c r="F40" s="4" t="str">
        <f t="shared" si="0"/>
        <v/>
      </c>
      <c r="G40" s="59"/>
      <c r="H40" s="59"/>
      <c r="I40" s="59"/>
      <c r="K40" s="60" t="e">
        <f t="shared" si="1"/>
        <v>#NUM!</v>
      </c>
      <c r="L40" s="60" t="e">
        <f t="shared" si="2"/>
        <v>#NUM!</v>
      </c>
      <c r="M40" s="60" t="e">
        <f t="shared" si="3"/>
        <v>#NUM!</v>
      </c>
      <c r="N40" s="60" t="e">
        <f t="shared" si="4"/>
        <v>#NUM!</v>
      </c>
      <c r="O40" s="60" t="e">
        <f t="shared" si="5"/>
        <v>#NUM!</v>
      </c>
      <c r="P40" s="60" t="e">
        <f t="shared" si="26"/>
        <v>#N/A</v>
      </c>
      <c r="Q40" s="60" t="e">
        <f t="shared" si="6"/>
        <v>#NUM!</v>
      </c>
      <c r="R40" s="60" t="e">
        <f t="shared" si="7"/>
        <v>#NUM!</v>
      </c>
      <c r="S40" s="60" t="e">
        <f t="shared" si="8"/>
        <v>#NUM!</v>
      </c>
      <c r="T40" s="60" t="e">
        <f t="shared" si="9"/>
        <v>#NUM!</v>
      </c>
      <c r="U40" s="60" t="e">
        <f t="shared" si="10"/>
        <v>#N/A</v>
      </c>
      <c r="V40" s="60" t="e">
        <f t="shared" si="11"/>
        <v>#NUM!</v>
      </c>
      <c r="W40" s="60" t="e">
        <f t="shared" si="12"/>
        <v>#NUM!</v>
      </c>
      <c r="X40" s="60" t="e">
        <f t="shared" si="13"/>
        <v>#NUM!</v>
      </c>
      <c r="Y40" s="60" t="e">
        <f t="shared" si="14"/>
        <v>#NUM!</v>
      </c>
      <c r="Z40" s="60" t="e">
        <f t="shared" si="15"/>
        <v>#N/A</v>
      </c>
      <c r="AA40" s="60" t="e">
        <f t="shared" si="16"/>
        <v>#NUM!</v>
      </c>
      <c r="AB40" s="60" t="e">
        <f t="shared" si="17"/>
        <v>#NUM!</v>
      </c>
      <c r="AC40" s="60" t="e">
        <f t="shared" si="18"/>
        <v>#NUM!</v>
      </c>
      <c r="AD40" s="60" t="e">
        <f t="shared" si="19"/>
        <v>#NUM!</v>
      </c>
      <c r="AE40" s="60" t="e">
        <f t="shared" si="20"/>
        <v>#NUM!</v>
      </c>
      <c r="AF40" s="60" t="e">
        <f t="shared" si="21"/>
        <v>#N/A</v>
      </c>
      <c r="AG40" s="60" t="e">
        <f t="shared" si="22"/>
        <v>#NUM!</v>
      </c>
      <c r="AH40" s="60" t="e">
        <f t="shared" si="23"/>
        <v>#NUM!</v>
      </c>
      <c r="AI40" s="60" t="e">
        <f t="shared" si="24"/>
        <v>#NUM!</v>
      </c>
      <c r="AJ40" s="60" t="e">
        <f t="shared" si="25"/>
        <v>#N/A</v>
      </c>
    </row>
    <row r="41" spans="1:36" ht="12.95" customHeight="1" x14ac:dyDescent="0.15">
      <c r="A41" s="59"/>
      <c r="B41" s="107"/>
      <c r="C41" s="107"/>
      <c r="D41" s="59"/>
      <c r="E41" s="59"/>
      <c r="F41" s="4" t="str">
        <f t="shared" si="0"/>
        <v/>
      </c>
      <c r="G41" s="59"/>
      <c r="H41" s="59"/>
      <c r="I41" s="59"/>
      <c r="K41" s="60" t="e">
        <f t="shared" si="1"/>
        <v>#NUM!</v>
      </c>
      <c r="L41" s="60" t="e">
        <f t="shared" si="2"/>
        <v>#NUM!</v>
      </c>
      <c r="M41" s="60" t="e">
        <f t="shared" si="3"/>
        <v>#NUM!</v>
      </c>
      <c r="N41" s="60" t="e">
        <f t="shared" si="4"/>
        <v>#NUM!</v>
      </c>
      <c r="O41" s="60" t="e">
        <f t="shared" si="5"/>
        <v>#NUM!</v>
      </c>
      <c r="P41" s="60" t="e">
        <f t="shared" si="26"/>
        <v>#N/A</v>
      </c>
      <c r="Q41" s="60" t="e">
        <f t="shared" si="6"/>
        <v>#NUM!</v>
      </c>
      <c r="R41" s="60" t="e">
        <f t="shared" si="7"/>
        <v>#NUM!</v>
      </c>
      <c r="S41" s="60" t="e">
        <f t="shared" si="8"/>
        <v>#NUM!</v>
      </c>
      <c r="T41" s="60" t="e">
        <f t="shared" si="9"/>
        <v>#NUM!</v>
      </c>
      <c r="U41" s="60" t="e">
        <f t="shared" si="10"/>
        <v>#N/A</v>
      </c>
      <c r="V41" s="60" t="e">
        <f t="shared" si="11"/>
        <v>#NUM!</v>
      </c>
      <c r="W41" s="60" t="e">
        <f t="shared" si="12"/>
        <v>#NUM!</v>
      </c>
      <c r="X41" s="60" t="e">
        <f t="shared" si="13"/>
        <v>#NUM!</v>
      </c>
      <c r="Y41" s="60" t="e">
        <f t="shared" si="14"/>
        <v>#NUM!</v>
      </c>
      <c r="Z41" s="60" t="e">
        <f t="shared" si="15"/>
        <v>#N/A</v>
      </c>
      <c r="AA41" s="60" t="e">
        <f t="shared" si="16"/>
        <v>#NUM!</v>
      </c>
      <c r="AB41" s="60" t="e">
        <f t="shared" si="17"/>
        <v>#NUM!</v>
      </c>
      <c r="AC41" s="60" t="e">
        <f t="shared" si="18"/>
        <v>#NUM!</v>
      </c>
      <c r="AD41" s="60" t="e">
        <f t="shared" si="19"/>
        <v>#NUM!</v>
      </c>
      <c r="AE41" s="60" t="e">
        <f t="shared" si="20"/>
        <v>#NUM!</v>
      </c>
      <c r="AF41" s="60" t="e">
        <f t="shared" si="21"/>
        <v>#N/A</v>
      </c>
      <c r="AG41" s="60" t="e">
        <f t="shared" si="22"/>
        <v>#NUM!</v>
      </c>
      <c r="AH41" s="60" t="e">
        <f t="shared" si="23"/>
        <v>#NUM!</v>
      </c>
      <c r="AI41" s="60" t="e">
        <f t="shared" si="24"/>
        <v>#NUM!</v>
      </c>
      <c r="AJ41" s="60" t="e">
        <f t="shared" si="25"/>
        <v>#N/A</v>
      </c>
    </row>
    <row r="42" spans="1:36" ht="12.95" customHeight="1" x14ac:dyDescent="0.15">
      <c r="A42" s="59"/>
      <c r="B42" s="107"/>
      <c r="C42" s="107"/>
      <c r="D42" s="59"/>
      <c r="E42" s="59"/>
      <c r="F42" s="4" t="str">
        <f t="shared" si="0"/>
        <v/>
      </c>
      <c r="G42" s="59"/>
      <c r="H42" s="59"/>
      <c r="I42" s="59"/>
      <c r="K42" s="60" t="e">
        <f t="shared" si="1"/>
        <v>#NUM!</v>
      </c>
      <c r="L42" s="60" t="e">
        <f t="shared" si="2"/>
        <v>#NUM!</v>
      </c>
      <c r="M42" s="60" t="e">
        <f t="shared" si="3"/>
        <v>#NUM!</v>
      </c>
      <c r="N42" s="60" t="e">
        <f t="shared" si="4"/>
        <v>#NUM!</v>
      </c>
      <c r="O42" s="60" t="e">
        <f t="shared" si="5"/>
        <v>#NUM!</v>
      </c>
      <c r="P42" s="60" t="e">
        <f t="shared" si="26"/>
        <v>#N/A</v>
      </c>
      <c r="Q42" s="60" t="e">
        <f t="shared" si="6"/>
        <v>#NUM!</v>
      </c>
      <c r="R42" s="60" t="e">
        <f t="shared" si="7"/>
        <v>#NUM!</v>
      </c>
      <c r="S42" s="60" t="e">
        <f t="shared" si="8"/>
        <v>#NUM!</v>
      </c>
      <c r="T42" s="60" t="e">
        <f t="shared" si="9"/>
        <v>#NUM!</v>
      </c>
      <c r="U42" s="60" t="e">
        <f t="shared" si="10"/>
        <v>#N/A</v>
      </c>
      <c r="V42" s="60" t="e">
        <f t="shared" si="11"/>
        <v>#NUM!</v>
      </c>
      <c r="W42" s="60" t="e">
        <f t="shared" si="12"/>
        <v>#NUM!</v>
      </c>
      <c r="X42" s="60" t="e">
        <f t="shared" si="13"/>
        <v>#NUM!</v>
      </c>
      <c r="Y42" s="60" t="e">
        <f t="shared" si="14"/>
        <v>#NUM!</v>
      </c>
      <c r="Z42" s="60" t="e">
        <f t="shared" si="15"/>
        <v>#N/A</v>
      </c>
      <c r="AA42" s="60" t="e">
        <f t="shared" si="16"/>
        <v>#NUM!</v>
      </c>
      <c r="AB42" s="60" t="e">
        <f t="shared" si="17"/>
        <v>#NUM!</v>
      </c>
      <c r="AC42" s="60" t="e">
        <f t="shared" si="18"/>
        <v>#NUM!</v>
      </c>
      <c r="AD42" s="60" t="e">
        <f t="shared" si="19"/>
        <v>#NUM!</v>
      </c>
      <c r="AE42" s="60" t="e">
        <f t="shared" si="20"/>
        <v>#NUM!</v>
      </c>
      <c r="AF42" s="60" t="e">
        <f t="shared" si="21"/>
        <v>#N/A</v>
      </c>
      <c r="AG42" s="60" t="e">
        <f t="shared" si="22"/>
        <v>#NUM!</v>
      </c>
      <c r="AH42" s="60" t="e">
        <f t="shared" si="23"/>
        <v>#NUM!</v>
      </c>
      <c r="AI42" s="60" t="e">
        <f t="shared" si="24"/>
        <v>#NUM!</v>
      </c>
      <c r="AJ42" s="60" t="e">
        <f t="shared" si="25"/>
        <v>#N/A</v>
      </c>
    </row>
    <row r="43" spans="1:36" ht="12.95" customHeight="1" x14ac:dyDescent="0.15">
      <c r="A43" s="59"/>
      <c r="B43" s="107"/>
      <c r="C43" s="107"/>
      <c r="D43" s="59"/>
      <c r="E43" s="59"/>
      <c r="F43" s="4" t="str">
        <f t="shared" si="0"/>
        <v/>
      </c>
      <c r="G43" s="59"/>
      <c r="H43" s="59"/>
      <c r="I43" s="59"/>
      <c r="K43" s="60" t="e">
        <f t="shared" si="1"/>
        <v>#NUM!</v>
      </c>
      <c r="L43" s="60" t="e">
        <f t="shared" si="2"/>
        <v>#NUM!</v>
      </c>
      <c r="M43" s="60" t="e">
        <f t="shared" si="3"/>
        <v>#NUM!</v>
      </c>
      <c r="N43" s="60" t="e">
        <f t="shared" si="4"/>
        <v>#NUM!</v>
      </c>
      <c r="O43" s="60" t="e">
        <f t="shared" si="5"/>
        <v>#NUM!</v>
      </c>
      <c r="P43" s="60" t="e">
        <f t="shared" si="26"/>
        <v>#N/A</v>
      </c>
      <c r="Q43" s="60" t="e">
        <f t="shared" si="6"/>
        <v>#NUM!</v>
      </c>
      <c r="R43" s="60" t="e">
        <f t="shared" si="7"/>
        <v>#NUM!</v>
      </c>
      <c r="S43" s="60" t="e">
        <f t="shared" si="8"/>
        <v>#NUM!</v>
      </c>
      <c r="T43" s="60" t="e">
        <f t="shared" si="9"/>
        <v>#NUM!</v>
      </c>
      <c r="U43" s="60" t="e">
        <f t="shared" si="10"/>
        <v>#N/A</v>
      </c>
      <c r="V43" s="60" t="e">
        <f t="shared" si="11"/>
        <v>#NUM!</v>
      </c>
      <c r="W43" s="60" t="e">
        <f t="shared" si="12"/>
        <v>#NUM!</v>
      </c>
      <c r="X43" s="60" t="e">
        <f t="shared" si="13"/>
        <v>#NUM!</v>
      </c>
      <c r="Y43" s="60" t="e">
        <f t="shared" si="14"/>
        <v>#NUM!</v>
      </c>
      <c r="Z43" s="60" t="e">
        <f t="shared" si="15"/>
        <v>#N/A</v>
      </c>
      <c r="AA43" s="60" t="e">
        <f t="shared" si="16"/>
        <v>#NUM!</v>
      </c>
      <c r="AB43" s="60" t="e">
        <f t="shared" si="17"/>
        <v>#NUM!</v>
      </c>
      <c r="AC43" s="60" t="e">
        <f t="shared" si="18"/>
        <v>#NUM!</v>
      </c>
      <c r="AD43" s="60" t="e">
        <f t="shared" si="19"/>
        <v>#NUM!</v>
      </c>
      <c r="AE43" s="60" t="e">
        <f t="shared" si="20"/>
        <v>#NUM!</v>
      </c>
      <c r="AF43" s="60" t="e">
        <f t="shared" si="21"/>
        <v>#N/A</v>
      </c>
      <c r="AG43" s="60" t="e">
        <f t="shared" si="22"/>
        <v>#NUM!</v>
      </c>
      <c r="AH43" s="60" t="e">
        <f t="shared" si="23"/>
        <v>#NUM!</v>
      </c>
      <c r="AI43" s="60" t="e">
        <f t="shared" si="24"/>
        <v>#NUM!</v>
      </c>
      <c r="AJ43" s="6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59" t="s">
        <v>18</v>
      </c>
      <c r="D46" s="59" t="s">
        <v>19</v>
      </c>
      <c r="E46" s="59" t="s">
        <v>20</v>
      </c>
      <c r="F46" s="10"/>
      <c r="G46" s="5" t="s">
        <v>21</v>
      </c>
      <c r="H46" s="12"/>
      <c r="I46" s="104" t="s">
        <v>128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12</v>
      </c>
      <c r="D47" s="14">
        <f>COUNTIF(G4:G43,"*下層*")</f>
        <v>0</v>
      </c>
      <c r="E47" s="14">
        <f>COUNTA(A4:A43)</f>
        <v>12</v>
      </c>
      <c r="F47" s="10"/>
      <c r="G47" s="15">
        <f>C47*100</f>
        <v>1200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19</v>
      </c>
      <c r="D49" s="14" t="str">
        <f>IF(D47&gt;0,ROUND(SUMIF(G4:G43,"*下層*",D4:D43)/D47,0),"")</f>
        <v/>
      </c>
      <c r="E49" s="14">
        <f>ROUND(SUM(D4:D43)/E47,0)</f>
        <v>19</v>
      </c>
      <c r="F49" s="13"/>
      <c r="G49" s="15">
        <f>C49</f>
        <v>19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2.6599999999999997</v>
      </c>
      <c r="D50" s="16">
        <f>SUMIF(G4:G43,"*下層*",F4:F43)</f>
        <v>0</v>
      </c>
      <c r="E50" s="4">
        <f>SUM(F4:F43)</f>
        <v>2.6599999999999997</v>
      </c>
      <c r="F50" s="13"/>
      <c r="G50" s="17">
        <f>C50*100</f>
        <v>265.99999999999994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形状比＝68、Sr＝22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59" t="s">
        <v>18</v>
      </c>
      <c r="D53" s="59" t="s">
        <v>19</v>
      </c>
      <c r="E53" s="59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9</v>
      </c>
      <c r="D54" s="14">
        <f>COUNTIF(H4:H43,"▲")</f>
        <v>0</v>
      </c>
      <c r="E54" s="14">
        <f>COUNTA(H4:H43)</f>
        <v>9</v>
      </c>
      <c r="F54" s="10"/>
      <c r="G54" s="15">
        <f>C54*100</f>
        <v>900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17</v>
      </c>
      <c r="D56" s="14" t="str">
        <f>IF(D54&gt;0,ROUND(SUMIF(H4:H43,"▲",D4:D43)/D54,0),"")</f>
        <v/>
      </c>
      <c r="E56" s="14">
        <f>ROUND(SUMIF(H4:H43,"*",D4:D43)/E54,0)</f>
        <v>17</v>
      </c>
      <c r="F56" s="13"/>
      <c r="G56" s="15">
        <f>C56</f>
        <v>17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1.6099999999999999</v>
      </c>
      <c r="D57" s="16">
        <f>SUMIF(H4:H43,"▲",F4:F43)</f>
        <v>0</v>
      </c>
      <c r="E57" s="16">
        <f>SUM(C57:D57)</f>
        <v>1.6099999999999999</v>
      </c>
      <c r="F57" s="13"/>
      <c r="G57" s="19">
        <f>C57*100</f>
        <v>161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59" t="s">
        <v>18</v>
      </c>
      <c r="D60" s="59" t="s">
        <v>19</v>
      </c>
      <c r="E60" s="59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60.5</v>
      </c>
      <c r="D62" s="20" t="str">
        <f>IF(D47&gt;0,ROUND(D57/D50*100,1),"")</f>
        <v/>
      </c>
      <c r="E62" s="20">
        <f>ROUND(E57/E50*100,1)</f>
        <v>60.5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59" t="s">
        <v>18</v>
      </c>
      <c r="D65" s="59" t="s">
        <v>19</v>
      </c>
      <c r="E65" s="5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1.0499999999999998</v>
      </c>
      <c r="D69" s="16" t="str">
        <f>IF(D66&gt;0,D50-D57,"")</f>
        <v/>
      </c>
      <c r="E69" s="4">
        <f>SUM(C69:D69)</f>
        <v>1.0499999999999998</v>
      </c>
      <c r="F69" s="13"/>
      <c r="G69" s="17">
        <f>C69*100</f>
        <v>104.99999999999999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形状比＝60、Sr＝38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0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I46:I57"/>
    <mergeCell ref="A60:B60"/>
    <mergeCell ref="A46:B46"/>
    <mergeCell ref="A47:B47"/>
    <mergeCell ref="A48:B48"/>
    <mergeCell ref="A49:B49"/>
    <mergeCell ref="A50:B50"/>
    <mergeCell ref="A53:B53"/>
    <mergeCell ref="A54:B54"/>
    <mergeCell ref="A55:B55"/>
    <mergeCell ref="A56:B56"/>
    <mergeCell ref="A57:B57"/>
    <mergeCell ref="A69:B69"/>
    <mergeCell ref="A61:B61"/>
    <mergeCell ref="A62:B62"/>
    <mergeCell ref="A65:B65"/>
    <mergeCell ref="A66:B66"/>
    <mergeCell ref="A67:B67"/>
    <mergeCell ref="A68:B68"/>
  </mergeCells>
  <phoneticPr fontId="3"/>
  <conditionalFormatting sqref="K4:K43">
    <cfRule type="expression" dxfId="1087" priority="16" stopIfTrue="1">
      <formula>AND(($H4="スギ"),(#REF!&lt;12))</formula>
    </cfRule>
  </conditionalFormatting>
  <conditionalFormatting sqref="L4:L43">
    <cfRule type="expression" dxfId="1086" priority="15" stopIfTrue="1">
      <formula>AND(($H4="スギ"),(#REF!&lt;22),(#REF!&gt;=12))</formula>
    </cfRule>
  </conditionalFormatting>
  <conditionalFormatting sqref="M4:M43">
    <cfRule type="expression" dxfId="1085" priority="14" stopIfTrue="1">
      <formula>AND(($H4="スギ"),(#REF!&lt;32),(#REF!&gt;=22))</formula>
    </cfRule>
  </conditionalFormatting>
  <conditionalFormatting sqref="N4:N43">
    <cfRule type="expression" dxfId="1084" priority="13" stopIfTrue="1">
      <formula>AND(($H4="スギ"),(#REF!&lt;42),(#REF!&gt;=32))</formula>
    </cfRule>
  </conditionalFormatting>
  <conditionalFormatting sqref="U4:U43 Z4:AF43 AJ4:AJ43 O4:P43">
    <cfRule type="expression" dxfId="1083" priority="12" stopIfTrue="1">
      <formula>AND(($H4="スギ"),(#REF!&gt;=42))</formula>
    </cfRule>
  </conditionalFormatting>
  <conditionalFormatting sqref="Q4:Q43 AA4:AA43">
    <cfRule type="expression" dxfId="1082" priority="11" stopIfTrue="1">
      <formula>AND(($H4="ヒノキ"),(#REF!&lt;12))</formula>
    </cfRule>
  </conditionalFormatting>
  <conditionalFormatting sqref="R4:R43 AB4:AE43">
    <cfRule type="expression" dxfId="1081" priority="10" stopIfTrue="1">
      <formula>AND(($H4="ヒノキ"),(#REF!&lt;22),(#REF!&gt;=12))</formula>
    </cfRule>
  </conditionalFormatting>
  <conditionalFormatting sqref="S4:S43">
    <cfRule type="expression" dxfId="1080" priority="9" stopIfTrue="1">
      <formula>AND(($H4="ヒノキ"),(#REF!&lt;32),(#REF!&gt;=22))</formula>
    </cfRule>
  </conditionalFormatting>
  <conditionalFormatting sqref="T4:U43 Z4:AF43 AJ4:AJ43">
    <cfRule type="expression" dxfId="1079" priority="8" stopIfTrue="1">
      <formula>AND(($H4="ヒノキ"),(#REF!&gt;=32))</formula>
    </cfRule>
  </conditionalFormatting>
  <conditionalFormatting sqref="V4:V43 AA4:AA43">
    <cfRule type="expression" dxfId="1078" priority="7" stopIfTrue="1">
      <formula>AND(($H4="アカマツ"),(#REF!&lt;12))</formula>
    </cfRule>
  </conditionalFormatting>
  <conditionalFormatting sqref="W4:W43 AB4:AB43">
    <cfRule type="expression" dxfId="1077" priority="6" stopIfTrue="1">
      <formula>AND(($H4="アカマツ"),(#REF!&lt;22),(#REF!&gt;=12))</formula>
    </cfRule>
  </conditionalFormatting>
  <conditionalFormatting sqref="X4:X43 AC4:AC43">
    <cfRule type="expression" dxfId="1076" priority="5" stopIfTrue="1">
      <formula>AND(($H4="アカマツ"),(#REF!&lt;42),(#REF!&gt;=22))</formula>
    </cfRule>
  </conditionalFormatting>
  <conditionalFormatting sqref="Y4:AF43 AJ4:AJ43">
    <cfRule type="expression" dxfId="1075" priority="4" stopIfTrue="1">
      <formula>AND(($H4="アカマツ"),(#REF!&gt;=42))</formula>
    </cfRule>
  </conditionalFormatting>
  <conditionalFormatting sqref="AG4:AG43">
    <cfRule type="expression" dxfId="1074" priority="3" stopIfTrue="1">
      <formula>AND(($H4&lt;&gt;"スギ"),($H4&lt;&gt;"ヒノキ"),($H4&lt;&gt;"アカマツ"),(#REF!&lt;12))</formula>
    </cfRule>
  </conditionalFormatting>
  <conditionalFormatting sqref="AH4:AH43">
    <cfRule type="expression" dxfId="107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07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99FF"/>
  </sheetPr>
  <dimension ref="A1:AJ120"/>
  <sheetViews>
    <sheetView showGridLines="0" tabSelected="1" view="pageBreakPreview" topLeftCell="A34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94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64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3">
        <v>0</v>
      </c>
      <c r="L3" s="63">
        <v>12</v>
      </c>
      <c r="M3" s="63">
        <v>22</v>
      </c>
      <c r="N3" s="63">
        <v>32</v>
      </c>
      <c r="O3" s="63">
        <v>42</v>
      </c>
      <c r="P3" s="63" t="s">
        <v>14</v>
      </c>
      <c r="Q3" s="63">
        <v>0</v>
      </c>
      <c r="R3" s="63">
        <v>12</v>
      </c>
      <c r="S3" s="63">
        <v>22</v>
      </c>
      <c r="T3" s="63">
        <v>32</v>
      </c>
      <c r="U3" s="63" t="s">
        <v>14</v>
      </c>
      <c r="V3" s="63">
        <v>0</v>
      </c>
      <c r="W3" s="63">
        <v>12</v>
      </c>
      <c r="X3" s="63">
        <v>22</v>
      </c>
      <c r="Y3" s="63">
        <v>42</v>
      </c>
      <c r="Z3" s="63" t="s">
        <v>14</v>
      </c>
      <c r="AA3" s="63">
        <v>0</v>
      </c>
      <c r="AB3" s="63">
        <v>12</v>
      </c>
      <c r="AC3" s="63">
        <v>22</v>
      </c>
      <c r="AD3" s="63">
        <v>32</v>
      </c>
      <c r="AE3" s="63">
        <v>42</v>
      </c>
      <c r="AF3" s="63" t="s">
        <v>14</v>
      </c>
      <c r="AG3" s="63">
        <v>0</v>
      </c>
      <c r="AH3" s="63">
        <v>12</v>
      </c>
      <c r="AI3" s="63">
        <v>42</v>
      </c>
      <c r="AJ3" s="63" t="s">
        <v>14</v>
      </c>
    </row>
    <row r="4" spans="1:36" ht="12.95" customHeight="1" x14ac:dyDescent="0.15">
      <c r="A4" s="62">
        <v>611</v>
      </c>
      <c r="B4" s="135" t="s">
        <v>54</v>
      </c>
      <c r="C4" s="136"/>
      <c r="D4" s="62">
        <v>26</v>
      </c>
      <c r="E4" s="62">
        <v>16</v>
      </c>
      <c r="F4" s="4">
        <f t="shared" ref="F4:F43" si="0">IF(D4&gt;0,IF(B4="スギ",P4,IF(B4="ヒノキ",U4,IF(B4="アカマツ",Z4,IF(B4="カラマツ",AF4,AJ4)))),"")</f>
        <v>0.4</v>
      </c>
      <c r="G4" s="5"/>
      <c r="H4" s="62"/>
      <c r="I4" s="85" t="s">
        <v>83</v>
      </c>
      <c r="J4" s="1" t="s">
        <v>15</v>
      </c>
      <c r="K4" s="63">
        <f t="shared" ref="K4:K43" si="1">IF(ROUND(10^(-5+0.8769+1.7454*LOG(D4)+1.014*LOG(E4)),2)&gt;=0.01,ROUND(10^(-5+0.8769+1.7454*LOG(D4)+1.014*LOG(E4)),2),ROUND(10^(-5+0.8769+1.7454*LOG(D4)+1.014*LOG(E4)),3))</f>
        <v>0.37</v>
      </c>
      <c r="L4" s="63">
        <f t="shared" ref="L4:L43" si="2">ROUND(10^(-5+0.73504+1.83346*LOG(D4)+1.06569*LOG(E4)),2)</f>
        <v>0.41</v>
      </c>
      <c r="M4" s="63">
        <f t="shared" ref="M4:M43" si="3">ROUND(10^(-5+0.71514+1.74357*LOG(D4)+1.17719*LOG(E4)),2)</f>
        <v>0.4</v>
      </c>
      <c r="N4" s="63">
        <f t="shared" ref="N4:N43" si="4">ROUND(10^(-5+0.82956+1.76381*LOG(D4)+1.06412*LOG(E4)),2)</f>
        <v>0.4</v>
      </c>
      <c r="O4" s="63">
        <f t="shared" ref="O4:O43" si="5">ROUND(10^(-5+0.88226+1.79204*LOG(D4)+0.99303*LOG(E4)),2)</f>
        <v>0.41</v>
      </c>
      <c r="P4" s="63">
        <f>HLOOKUP($D4,K$3:O$43,MATCH($A4,$A$3:$A$43,0),1)</f>
        <v>0.4</v>
      </c>
      <c r="Q4" s="63">
        <f t="shared" ref="Q4:Q43" si="6">IF(ROUND(10^(1.810672*LOG(D4)+0.982833*LOG(E4)-4.173533),2)&gt;=0.01,ROUND(10^(1.810672*LOG(D4)+0.982833*LOG(E4)-4.173533),2),ROUND(10^(1.810672*LOG(D4)+0.982833*LOG(E4)-4.173533),3))</f>
        <v>0.37</v>
      </c>
      <c r="R4" s="63">
        <f t="shared" ref="R4:R43" si="7">ROUND(10^(1.905709*LOG(D4)+1.011385*LOG(E4)-4.293729),2)</f>
        <v>0.42</v>
      </c>
      <c r="S4" s="63">
        <f t="shared" ref="S4:S43" si="8">ROUND(10^(1.771888*LOG(D4)+1.138415*LOG(E4)-4.271259),2)</f>
        <v>0.4</v>
      </c>
      <c r="T4" s="63">
        <f t="shared" ref="T4:T43" si="9">ROUND(10^(1.671519*LOG(D4)+1.363617*LOG(E4)-4.404407),2)</f>
        <v>0.4</v>
      </c>
      <c r="U4" s="63">
        <f t="shared" ref="U4:U43" si="10">HLOOKUP($D4,Q$3:T$43,MATCH($A4,$A$3:$A$43,0),1)</f>
        <v>0.4</v>
      </c>
      <c r="V4" s="63">
        <f t="shared" ref="V4:V43" si="11">IF(ROUND(10^(-4.249503+1.946501*LOG(D4)+0.942682*LOG(E4)),2)&gt;=0.01,ROUND(10^(-4.249503+1.946501*LOG(D4)+0.942682*LOG(E4)),2),ROUND(10^(-4.249503+1.946501*LOG(D4)+0.942682*LOG(E4)),3))</f>
        <v>0.44</v>
      </c>
      <c r="W4" s="63">
        <f t="shared" ref="W4:W43" si="12">ROUND(10^(-4.155639+1.847898*LOG(D4)+0.951955*LOG(E4)),2)</f>
        <v>0.4</v>
      </c>
      <c r="X4" s="63">
        <f t="shared" ref="X4:X43" si="13">ROUND(10^(-4.194535+1.804172*LOG(D4)+1.034248*LOG(E4)),2)</f>
        <v>0.4</v>
      </c>
      <c r="Y4" s="63">
        <f t="shared" ref="Y4:Y43" si="14">ROUND(10^(-4.42347+2.006485*LOG(D4)+0.967757*LOG(E4)),2)</f>
        <v>0.38</v>
      </c>
      <c r="Z4" s="63">
        <f t="shared" ref="Z4:Z43" si="15">HLOOKUP($D4,V$3:Y$43,MATCH($A4,$A$3:$A$43,0),1)</f>
        <v>0.4</v>
      </c>
      <c r="AA4" s="63">
        <f t="shared" ref="AA4:AA43" si="16">IF(ROUND(10^(1.80389*LOG(D4)+0.962587*LOG(E4)-4.155099),2)&gt;=0.01,ROUND(10^(1.80389*LOG(D4)+0.962587*LOG(E4)-4.155099),2),ROUND(10^(1.80389*LOG(D4)+0.962587*LOG(E4)-4.155099),3))</f>
        <v>0.36</v>
      </c>
      <c r="AB4" s="63">
        <f t="shared" ref="AB4:AB43" si="17">ROUND(10^(1.979213*LOG(D4)+0.998347*LOG(E4)-4.369281),2)</f>
        <v>0.43</v>
      </c>
      <c r="AC4" s="63">
        <f t="shared" ref="AC4:AC43" si="18">ROUND(10^(1.904401*LOG(D4)+1.062478*LOG(E4)-4.348104),2)</f>
        <v>0.42</v>
      </c>
      <c r="AD4" s="63">
        <f t="shared" ref="AD4:AD43" si="19">ROUND(10^(1.640825*LOG(D4)+1.080387*LOG(E4)-3.976731),2)</f>
        <v>0.44</v>
      </c>
      <c r="AE4" s="63">
        <f t="shared" ref="AE4:AE43" si="20">ROUND(10^(1.90887*LOG(D4)+1.088002*LOG(E4)-4.431495),2)</f>
        <v>0.38</v>
      </c>
      <c r="AF4" s="63">
        <f t="shared" ref="AF4:AF43" si="21">HLOOKUP($D4,AA$3:AE$43,MATCH($A4,$A$3:$A$43,0),1)</f>
        <v>0.42</v>
      </c>
      <c r="AG4" s="63">
        <f t="shared" ref="AG4:AG43" si="22">IF(ROUND(10^(1.94019664*LOG(D4)+0.84689666*LOG(E4)-4.20067295),2)&gt;=0.01,ROUND(10^(1.94019664*LOG(D4)+0.84689666*LOG(E4)-4.20067295),2),ROUND(10^(1.94019664*LOG(D4)+0.84689666*LOG(E4)-4.20067295),3))</f>
        <v>0.37</v>
      </c>
      <c r="AH4" s="63">
        <f t="shared" ref="AH4:AH43" si="23">ROUND(10^(1.93813902*LOG(D4)+0.96697002*LOG(E4)-4.32216295),2)</f>
        <v>0.38</v>
      </c>
      <c r="AI4" s="63">
        <f t="shared" ref="AI4:AI43" si="24">ROUND(10^(1.82464098*LOG(D4)+0.97625989*LOG(E4)-4.15096808),2)</f>
        <v>0.4</v>
      </c>
      <c r="AJ4" s="63">
        <f t="shared" ref="AJ4:AJ43" si="25">HLOOKUP($D4,AG$3:AI$43,MATCH($A4,$A$3:$A$43,0),1)</f>
        <v>0.38</v>
      </c>
    </row>
    <row r="5" spans="1:36" ht="12.95" customHeight="1" x14ac:dyDescent="0.15">
      <c r="A5" s="62">
        <v>612</v>
      </c>
      <c r="B5" s="135" t="s">
        <v>54</v>
      </c>
      <c r="C5" s="136"/>
      <c r="D5" s="62">
        <v>24</v>
      </c>
      <c r="E5" s="62">
        <v>14</v>
      </c>
      <c r="F5" s="4">
        <f t="shared" si="0"/>
        <v>0.3</v>
      </c>
      <c r="G5" s="5" t="s">
        <v>333</v>
      </c>
      <c r="H5" s="90" t="s">
        <v>61</v>
      </c>
      <c r="I5" s="5" t="s">
        <v>333</v>
      </c>
      <c r="J5" s="1" t="s">
        <v>15</v>
      </c>
      <c r="K5" s="63">
        <f t="shared" si="1"/>
        <v>0.28000000000000003</v>
      </c>
      <c r="L5" s="63">
        <f t="shared" si="2"/>
        <v>0.31</v>
      </c>
      <c r="M5" s="63">
        <f t="shared" si="3"/>
        <v>0.3</v>
      </c>
      <c r="N5" s="63">
        <f t="shared" si="4"/>
        <v>0.3</v>
      </c>
      <c r="O5" s="63">
        <f t="shared" si="5"/>
        <v>0.31</v>
      </c>
      <c r="P5" s="63">
        <f t="shared" ref="P5:P43" si="26">HLOOKUP($D5,K$3:O$43,MATCH(A5,$A$3:$A$43,0),1)</f>
        <v>0.3</v>
      </c>
      <c r="Q5" s="63">
        <f t="shared" si="6"/>
        <v>0.28000000000000003</v>
      </c>
      <c r="R5" s="63">
        <f t="shared" si="7"/>
        <v>0.31</v>
      </c>
      <c r="S5" s="63">
        <f t="shared" si="8"/>
        <v>0.3</v>
      </c>
      <c r="T5" s="63">
        <f t="shared" si="9"/>
        <v>0.28999999999999998</v>
      </c>
      <c r="U5" s="63">
        <f t="shared" si="10"/>
        <v>0.3</v>
      </c>
      <c r="V5" s="63">
        <f t="shared" si="11"/>
        <v>0.33</v>
      </c>
      <c r="W5" s="63">
        <f t="shared" si="12"/>
        <v>0.31</v>
      </c>
      <c r="X5" s="63">
        <f t="shared" si="13"/>
        <v>0.3</v>
      </c>
      <c r="Y5" s="63">
        <f t="shared" si="14"/>
        <v>0.28999999999999998</v>
      </c>
      <c r="Z5" s="63">
        <f t="shared" si="15"/>
        <v>0.3</v>
      </c>
      <c r="AA5" s="63">
        <f t="shared" si="16"/>
        <v>0.27</v>
      </c>
      <c r="AB5" s="63">
        <f t="shared" si="17"/>
        <v>0.32</v>
      </c>
      <c r="AC5" s="63">
        <f t="shared" si="18"/>
        <v>0.31</v>
      </c>
      <c r="AD5" s="63">
        <f t="shared" si="19"/>
        <v>0.34</v>
      </c>
      <c r="AE5" s="63">
        <f t="shared" si="20"/>
        <v>0.28000000000000003</v>
      </c>
      <c r="AF5" s="63">
        <f t="shared" si="21"/>
        <v>0.31</v>
      </c>
      <c r="AG5" s="63">
        <f t="shared" si="22"/>
        <v>0.28000000000000003</v>
      </c>
      <c r="AH5" s="63">
        <f t="shared" si="23"/>
        <v>0.28999999999999998</v>
      </c>
      <c r="AI5" s="63">
        <f t="shared" si="24"/>
        <v>0.31</v>
      </c>
      <c r="AJ5" s="63">
        <f t="shared" si="25"/>
        <v>0.28999999999999998</v>
      </c>
    </row>
    <row r="6" spans="1:36" ht="12.95" customHeight="1" x14ac:dyDescent="0.15">
      <c r="A6" s="90">
        <v>613</v>
      </c>
      <c r="B6" s="135" t="s">
        <v>54</v>
      </c>
      <c r="C6" s="136"/>
      <c r="D6" s="62">
        <v>32</v>
      </c>
      <c r="E6" s="62">
        <v>15</v>
      </c>
      <c r="F6" s="4">
        <f t="shared" si="0"/>
        <v>0.55000000000000004</v>
      </c>
      <c r="G6" s="5" t="s">
        <v>72</v>
      </c>
      <c r="H6" s="67" t="s">
        <v>61</v>
      </c>
      <c r="I6" s="5" t="s">
        <v>72</v>
      </c>
      <c r="J6" s="1" t="s">
        <v>15</v>
      </c>
      <c r="K6" s="63">
        <f t="shared" si="1"/>
        <v>0.5</v>
      </c>
      <c r="L6" s="63">
        <f t="shared" si="2"/>
        <v>0.56000000000000005</v>
      </c>
      <c r="M6" s="63">
        <f t="shared" si="3"/>
        <v>0.53</v>
      </c>
      <c r="N6" s="63">
        <f t="shared" si="4"/>
        <v>0.54</v>
      </c>
      <c r="O6" s="63">
        <f t="shared" si="5"/>
        <v>0.56000000000000005</v>
      </c>
      <c r="P6" s="63">
        <f t="shared" si="26"/>
        <v>0.54</v>
      </c>
      <c r="Q6" s="63">
        <f t="shared" si="6"/>
        <v>0.51</v>
      </c>
      <c r="R6" s="63">
        <f t="shared" si="7"/>
        <v>0.57999999999999996</v>
      </c>
      <c r="S6" s="63">
        <f t="shared" si="8"/>
        <v>0.54</v>
      </c>
      <c r="T6" s="63">
        <f t="shared" si="9"/>
        <v>0.52</v>
      </c>
      <c r="U6" s="63">
        <f t="shared" si="10"/>
        <v>0.52</v>
      </c>
      <c r="V6" s="63">
        <f t="shared" si="11"/>
        <v>0.62</v>
      </c>
      <c r="W6" s="63">
        <f t="shared" si="12"/>
        <v>0.56000000000000005</v>
      </c>
      <c r="X6" s="63">
        <f t="shared" si="13"/>
        <v>0.55000000000000004</v>
      </c>
      <c r="Y6" s="63">
        <f t="shared" si="14"/>
        <v>0.54</v>
      </c>
      <c r="Z6" s="63">
        <f t="shared" si="15"/>
        <v>0.55000000000000004</v>
      </c>
      <c r="AA6" s="63">
        <f t="shared" si="16"/>
        <v>0.49</v>
      </c>
      <c r="AB6" s="63">
        <f t="shared" si="17"/>
        <v>0.61</v>
      </c>
      <c r="AC6" s="63">
        <f t="shared" si="18"/>
        <v>0.59</v>
      </c>
      <c r="AD6" s="63">
        <f t="shared" si="19"/>
        <v>0.57999999999999996</v>
      </c>
      <c r="AE6" s="63">
        <f t="shared" si="20"/>
        <v>0.53</v>
      </c>
      <c r="AF6" s="63">
        <f t="shared" si="21"/>
        <v>0.57999999999999996</v>
      </c>
      <c r="AG6" s="63">
        <f t="shared" si="22"/>
        <v>0.52</v>
      </c>
      <c r="AH6" s="63">
        <f t="shared" si="23"/>
        <v>0.54</v>
      </c>
      <c r="AI6" s="63">
        <f t="shared" si="24"/>
        <v>0.55000000000000004</v>
      </c>
      <c r="AJ6" s="63">
        <f t="shared" si="25"/>
        <v>0.54</v>
      </c>
    </row>
    <row r="7" spans="1:36" ht="12.95" customHeight="1" x14ac:dyDescent="0.15">
      <c r="A7" s="90">
        <v>614</v>
      </c>
      <c r="B7" s="135" t="s">
        <v>54</v>
      </c>
      <c r="C7" s="136"/>
      <c r="D7" s="62">
        <v>24</v>
      </c>
      <c r="E7" s="62">
        <v>14</v>
      </c>
      <c r="F7" s="4">
        <f t="shared" si="0"/>
        <v>0.3</v>
      </c>
      <c r="G7" s="5" t="s">
        <v>59</v>
      </c>
      <c r="H7" s="90" t="s">
        <v>61</v>
      </c>
      <c r="I7" s="5" t="s">
        <v>59</v>
      </c>
      <c r="J7" s="1" t="s">
        <v>15</v>
      </c>
      <c r="K7" s="63">
        <f t="shared" si="1"/>
        <v>0.28000000000000003</v>
      </c>
      <c r="L7" s="63">
        <f t="shared" si="2"/>
        <v>0.31</v>
      </c>
      <c r="M7" s="63">
        <f t="shared" si="3"/>
        <v>0.3</v>
      </c>
      <c r="N7" s="63">
        <f t="shared" si="4"/>
        <v>0.3</v>
      </c>
      <c r="O7" s="63">
        <f t="shared" si="5"/>
        <v>0.31</v>
      </c>
      <c r="P7" s="63">
        <f t="shared" si="26"/>
        <v>0.3</v>
      </c>
      <c r="Q7" s="63">
        <f t="shared" si="6"/>
        <v>0.28000000000000003</v>
      </c>
      <c r="R7" s="63">
        <f t="shared" si="7"/>
        <v>0.31</v>
      </c>
      <c r="S7" s="63">
        <f t="shared" si="8"/>
        <v>0.3</v>
      </c>
      <c r="T7" s="63">
        <f t="shared" si="9"/>
        <v>0.28999999999999998</v>
      </c>
      <c r="U7" s="63">
        <f t="shared" si="10"/>
        <v>0.3</v>
      </c>
      <c r="V7" s="63">
        <f t="shared" si="11"/>
        <v>0.33</v>
      </c>
      <c r="W7" s="63">
        <f t="shared" si="12"/>
        <v>0.31</v>
      </c>
      <c r="X7" s="63">
        <f t="shared" si="13"/>
        <v>0.3</v>
      </c>
      <c r="Y7" s="63">
        <f t="shared" si="14"/>
        <v>0.28999999999999998</v>
      </c>
      <c r="Z7" s="63">
        <f t="shared" si="15"/>
        <v>0.3</v>
      </c>
      <c r="AA7" s="63">
        <f t="shared" si="16"/>
        <v>0.27</v>
      </c>
      <c r="AB7" s="63">
        <f t="shared" si="17"/>
        <v>0.32</v>
      </c>
      <c r="AC7" s="63">
        <f t="shared" si="18"/>
        <v>0.31</v>
      </c>
      <c r="AD7" s="63">
        <f t="shared" si="19"/>
        <v>0.34</v>
      </c>
      <c r="AE7" s="63">
        <f t="shared" si="20"/>
        <v>0.28000000000000003</v>
      </c>
      <c r="AF7" s="63">
        <f t="shared" si="21"/>
        <v>0.31</v>
      </c>
      <c r="AG7" s="63">
        <f t="shared" si="22"/>
        <v>0.28000000000000003</v>
      </c>
      <c r="AH7" s="63">
        <f t="shared" si="23"/>
        <v>0.28999999999999998</v>
      </c>
      <c r="AI7" s="63">
        <f t="shared" si="24"/>
        <v>0.31</v>
      </c>
      <c r="AJ7" s="63">
        <f t="shared" si="25"/>
        <v>0.28999999999999998</v>
      </c>
    </row>
    <row r="8" spans="1:36" ht="12.95" customHeight="1" x14ac:dyDescent="0.15">
      <c r="A8" s="90">
        <v>615</v>
      </c>
      <c r="B8" s="135" t="s">
        <v>54</v>
      </c>
      <c r="C8" s="136"/>
      <c r="D8" s="62">
        <v>24</v>
      </c>
      <c r="E8" s="62">
        <v>16</v>
      </c>
      <c r="F8" s="4">
        <f t="shared" si="0"/>
        <v>0.35</v>
      </c>
      <c r="G8" s="87"/>
      <c r="H8" s="75"/>
      <c r="I8" s="87"/>
      <c r="J8" s="1" t="s">
        <v>15</v>
      </c>
      <c r="K8" s="63">
        <f t="shared" si="1"/>
        <v>0.32</v>
      </c>
      <c r="L8" s="63">
        <f t="shared" si="2"/>
        <v>0.35</v>
      </c>
      <c r="M8" s="63">
        <f t="shared" si="3"/>
        <v>0.35</v>
      </c>
      <c r="N8" s="63">
        <f t="shared" si="4"/>
        <v>0.35</v>
      </c>
      <c r="O8" s="63">
        <f t="shared" si="5"/>
        <v>0.36</v>
      </c>
      <c r="P8" s="63">
        <f t="shared" si="26"/>
        <v>0.35</v>
      </c>
      <c r="Q8" s="63">
        <f t="shared" si="6"/>
        <v>0.32</v>
      </c>
      <c r="R8" s="63">
        <f t="shared" si="7"/>
        <v>0.36</v>
      </c>
      <c r="S8" s="63">
        <f t="shared" si="8"/>
        <v>0.35</v>
      </c>
      <c r="T8" s="63">
        <f t="shared" si="9"/>
        <v>0.35</v>
      </c>
      <c r="U8" s="63">
        <f t="shared" si="10"/>
        <v>0.35</v>
      </c>
      <c r="V8" s="63">
        <f t="shared" si="11"/>
        <v>0.37</v>
      </c>
      <c r="W8" s="63">
        <f t="shared" si="12"/>
        <v>0.35</v>
      </c>
      <c r="X8" s="63">
        <f t="shared" si="13"/>
        <v>0.35</v>
      </c>
      <c r="Y8" s="63">
        <f t="shared" si="14"/>
        <v>0.32</v>
      </c>
      <c r="Z8" s="63">
        <f t="shared" si="15"/>
        <v>0.35</v>
      </c>
      <c r="AA8" s="63">
        <f t="shared" si="16"/>
        <v>0.31</v>
      </c>
      <c r="AB8" s="63">
        <f t="shared" si="17"/>
        <v>0.37</v>
      </c>
      <c r="AC8" s="63">
        <f t="shared" si="18"/>
        <v>0.36</v>
      </c>
      <c r="AD8" s="63">
        <f t="shared" si="19"/>
        <v>0.39</v>
      </c>
      <c r="AE8" s="63">
        <f t="shared" si="20"/>
        <v>0.33</v>
      </c>
      <c r="AF8" s="63">
        <f t="shared" si="21"/>
        <v>0.36</v>
      </c>
      <c r="AG8" s="63">
        <f t="shared" si="22"/>
        <v>0.31</v>
      </c>
      <c r="AH8" s="63">
        <f t="shared" si="23"/>
        <v>0.33</v>
      </c>
      <c r="AI8" s="63">
        <f t="shared" si="24"/>
        <v>0.35</v>
      </c>
      <c r="AJ8" s="63">
        <f t="shared" si="25"/>
        <v>0.33</v>
      </c>
    </row>
    <row r="9" spans="1:36" ht="12.95" customHeight="1" x14ac:dyDescent="0.15">
      <c r="A9" s="90">
        <v>616</v>
      </c>
      <c r="B9" s="135" t="s">
        <v>54</v>
      </c>
      <c r="C9" s="136"/>
      <c r="D9" s="62">
        <v>30</v>
      </c>
      <c r="E9" s="62">
        <v>14</v>
      </c>
      <c r="F9" s="4">
        <f t="shared" si="0"/>
        <v>0.45</v>
      </c>
      <c r="G9" s="5"/>
      <c r="H9" s="75"/>
      <c r="I9" s="5"/>
      <c r="J9" s="1" t="s">
        <v>15</v>
      </c>
      <c r="K9" s="63">
        <f t="shared" si="1"/>
        <v>0.41</v>
      </c>
      <c r="L9" s="63">
        <f t="shared" si="2"/>
        <v>0.46</v>
      </c>
      <c r="M9" s="63">
        <f t="shared" si="3"/>
        <v>0.44</v>
      </c>
      <c r="N9" s="63">
        <f t="shared" si="4"/>
        <v>0.45</v>
      </c>
      <c r="O9" s="63">
        <f t="shared" si="5"/>
        <v>0.47</v>
      </c>
      <c r="P9" s="63">
        <f t="shared" si="26"/>
        <v>0.44</v>
      </c>
      <c r="Q9" s="63">
        <f t="shared" si="6"/>
        <v>0.42</v>
      </c>
      <c r="R9" s="63">
        <f t="shared" si="7"/>
        <v>0.48</v>
      </c>
      <c r="S9" s="63">
        <f t="shared" si="8"/>
        <v>0.45</v>
      </c>
      <c r="T9" s="63">
        <f t="shared" si="9"/>
        <v>0.42</v>
      </c>
      <c r="U9" s="63">
        <f t="shared" si="10"/>
        <v>0.45</v>
      </c>
      <c r="V9" s="63">
        <f t="shared" si="11"/>
        <v>0.51</v>
      </c>
      <c r="W9" s="63">
        <f t="shared" si="12"/>
        <v>0.46</v>
      </c>
      <c r="X9" s="63">
        <f t="shared" si="13"/>
        <v>0.45</v>
      </c>
      <c r="Y9" s="63">
        <f t="shared" si="14"/>
        <v>0.45</v>
      </c>
      <c r="Z9" s="63">
        <f t="shared" si="15"/>
        <v>0.45</v>
      </c>
      <c r="AA9" s="63">
        <f t="shared" si="16"/>
        <v>0.41</v>
      </c>
      <c r="AB9" s="63">
        <f t="shared" si="17"/>
        <v>0.5</v>
      </c>
      <c r="AC9" s="63">
        <f t="shared" si="18"/>
        <v>0.48</v>
      </c>
      <c r="AD9" s="63">
        <f t="shared" si="19"/>
        <v>0.48</v>
      </c>
      <c r="AE9" s="63">
        <f t="shared" si="20"/>
        <v>0.43</v>
      </c>
      <c r="AF9" s="63">
        <f t="shared" si="21"/>
        <v>0.48</v>
      </c>
      <c r="AG9" s="63">
        <f t="shared" si="22"/>
        <v>0.43</v>
      </c>
      <c r="AH9" s="63">
        <f t="shared" si="23"/>
        <v>0.45</v>
      </c>
      <c r="AI9" s="63">
        <f t="shared" si="24"/>
        <v>0.46</v>
      </c>
      <c r="AJ9" s="63">
        <f t="shared" si="25"/>
        <v>0.45</v>
      </c>
    </row>
    <row r="10" spans="1:36" ht="12.95" customHeight="1" x14ac:dyDescent="0.15">
      <c r="A10" s="90">
        <v>617</v>
      </c>
      <c r="B10" s="135" t="s">
        <v>54</v>
      </c>
      <c r="C10" s="136"/>
      <c r="D10" s="62">
        <v>28</v>
      </c>
      <c r="E10" s="62">
        <v>15</v>
      </c>
      <c r="F10" s="4">
        <f t="shared" si="0"/>
        <v>0.43</v>
      </c>
      <c r="G10" s="5" t="s">
        <v>59</v>
      </c>
      <c r="H10" s="90" t="s">
        <v>61</v>
      </c>
      <c r="I10" s="5" t="s">
        <v>59</v>
      </c>
      <c r="J10" s="1" t="s">
        <v>15</v>
      </c>
      <c r="K10" s="63">
        <f t="shared" si="1"/>
        <v>0.39</v>
      </c>
      <c r="L10" s="63">
        <f t="shared" si="2"/>
        <v>0.44</v>
      </c>
      <c r="M10" s="63">
        <f t="shared" si="3"/>
        <v>0.42</v>
      </c>
      <c r="N10" s="63">
        <f t="shared" si="4"/>
        <v>0.43</v>
      </c>
      <c r="O10" s="63">
        <f t="shared" si="5"/>
        <v>0.44</v>
      </c>
      <c r="P10" s="63">
        <f t="shared" si="26"/>
        <v>0.42</v>
      </c>
      <c r="Q10" s="63">
        <f t="shared" si="6"/>
        <v>0.4</v>
      </c>
      <c r="R10" s="63">
        <f t="shared" si="7"/>
        <v>0.45</v>
      </c>
      <c r="S10" s="63">
        <f t="shared" si="8"/>
        <v>0.43</v>
      </c>
      <c r="T10" s="63">
        <f t="shared" si="9"/>
        <v>0.42</v>
      </c>
      <c r="U10" s="63">
        <f t="shared" si="10"/>
        <v>0.43</v>
      </c>
      <c r="V10" s="63">
        <f t="shared" si="11"/>
        <v>0.47</v>
      </c>
      <c r="W10" s="63">
        <f t="shared" si="12"/>
        <v>0.43</v>
      </c>
      <c r="X10" s="63">
        <f t="shared" si="13"/>
        <v>0.43</v>
      </c>
      <c r="Y10" s="63">
        <f t="shared" si="14"/>
        <v>0.42</v>
      </c>
      <c r="Z10" s="63">
        <f t="shared" si="15"/>
        <v>0.43</v>
      </c>
      <c r="AA10" s="63">
        <f t="shared" si="16"/>
        <v>0.39</v>
      </c>
      <c r="AB10" s="63">
        <f t="shared" si="17"/>
        <v>0.47</v>
      </c>
      <c r="AC10" s="63">
        <f t="shared" si="18"/>
        <v>0.45</v>
      </c>
      <c r="AD10" s="63">
        <f t="shared" si="19"/>
        <v>0.47</v>
      </c>
      <c r="AE10" s="63">
        <f t="shared" si="20"/>
        <v>0.41</v>
      </c>
      <c r="AF10" s="63">
        <f t="shared" si="21"/>
        <v>0.45</v>
      </c>
      <c r="AG10" s="63">
        <f t="shared" si="22"/>
        <v>0.4</v>
      </c>
      <c r="AH10" s="63">
        <f t="shared" si="23"/>
        <v>0.42</v>
      </c>
      <c r="AI10" s="63">
        <f t="shared" si="24"/>
        <v>0.43</v>
      </c>
      <c r="AJ10" s="63">
        <f t="shared" si="25"/>
        <v>0.42</v>
      </c>
    </row>
    <row r="11" spans="1:36" ht="12.95" customHeight="1" x14ac:dyDescent="0.15">
      <c r="A11" s="90">
        <v>618</v>
      </c>
      <c r="B11" s="135" t="s">
        <v>69</v>
      </c>
      <c r="C11" s="136"/>
      <c r="D11" s="62">
        <v>14</v>
      </c>
      <c r="E11" s="62">
        <v>8</v>
      </c>
      <c r="F11" s="4">
        <f t="shared" si="0"/>
        <v>0.06</v>
      </c>
      <c r="G11" s="5"/>
      <c r="H11" s="87" t="s">
        <v>61</v>
      </c>
      <c r="I11" s="5"/>
      <c r="J11" s="1" t="s">
        <v>15</v>
      </c>
      <c r="K11" s="63">
        <f t="shared" si="1"/>
        <v>0.06</v>
      </c>
      <c r="L11" s="63">
        <f t="shared" si="2"/>
        <v>0.06</v>
      </c>
      <c r="M11" s="63">
        <f t="shared" si="3"/>
        <v>0.06</v>
      </c>
      <c r="N11" s="63">
        <f t="shared" si="4"/>
        <v>0.06</v>
      </c>
      <c r="O11" s="63">
        <f t="shared" si="5"/>
        <v>7.0000000000000007E-2</v>
      </c>
      <c r="P11" s="63">
        <f t="shared" si="26"/>
        <v>0.06</v>
      </c>
      <c r="Q11" s="63">
        <f t="shared" si="6"/>
        <v>0.06</v>
      </c>
      <c r="R11" s="63">
        <f t="shared" si="7"/>
        <v>0.06</v>
      </c>
      <c r="S11" s="63">
        <f t="shared" si="8"/>
        <v>0.06</v>
      </c>
      <c r="T11" s="63">
        <f t="shared" si="9"/>
        <v>0.06</v>
      </c>
      <c r="U11" s="63">
        <f t="shared" si="10"/>
        <v>0.06</v>
      </c>
      <c r="V11" s="63">
        <f t="shared" si="11"/>
        <v>7.0000000000000007E-2</v>
      </c>
      <c r="W11" s="63">
        <f t="shared" si="12"/>
        <v>7.0000000000000007E-2</v>
      </c>
      <c r="X11" s="63">
        <f t="shared" si="13"/>
        <v>0.06</v>
      </c>
      <c r="Y11" s="63">
        <f t="shared" si="14"/>
        <v>0.06</v>
      </c>
      <c r="Z11" s="63">
        <f t="shared" si="15"/>
        <v>7.0000000000000007E-2</v>
      </c>
      <c r="AA11" s="63">
        <f t="shared" si="16"/>
        <v>0.06</v>
      </c>
      <c r="AB11" s="63">
        <f t="shared" si="17"/>
        <v>0.06</v>
      </c>
      <c r="AC11" s="63">
        <f t="shared" si="18"/>
        <v>0.06</v>
      </c>
      <c r="AD11" s="63">
        <f t="shared" si="19"/>
        <v>0.08</v>
      </c>
      <c r="AE11" s="63">
        <f t="shared" si="20"/>
        <v>0.05</v>
      </c>
      <c r="AF11" s="63">
        <f t="shared" si="21"/>
        <v>0.06</v>
      </c>
      <c r="AG11" s="63">
        <f t="shared" si="22"/>
        <v>0.06</v>
      </c>
      <c r="AH11" s="63">
        <f t="shared" si="23"/>
        <v>0.06</v>
      </c>
      <c r="AI11" s="63">
        <f t="shared" si="24"/>
        <v>7.0000000000000007E-2</v>
      </c>
      <c r="AJ11" s="63">
        <f t="shared" si="25"/>
        <v>0.06</v>
      </c>
    </row>
    <row r="12" spans="1:36" ht="12.95" customHeight="1" x14ac:dyDescent="0.15">
      <c r="A12" s="90">
        <v>619</v>
      </c>
      <c r="B12" s="135" t="s">
        <v>62</v>
      </c>
      <c r="C12" s="136"/>
      <c r="D12" s="62">
        <v>24</v>
      </c>
      <c r="E12" s="62">
        <v>14</v>
      </c>
      <c r="F12" s="4">
        <f t="shared" si="0"/>
        <v>0.28999999999999998</v>
      </c>
      <c r="G12" s="5"/>
      <c r="H12" s="90" t="s">
        <v>61</v>
      </c>
      <c r="I12" s="62"/>
      <c r="J12" s="1" t="s">
        <v>15</v>
      </c>
      <c r="K12" s="63">
        <f t="shared" si="1"/>
        <v>0.28000000000000003</v>
      </c>
      <c r="L12" s="63">
        <f t="shared" si="2"/>
        <v>0.31</v>
      </c>
      <c r="M12" s="63">
        <f t="shared" si="3"/>
        <v>0.3</v>
      </c>
      <c r="N12" s="63">
        <f t="shared" si="4"/>
        <v>0.3</v>
      </c>
      <c r="O12" s="63">
        <f t="shared" si="5"/>
        <v>0.31</v>
      </c>
      <c r="P12" s="63">
        <f t="shared" si="26"/>
        <v>0.3</v>
      </c>
      <c r="Q12" s="63">
        <f t="shared" si="6"/>
        <v>0.28000000000000003</v>
      </c>
      <c r="R12" s="63">
        <f t="shared" si="7"/>
        <v>0.31</v>
      </c>
      <c r="S12" s="63">
        <f t="shared" si="8"/>
        <v>0.3</v>
      </c>
      <c r="T12" s="63">
        <f t="shared" si="9"/>
        <v>0.28999999999999998</v>
      </c>
      <c r="U12" s="63">
        <f t="shared" si="10"/>
        <v>0.3</v>
      </c>
      <c r="V12" s="63">
        <f t="shared" si="11"/>
        <v>0.33</v>
      </c>
      <c r="W12" s="63">
        <f t="shared" si="12"/>
        <v>0.31</v>
      </c>
      <c r="X12" s="63">
        <f t="shared" si="13"/>
        <v>0.3</v>
      </c>
      <c r="Y12" s="63">
        <f t="shared" si="14"/>
        <v>0.28999999999999998</v>
      </c>
      <c r="Z12" s="63">
        <f t="shared" si="15"/>
        <v>0.3</v>
      </c>
      <c r="AA12" s="63">
        <f t="shared" si="16"/>
        <v>0.27</v>
      </c>
      <c r="AB12" s="63">
        <f t="shared" si="17"/>
        <v>0.32</v>
      </c>
      <c r="AC12" s="63">
        <f t="shared" si="18"/>
        <v>0.31</v>
      </c>
      <c r="AD12" s="63">
        <f t="shared" si="19"/>
        <v>0.34</v>
      </c>
      <c r="AE12" s="63">
        <f t="shared" si="20"/>
        <v>0.28000000000000003</v>
      </c>
      <c r="AF12" s="63">
        <f t="shared" si="21"/>
        <v>0.31</v>
      </c>
      <c r="AG12" s="63">
        <f t="shared" si="22"/>
        <v>0.28000000000000003</v>
      </c>
      <c r="AH12" s="63">
        <f t="shared" si="23"/>
        <v>0.28999999999999998</v>
      </c>
      <c r="AI12" s="63">
        <f t="shared" si="24"/>
        <v>0.31</v>
      </c>
      <c r="AJ12" s="63">
        <f t="shared" si="25"/>
        <v>0.28999999999999998</v>
      </c>
    </row>
    <row r="13" spans="1:36" ht="12.95" customHeight="1" x14ac:dyDescent="0.15">
      <c r="A13" s="90">
        <v>620</v>
      </c>
      <c r="B13" s="135" t="s">
        <v>54</v>
      </c>
      <c r="C13" s="136"/>
      <c r="D13" s="62">
        <v>14</v>
      </c>
      <c r="E13" s="62">
        <v>12</v>
      </c>
      <c r="F13" s="4">
        <f t="shared" si="0"/>
        <v>0.1</v>
      </c>
      <c r="G13" s="5"/>
      <c r="H13" s="90" t="s">
        <v>61</v>
      </c>
      <c r="I13" s="62"/>
      <c r="J13" s="1" t="s">
        <v>15</v>
      </c>
      <c r="K13" s="63">
        <f t="shared" si="1"/>
        <v>0.09</v>
      </c>
      <c r="L13" s="63">
        <f t="shared" si="2"/>
        <v>0.1</v>
      </c>
      <c r="M13" s="63">
        <f t="shared" si="3"/>
        <v>0.1</v>
      </c>
      <c r="N13" s="63">
        <f t="shared" si="4"/>
        <v>0.1</v>
      </c>
      <c r="O13" s="63">
        <f t="shared" si="5"/>
        <v>0.1</v>
      </c>
      <c r="P13" s="63">
        <f t="shared" si="26"/>
        <v>0.1</v>
      </c>
      <c r="Q13" s="63">
        <f t="shared" si="6"/>
        <v>0.09</v>
      </c>
      <c r="R13" s="63">
        <f t="shared" si="7"/>
        <v>0.1</v>
      </c>
      <c r="S13" s="63">
        <f t="shared" si="8"/>
        <v>0.1</v>
      </c>
      <c r="T13" s="63">
        <f t="shared" si="9"/>
        <v>0.1</v>
      </c>
      <c r="U13" s="63">
        <f t="shared" si="10"/>
        <v>0.1</v>
      </c>
      <c r="V13" s="63">
        <f t="shared" si="11"/>
        <v>0.1</v>
      </c>
      <c r="W13" s="63">
        <f t="shared" si="12"/>
        <v>0.1</v>
      </c>
      <c r="X13" s="63">
        <f t="shared" si="13"/>
        <v>0.1</v>
      </c>
      <c r="Y13" s="63">
        <f t="shared" si="14"/>
        <v>0.08</v>
      </c>
      <c r="Z13" s="63">
        <f t="shared" si="15"/>
        <v>0.1</v>
      </c>
      <c r="AA13" s="63">
        <f t="shared" si="16"/>
        <v>0.09</v>
      </c>
      <c r="AB13" s="63">
        <f t="shared" si="17"/>
        <v>0.09</v>
      </c>
      <c r="AC13" s="63">
        <f t="shared" si="18"/>
        <v>0.1</v>
      </c>
      <c r="AD13" s="63">
        <f t="shared" si="19"/>
        <v>0.12</v>
      </c>
      <c r="AE13" s="63">
        <f t="shared" si="20"/>
        <v>0.09</v>
      </c>
      <c r="AF13" s="63">
        <f t="shared" si="21"/>
        <v>0.09</v>
      </c>
      <c r="AG13" s="63">
        <f t="shared" si="22"/>
        <v>0.09</v>
      </c>
      <c r="AH13" s="63">
        <f t="shared" si="23"/>
        <v>0.09</v>
      </c>
      <c r="AI13" s="63">
        <f t="shared" si="24"/>
        <v>0.1</v>
      </c>
      <c r="AJ13" s="63">
        <f t="shared" si="25"/>
        <v>0.09</v>
      </c>
    </row>
    <row r="14" spans="1:36" ht="12.95" customHeight="1" x14ac:dyDescent="0.15">
      <c r="A14" s="90"/>
      <c r="B14" s="135"/>
      <c r="C14" s="136"/>
      <c r="D14" s="62"/>
      <c r="E14" s="62"/>
      <c r="F14" s="4" t="str">
        <f t="shared" si="0"/>
        <v/>
      </c>
      <c r="G14" s="5"/>
      <c r="H14" s="67"/>
      <c r="I14" s="62"/>
      <c r="J14" s="1" t="s">
        <v>15</v>
      </c>
      <c r="K14" s="63" t="e">
        <f t="shared" si="1"/>
        <v>#NUM!</v>
      </c>
      <c r="L14" s="63" t="e">
        <f t="shared" si="2"/>
        <v>#NUM!</v>
      </c>
      <c r="M14" s="63" t="e">
        <f t="shared" si="3"/>
        <v>#NUM!</v>
      </c>
      <c r="N14" s="63" t="e">
        <f t="shared" si="4"/>
        <v>#NUM!</v>
      </c>
      <c r="O14" s="63" t="e">
        <f t="shared" si="5"/>
        <v>#NUM!</v>
      </c>
      <c r="P14" s="63" t="e">
        <f t="shared" si="26"/>
        <v>#N/A</v>
      </c>
      <c r="Q14" s="63" t="e">
        <f t="shared" si="6"/>
        <v>#NUM!</v>
      </c>
      <c r="R14" s="63" t="e">
        <f t="shared" si="7"/>
        <v>#NUM!</v>
      </c>
      <c r="S14" s="63" t="e">
        <f t="shared" si="8"/>
        <v>#NUM!</v>
      </c>
      <c r="T14" s="63" t="e">
        <f t="shared" si="9"/>
        <v>#NUM!</v>
      </c>
      <c r="U14" s="63" t="e">
        <f t="shared" si="10"/>
        <v>#N/A</v>
      </c>
      <c r="V14" s="63" t="e">
        <f t="shared" si="11"/>
        <v>#NUM!</v>
      </c>
      <c r="W14" s="63" t="e">
        <f t="shared" si="12"/>
        <v>#NUM!</v>
      </c>
      <c r="X14" s="63" t="e">
        <f t="shared" si="13"/>
        <v>#NUM!</v>
      </c>
      <c r="Y14" s="63" t="e">
        <f t="shared" si="14"/>
        <v>#NUM!</v>
      </c>
      <c r="Z14" s="63" t="e">
        <f t="shared" si="15"/>
        <v>#N/A</v>
      </c>
      <c r="AA14" s="63" t="e">
        <f t="shared" si="16"/>
        <v>#NUM!</v>
      </c>
      <c r="AB14" s="63" t="e">
        <f t="shared" si="17"/>
        <v>#NUM!</v>
      </c>
      <c r="AC14" s="63" t="e">
        <f t="shared" si="18"/>
        <v>#NUM!</v>
      </c>
      <c r="AD14" s="63" t="e">
        <f t="shared" si="19"/>
        <v>#NUM!</v>
      </c>
      <c r="AE14" s="63" t="e">
        <f t="shared" si="20"/>
        <v>#NUM!</v>
      </c>
      <c r="AF14" s="63" t="e">
        <f t="shared" si="21"/>
        <v>#N/A</v>
      </c>
      <c r="AG14" s="63" t="e">
        <f t="shared" si="22"/>
        <v>#NUM!</v>
      </c>
      <c r="AH14" s="63" t="e">
        <f t="shared" si="23"/>
        <v>#NUM!</v>
      </c>
      <c r="AI14" s="63" t="e">
        <f t="shared" si="24"/>
        <v>#NUM!</v>
      </c>
      <c r="AJ14" s="63" t="e">
        <f t="shared" si="25"/>
        <v>#N/A</v>
      </c>
    </row>
    <row r="15" spans="1:36" ht="12.95" customHeight="1" x14ac:dyDescent="0.15">
      <c r="A15" s="75"/>
      <c r="B15" s="135"/>
      <c r="C15" s="136"/>
      <c r="D15" s="62"/>
      <c r="E15" s="62"/>
      <c r="F15" s="4" t="str">
        <f t="shared" si="0"/>
        <v/>
      </c>
      <c r="G15" s="5"/>
      <c r="H15" s="84"/>
      <c r="I15" s="62"/>
      <c r="J15" s="1" t="s">
        <v>15</v>
      </c>
      <c r="K15" s="63" t="e">
        <f t="shared" si="1"/>
        <v>#NUM!</v>
      </c>
      <c r="L15" s="63" t="e">
        <f t="shared" si="2"/>
        <v>#NUM!</v>
      </c>
      <c r="M15" s="63" t="e">
        <f t="shared" si="3"/>
        <v>#NUM!</v>
      </c>
      <c r="N15" s="63" t="e">
        <f t="shared" si="4"/>
        <v>#NUM!</v>
      </c>
      <c r="O15" s="63" t="e">
        <f t="shared" si="5"/>
        <v>#NUM!</v>
      </c>
      <c r="P15" s="63" t="e">
        <f t="shared" si="26"/>
        <v>#N/A</v>
      </c>
      <c r="Q15" s="63" t="e">
        <f t="shared" si="6"/>
        <v>#NUM!</v>
      </c>
      <c r="R15" s="63" t="e">
        <f t="shared" si="7"/>
        <v>#NUM!</v>
      </c>
      <c r="S15" s="63" t="e">
        <f t="shared" si="8"/>
        <v>#NUM!</v>
      </c>
      <c r="T15" s="63" t="e">
        <f t="shared" si="9"/>
        <v>#NUM!</v>
      </c>
      <c r="U15" s="63" t="e">
        <f t="shared" si="10"/>
        <v>#N/A</v>
      </c>
      <c r="V15" s="63" t="e">
        <f t="shared" si="11"/>
        <v>#NUM!</v>
      </c>
      <c r="W15" s="63" t="e">
        <f t="shared" si="12"/>
        <v>#NUM!</v>
      </c>
      <c r="X15" s="63" t="e">
        <f t="shared" si="13"/>
        <v>#NUM!</v>
      </c>
      <c r="Y15" s="63" t="e">
        <f t="shared" si="14"/>
        <v>#NUM!</v>
      </c>
      <c r="Z15" s="63" t="e">
        <f t="shared" si="15"/>
        <v>#N/A</v>
      </c>
      <c r="AA15" s="63" t="e">
        <f t="shared" si="16"/>
        <v>#NUM!</v>
      </c>
      <c r="AB15" s="63" t="e">
        <f t="shared" si="17"/>
        <v>#NUM!</v>
      </c>
      <c r="AC15" s="63" t="e">
        <f t="shared" si="18"/>
        <v>#NUM!</v>
      </c>
      <c r="AD15" s="63" t="e">
        <f t="shared" si="19"/>
        <v>#NUM!</v>
      </c>
      <c r="AE15" s="63" t="e">
        <f t="shared" si="20"/>
        <v>#NUM!</v>
      </c>
      <c r="AF15" s="63" t="e">
        <f t="shared" si="21"/>
        <v>#N/A</v>
      </c>
      <c r="AG15" s="63" t="e">
        <f t="shared" si="22"/>
        <v>#NUM!</v>
      </c>
      <c r="AH15" s="63" t="e">
        <f t="shared" si="23"/>
        <v>#NUM!</v>
      </c>
      <c r="AI15" s="63" t="e">
        <f t="shared" si="24"/>
        <v>#NUM!</v>
      </c>
      <c r="AJ15" s="63" t="e">
        <f t="shared" si="25"/>
        <v>#N/A</v>
      </c>
    </row>
    <row r="16" spans="1:36" ht="12.95" customHeight="1" x14ac:dyDescent="0.15">
      <c r="A16" s="75"/>
      <c r="B16" s="135"/>
      <c r="C16" s="136"/>
      <c r="D16" s="62"/>
      <c r="E16" s="62"/>
      <c r="F16" s="4" t="str">
        <f t="shared" si="0"/>
        <v/>
      </c>
      <c r="G16" s="5"/>
      <c r="H16" s="67"/>
      <c r="I16" s="62"/>
      <c r="J16" s="1" t="s">
        <v>15</v>
      </c>
      <c r="K16" s="63" t="e">
        <f t="shared" si="1"/>
        <v>#NUM!</v>
      </c>
      <c r="L16" s="63" t="e">
        <f t="shared" si="2"/>
        <v>#NUM!</v>
      </c>
      <c r="M16" s="63" t="e">
        <f t="shared" si="3"/>
        <v>#NUM!</v>
      </c>
      <c r="N16" s="63" t="e">
        <f t="shared" si="4"/>
        <v>#NUM!</v>
      </c>
      <c r="O16" s="63" t="e">
        <f t="shared" si="5"/>
        <v>#NUM!</v>
      </c>
      <c r="P16" s="63" t="e">
        <f t="shared" si="26"/>
        <v>#N/A</v>
      </c>
      <c r="Q16" s="63" t="e">
        <f t="shared" si="6"/>
        <v>#NUM!</v>
      </c>
      <c r="R16" s="63" t="e">
        <f t="shared" si="7"/>
        <v>#NUM!</v>
      </c>
      <c r="S16" s="63" t="e">
        <f t="shared" si="8"/>
        <v>#NUM!</v>
      </c>
      <c r="T16" s="63" t="e">
        <f t="shared" si="9"/>
        <v>#NUM!</v>
      </c>
      <c r="U16" s="63" t="e">
        <f t="shared" si="10"/>
        <v>#N/A</v>
      </c>
      <c r="V16" s="63" t="e">
        <f t="shared" si="11"/>
        <v>#NUM!</v>
      </c>
      <c r="W16" s="63" t="e">
        <f t="shared" si="12"/>
        <v>#NUM!</v>
      </c>
      <c r="X16" s="63" t="e">
        <f t="shared" si="13"/>
        <v>#NUM!</v>
      </c>
      <c r="Y16" s="63" t="e">
        <f t="shared" si="14"/>
        <v>#NUM!</v>
      </c>
      <c r="Z16" s="63" t="e">
        <f t="shared" si="15"/>
        <v>#N/A</v>
      </c>
      <c r="AA16" s="63" t="e">
        <f t="shared" si="16"/>
        <v>#NUM!</v>
      </c>
      <c r="AB16" s="63" t="e">
        <f t="shared" si="17"/>
        <v>#NUM!</v>
      </c>
      <c r="AC16" s="63" t="e">
        <f t="shared" si="18"/>
        <v>#NUM!</v>
      </c>
      <c r="AD16" s="63" t="e">
        <f t="shared" si="19"/>
        <v>#NUM!</v>
      </c>
      <c r="AE16" s="63" t="e">
        <f t="shared" si="20"/>
        <v>#NUM!</v>
      </c>
      <c r="AF16" s="63" t="e">
        <f t="shared" si="21"/>
        <v>#N/A</v>
      </c>
      <c r="AG16" s="63" t="e">
        <f t="shared" si="22"/>
        <v>#NUM!</v>
      </c>
      <c r="AH16" s="63" t="e">
        <f t="shared" si="23"/>
        <v>#NUM!</v>
      </c>
      <c r="AI16" s="63" t="e">
        <f t="shared" si="24"/>
        <v>#NUM!</v>
      </c>
      <c r="AJ16" s="63" t="e">
        <f t="shared" si="25"/>
        <v>#N/A</v>
      </c>
    </row>
    <row r="17" spans="1:36" ht="12.95" customHeight="1" x14ac:dyDescent="0.15">
      <c r="A17" s="75"/>
      <c r="B17" s="135"/>
      <c r="C17" s="136"/>
      <c r="D17" s="62"/>
      <c r="E17" s="62"/>
      <c r="F17" s="4" t="str">
        <f t="shared" si="0"/>
        <v/>
      </c>
      <c r="G17" s="62"/>
      <c r="H17" s="67"/>
      <c r="I17" s="62"/>
      <c r="J17" s="1" t="s">
        <v>15</v>
      </c>
      <c r="K17" s="63" t="e">
        <f t="shared" si="1"/>
        <v>#NUM!</v>
      </c>
      <c r="L17" s="63" t="e">
        <f t="shared" si="2"/>
        <v>#NUM!</v>
      </c>
      <c r="M17" s="63" t="e">
        <f t="shared" si="3"/>
        <v>#NUM!</v>
      </c>
      <c r="N17" s="63" t="e">
        <f t="shared" si="4"/>
        <v>#NUM!</v>
      </c>
      <c r="O17" s="63" t="e">
        <f t="shared" si="5"/>
        <v>#NUM!</v>
      </c>
      <c r="P17" s="63" t="e">
        <f t="shared" si="26"/>
        <v>#N/A</v>
      </c>
      <c r="Q17" s="63" t="e">
        <f t="shared" si="6"/>
        <v>#NUM!</v>
      </c>
      <c r="R17" s="63" t="e">
        <f t="shared" si="7"/>
        <v>#NUM!</v>
      </c>
      <c r="S17" s="63" t="e">
        <f t="shared" si="8"/>
        <v>#NUM!</v>
      </c>
      <c r="T17" s="63" t="e">
        <f t="shared" si="9"/>
        <v>#NUM!</v>
      </c>
      <c r="U17" s="63" t="e">
        <f t="shared" si="10"/>
        <v>#N/A</v>
      </c>
      <c r="V17" s="63" t="e">
        <f t="shared" si="11"/>
        <v>#NUM!</v>
      </c>
      <c r="W17" s="63" t="e">
        <f t="shared" si="12"/>
        <v>#NUM!</v>
      </c>
      <c r="X17" s="63" t="e">
        <f t="shared" si="13"/>
        <v>#NUM!</v>
      </c>
      <c r="Y17" s="63" t="e">
        <f t="shared" si="14"/>
        <v>#NUM!</v>
      </c>
      <c r="Z17" s="63" t="e">
        <f t="shared" si="15"/>
        <v>#N/A</v>
      </c>
      <c r="AA17" s="63" t="e">
        <f t="shared" si="16"/>
        <v>#NUM!</v>
      </c>
      <c r="AB17" s="63" t="e">
        <f t="shared" si="17"/>
        <v>#NUM!</v>
      </c>
      <c r="AC17" s="63" t="e">
        <f t="shared" si="18"/>
        <v>#NUM!</v>
      </c>
      <c r="AD17" s="63" t="e">
        <f t="shared" si="19"/>
        <v>#NUM!</v>
      </c>
      <c r="AE17" s="63" t="e">
        <f t="shared" si="20"/>
        <v>#NUM!</v>
      </c>
      <c r="AF17" s="63" t="e">
        <f t="shared" si="21"/>
        <v>#N/A</v>
      </c>
      <c r="AG17" s="63" t="e">
        <f t="shared" si="22"/>
        <v>#NUM!</v>
      </c>
      <c r="AH17" s="63" t="e">
        <f t="shared" si="23"/>
        <v>#NUM!</v>
      </c>
      <c r="AI17" s="63" t="e">
        <f t="shared" si="24"/>
        <v>#NUM!</v>
      </c>
      <c r="AJ17" s="63" t="e">
        <f t="shared" si="25"/>
        <v>#N/A</v>
      </c>
    </row>
    <row r="18" spans="1:36" ht="12.95" customHeight="1" x14ac:dyDescent="0.15">
      <c r="A18" s="75"/>
      <c r="B18" s="135"/>
      <c r="C18" s="136"/>
      <c r="D18" s="62"/>
      <c r="E18" s="62"/>
      <c r="F18" s="4" t="str">
        <f t="shared" si="0"/>
        <v/>
      </c>
      <c r="G18" s="5"/>
      <c r="H18" s="84"/>
      <c r="I18" s="62"/>
      <c r="J18" s="1" t="s">
        <v>15</v>
      </c>
      <c r="K18" s="63" t="e">
        <f t="shared" si="1"/>
        <v>#NUM!</v>
      </c>
      <c r="L18" s="63" t="e">
        <f t="shared" si="2"/>
        <v>#NUM!</v>
      </c>
      <c r="M18" s="63" t="e">
        <f t="shared" si="3"/>
        <v>#NUM!</v>
      </c>
      <c r="N18" s="63" t="e">
        <f t="shared" si="4"/>
        <v>#NUM!</v>
      </c>
      <c r="O18" s="63" t="e">
        <f t="shared" si="5"/>
        <v>#NUM!</v>
      </c>
      <c r="P18" s="63" t="e">
        <f t="shared" si="26"/>
        <v>#N/A</v>
      </c>
      <c r="Q18" s="63" t="e">
        <f t="shared" si="6"/>
        <v>#NUM!</v>
      </c>
      <c r="R18" s="63" t="e">
        <f t="shared" si="7"/>
        <v>#NUM!</v>
      </c>
      <c r="S18" s="63" t="e">
        <f t="shared" si="8"/>
        <v>#NUM!</v>
      </c>
      <c r="T18" s="63" t="e">
        <f t="shared" si="9"/>
        <v>#NUM!</v>
      </c>
      <c r="U18" s="63" t="e">
        <f t="shared" si="10"/>
        <v>#N/A</v>
      </c>
      <c r="V18" s="63" t="e">
        <f t="shared" si="11"/>
        <v>#NUM!</v>
      </c>
      <c r="W18" s="63" t="e">
        <f t="shared" si="12"/>
        <v>#NUM!</v>
      </c>
      <c r="X18" s="63" t="e">
        <f t="shared" si="13"/>
        <v>#NUM!</v>
      </c>
      <c r="Y18" s="63" t="e">
        <f t="shared" si="14"/>
        <v>#NUM!</v>
      </c>
      <c r="Z18" s="63" t="e">
        <f t="shared" si="15"/>
        <v>#N/A</v>
      </c>
      <c r="AA18" s="63" t="e">
        <f t="shared" si="16"/>
        <v>#NUM!</v>
      </c>
      <c r="AB18" s="63" t="e">
        <f t="shared" si="17"/>
        <v>#NUM!</v>
      </c>
      <c r="AC18" s="63" t="e">
        <f t="shared" si="18"/>
        <v>#NUM!</v>
      </c>
      <c r="AD18" s="63" t="e">
        <f t="shared" si="19"/>
        <v>#NUM!</v>
      </c>
      <c r="AE18" s="63" t="e">
        <f t="shared" si="20"/>
        <v>#NUM!</v>
      </c>
      <c r="AF18" s="63" t="e">
        <f t="shared" si="21"/>
        <v>#N/A</v>
      </c>
      <c r="AG18" s="63" t="e">
        <f t="shared" si="22"/>
        <v>#NUM!</v>
      </c>
      <c r="AH18" s="63" t="e">
        <f t="shared" si="23"/>
        <v>#NUM!</v>
      </c>
      <c r="AI18" s="63" t="e">
        <f t="shared" si="24"/>
        <v>#NUM!</v>
      </c>
      <c r="AJ18" s="63" t="e">
        <f t="shared" si="25"/>
        <v>#N/A</v>
      </c>
    </row>
    <row r="19" spans="1:36" ht="12.95" customHeight="1" x14ac:dyDescent="0.15">
      <c r="A19" s="75"/>
      <c r="B19" s="135"/>
      <c r="C19" s="136"/>
      <c r="D19" s="62"/>
      <c r="E19" s="62"/>
      <c r="F19" s="4" t="str">
        <f t="shared" si="0"/>
        <v/>
      </c>
      <c r="G19" s="5"/>
      <c r="H19" s="84"/>
      <c r="I19" s="62"/>
      <c r="J19" s="1" t="s">
        <v>15</v>
      </c>
      <c r="K19" s="63" t="e">
        <f t="shared" si="1"/>
        <v>#NUM!</v>
      </c>
      <c r="L19" s="63" t="e">
        <f t="shared" si="2"/>
        <v>#NUM!</v>
      </c>
      <c r="M19" s="63" t="e">
        <f t="shared" si="3"/>
        <v>#NUM!</v>
      </c>
      <c r="N19" s="63" t="e">
        <f t="shared" si="4"/>
        <v>#NUM!</v>
      </c>
      <c r="O19" s="63" t="e">
        <f t="shared" si="5"/>
        <v>#NUM!</v>
      </c>
      <c r="P19" s="63" t="e">
        <f t="shared" si="26"/>
        <v>#N/A</v>
      </c>
      <c r="Q19" s="63" t="e">
        <f t="shared" si="6"/>
        <v>#NUM!</v>
      </c>
      <c r="R19" s="63" t="e">
        <f t="shared" si="7"/>
        <v>#NUM!</v>
      </c>
      <c r="S19" s="63" t="e">
        <f t="shared" si="8"/>
        <v>#NUM!</v>
      </c>
      <c r="T19" s="63" t="e">
        <f t="shared" si="9"/>
        <v>#NUM!</v>
      </c>
      <c r="U19" s="63" t="e">
        <f t="shared" si="10"/>
        <v>#N/A</v>
      </c>
      <c r="V19" s="63" t="e">
        <f t="shared" si="11"/>
        <v>#NUM!</v>
      </c>
      <c r="W19" s="63" t="e">
        <f t="shared" si="12"/>
        <v>#NUM!</v>
      </c>
      <c r="X19" s="63" t="e">
        <f t="shared" si="13"/>
        <v>#NUM!</v>
      </c>
      <c r="Y19" s="63" t="e">
        <f t="shared" si="14"/>
        <v>#NUM!</v>
      </c>
      <c r="Z19" s="63" t="e">
        <f t="shared" si="15"/>
        <v>#N/A</v>
      </c>
      <c r="AA19" s="63" t="e">
        <f t="shared" si="16"/>
        <v>#NUM!</v>
      </c>
      <c r="AB19" s="63" t="e">
        <f t="shared" si="17"/>
        <v>#NUM!</v>
      </c>
      <c r="AC19" s="63" t="e">
        <f t="shared" si="18"/>
        <v>#NUM!</v>
      </c>
      <c r="AD19" s="63" t="e">
        <f t="shared" si="19"/>
        <v>#NUM!</v>
      </c>
      <c r="AE19" s="63" t="e">
        <f t="shared" si="20"/>
        <v>#NUM!</v>
      </c>
      <c r="AF19" s="63" t="e">
        <f t="shared" si="21"/>
        <v>#N/A</v>
      </c>
      <c r="AG19" s="63" t="e">
        <f t="shared" si="22"/>
        <v>#NUM!</v>
      </c>
      <c r="AH19" s="63" t="e">
        <f t="shared" si="23"/>
        <v>#NUM!</v>
      </c>
      <c r="AI19" s="63" t="e">
        <f t="shared" si="24"/>
        <v>#NUM!</v>
      </c>
      <c r="AJ19" s="63" t="e">
        <f t="shared" si="25"/>
        <v>#N/A</v>
      </c>
    </row>
    <row r="20" spans="1:36" ht="12.95" customHeight="1" x14ac:dyDescent="0.15">
      <c r="A20" s="75"/>
      <c r="B20" s="135"/>
      <c r="C20" s="136"/>
      <c r="D20" s="62"/>
      <c r="E20" s="62"/>
      <c r="F20" s="4" t="str">
        <f t="shared" si="0"/>
        <v/>
      </c>
      <c r="G20" s="5"/>
      <c r="H20" s="62"/>
      <c r="I20" s="62"/>
      <c r="J20" s="1" t="s">
        <v>15</v>
      </c>
      <c r="K20" s="63" t="e">
        <f t="shared" si="1"/>
        <v>#NUM!</v>
      </c>
      <c r="L20" s="63" t="e">
        <f t="shared" si="2"/>
        <v>#NUM!</v>
      </c>
      <c r="M20" s="63" t="e">
        <f t="shared" si="3"/>
        <v>#NUM!</v>
      </c>
      <c r="N20" s="63" t="e">
        <f t="shared" si="4"/>
        <v>#NUM!</v>
      </c>
      <c r="O20" s="63" t="e">
        <f t="shared" si="5"/>
        <v>#NUM!</v>
      </c>
      <c r="P20" s="63" t="e">
        <f t="shared" si="26"/>
        <v>#N/A</v>
      </c>
      <c r="Q20" s="63" t="e">
        <f t="shared" si="6"/>
        <v>#NUM!</v>
      </c>
      <c r="R20" s="63" t="e">
        <f t="shared" si="7"/>
        <v>#NUM!</v>
      </c>
      <c r="S20" s="63" t="e">
        <f t="shared" si="8"/>
        <v>#NUM!</v>
      </c>
      <c r="T20" s="63" t="e">
        <f t="shared" si="9"/>
        <v>#NUM!</v>
      </c>
      <c r="U20" s="63" t="e">
        <f t="shared" si="10"/>
        <v>#N/A</v>
      </c>
      <c r="V20" s="63" t="e">
        <f t="shared" si="11"/>
        <v>#NUM!</v>
      </c>
      <c r="W20" s="63" t="e">
        <f t="shared" si="12"/>
        <v>#NUM!</v>
      </c>
      <c r="X20" s="63" t="e">
        <f t="shared" si="13"/>
        <v>#NUM!</v>
      </c>
      <c r="Y20" s="63" t="e">
        <f t="shared" si="14"/>
        <v>#NUM!</v>
      </c>
      <c r="Z20" s="63" t="e">
        <f t="shared" si="15"/>
        <v>#N/A</v>
      </c>
      <c r="AA20" s="63" t="e">
        <f t="shared" si="16"/>
        <v>#NUM!</v>
      </c>
      <c r="AB20" s="63" t="e">
        <f t="shared" si="17"/>
        <v>#NUM!</v>
      </c>
      <c r="AC20" s="63" t="e">
        <f t="shared" si="18"/>
        <v>#NUM!</v>
      </c>
      <c r="AD20" s="63" t="e">
        <f t="shared" si="19"/>
        <v>#NUM!</v>
      </c>
      <c r="AE20" s="63" t="e">
        <f t="shared" si="20"/>
        <v>#NUM!</v>
      </c>
      <c r="AF20" s="63" t="e">
        <f t="shared" si="21"/>
        <v>#N/A</v>
      </c>
      <c r="AG20" s="63" t="e">
        <f t="shared" si="22"/>
        <v>#NUM!</v>
      </c>
      <c r="AH20" s="63" t="e">
        <f t="shared" si="23"/>
        <v>#NUM!</v>
      </c>
      <c r="AI20" s="63" t="e">
        <f t="shared" si="24"/>
        <v>#NUM!</v>
      </c>
      <c r="AJ20" s="63" t="e">
        <f t="shared" si="25"/>
        <v>#N/A</v>
      </c>
    </row>
    <row r="21" spans="1:36" ht="12.95" customHeight="1" x14ac:dyDescent="0.15">
      <c r="A21" s="62"/>
      <c r="B21" s="107"/>
      <c r="C21" s="107"/>
      <c r="D21" s="62"/>
      <c r="E21" s="62"/>
      <c r="F21" s="4" t="str">
        <f t="shared" si="0"/>
        <v/>
      </c>
      <c r="G21" s="5"/>
      <c r="H21" s="62"/>
      <c r="I21" s="62"/>
      <c r="J21" s="1" t="s">
        <v>15</v>
      </c>
      <c r="K21" s="63" t="e">
        <f t="shared" si="1"/>
        <v>#NUM!</v>
      </c>
      <c r="L21" s="63" t="e">
        <f t="shared" si="2"/>
        <v>#NUM!</v>
      </c>
      <c r="M21" s="63" t="e">
        <f t="shared" si="3"/>
        <v>#NUM!</v>
      </c>
      <c r="N21" s="63" t="e">
        <f t="shared" si="4"/>
        <v>#NUM!</v>
      </c>
      <c r="O21" s="63" t="e">
        <f t="shared" si="5"/>
        <v>#NUM!</v>
      </c>
      <c r="P21" s="63" t="e">
        <f t="shared" si="26"/>
        <v>#N/A</v>
      </c>
      <c r="Q21" s="63" t="e">
        <f t="shared" si="6"/>
        <v>#NUM!</v>
      </c>
      <c r="R21" s="63" t="e">
        <f t="shared" si="7"/>
        <v>#NUM!</v>
      </c>
      <c r="S21" s="63" t="e">
        <f t="shared" si="8"/>
        <v>#NUM!</v>
      </c>
      <c r="T21" s="63" t="e">
        <f t="shared" si="9"/>
        <v>#NUM!</v>
      </c>
      <c r="U21" s="63" t="e">
        <f t="shared" si="10"/>
        <v>#N/A</v>
      </c>
      <c r="V21" s="63" t="e">
        <f t="shared" si="11"/>
        <v>#NUM!</v>
      </c>
      <c r="W21" s="63" t="e">
        <f t="shared" si="12"/>
        <v>#NUM!</v>
      </c>
      <c r="X21" s="63" t="e">
        <f t="shared" si="13"/>
        <v>#NUM!</v>
      </c>
      <c r="Y21" s="63" t="e">
        <f t="shared" si="14"/>
        <v>#NUM!</v>
      </c>
      <c r="Z21" s="63" t="e">
        <f t="shared" si="15"/>
        <v>#N/A</v>
      </c>
      <c r="AA21" s="63" t="e">
        <f t="shared" si="16"/>
        <v>#NUM!</v>
      </c>
      <c r="AB21" s="63" t="e">
        <f t="shared" si="17"/>
        <v>#NUM!</v>
      </c>
      <c r="AC21" s="63" t="e">
        <f t="shared" si="18"/>
        <v>#NUM!</v>
      </c>
      <c r="AD21" s="63" t="e">
        <f t="shared" si="19"/>
        <v>#NUM!</v>
      </c>
      <c r="AE21" s="63" t="e">
        <f t="shared" si="20"/>
        <v>#NUM!</v>
      </c>
      <c r="AF21" s="63" t="e">
        <f t="shared" si="21"/>
        <v>#N/A</v>
      </c>
      <c r="AG21" s="63" t="e">
        <f t="shared" si="22"/>
        <v>#NUM!</v>
      </c>
      <c r="AH21" s="63" t="e">
        <f t="shared" si="23"/>
        <v>#NUM!</v>
      </c>
      <c r="AI21" s="63" t="e">
        <f t="shared" si="24"/>
        <v>#NUM!</v>
      </c>
      <c r="AJ21" s="63" t="e">
        <f t="shared" si="25"/>
        <v>#N/A</v>
      </c>
    </row>
    <row r="22" spans="1:36" ht="12.95" customHeight="1" x14ac:dyDescent="0.15">
      <c r="A22" s="62"/>
      <c r="B22" s="107"/>
      <c r="C22" s="107"/>
      <c r="D22" s="62"/>
      <c r="E22" s="62"/>
      <c r="F22" s="4" t="str">
        <f t="shared" si="0"/>
        <v/>
      </c>
      <c r="G22" s="5"/>
      <c r="H22" s="62"/>
      <c r="I22" s="62"/>
      <c r="J22" s="1" t="s">
        <v>15</v>
      </c>
      <c r="K22" s="63" t="e">
        <f t="shared" si="1"/>
        <v>#NUM!</v>
      </c>
      <c r="L22" s="63" t="e">
        <f t="shared" si="2"/>
        <v>#NUM!</v>
      </c>
      <c r="M22" s="63" t="e">
        <f t="shared" si="3"/>
        <v>#NUM!</v>
      </c>
      <c r="N22" s="63" t="e">
        <f t="shared" si="4"/>
        <v>#NUM!</v>
      </c>
      <c r="O22" s="63" t="e">
        <f t="shared" si="5"/>
        <v>#NUM!</v>
      </c>
      <c r="P22" s="63" t="e">
        <f t="shared" si="26"/>
        <v>#N/A</v>
      </c>
      <c r="Q22" s="63" t="e">
        <f t="shared" si="6"/>
        <v>#NUM!</v>
      </c>
      <c r="R22" s="63" t="e">
        <f t="shared" si="7"/>
        <v>#NUM!</v>
      </c>
      <c r="S22" s="63" t="e">
        <f t="shared" si="8"/>
        <v>#NUM!</v>
      </c>
      <c r="T22" s="63" t="e">
        <f t="shared" si="9"/>
        <v>#NUM!</v>
      </c>
      <c r="U22" s="63" t="e">
        <f t="shared" si="10"/>
        <v>#N/A</v>
      </c>
      <c r="V22" s="63" t="e">
        <f t="shared" si="11"/>
        <v>#NUM!</v>
      </c>
      <c r="W22" s="63" t="e">
        <f t="shared" si="12"/>
        <v>#NUM!</v>
      </c>
      <c r="X22" s="63" t="e">
        <f t="shared" si="13"/>
        <v>#NUM!</v>
      </c>
      <c r="Y22" s="63" t="e">
        <f t="shared" si="14"/>
        <v>#NUM!</v>
      </c>
      <c r="Z22" s="63" t="e">
        <f t="shared" si="15"/>
        <v>#N/A</v>
      </c>
      <c r="AA22" s="63" t="e">
        <f t="shared" si="16"/>
        <v>#NUM!</v>
      </c>
      <c r="AB22" s="63" t="e">
        <f t="shared" si="17"/>
        <v>#NUM!</v>
      </c>
      <c r="AC22" s="63" t="e">
        <f t="shared" si="18"/>
        <v>#NUM!</v>
      </c>
      <c r="AD22" s="63" t="e">
        <f t="shared" si="19"/>
        <v>#NUM!</v>
      </c>
      <c r="AE22" s="63" t="e">
        <f t="shared" si="20"/>
        <v>#NUM!</v>
      </c>
      <c r="AF22" s="63" t="e">
        <f t="shared" si="21"/>
        <v>#N/A</v>
      </c>
      <c r="AG22" s="63" t="e">
        <f t="shared" si="22"/>
        <v>#NUM!</v>
      </c>
      <c r="AH22" s="63" t="e">
        <f t="shared" si="23"/>
        <v>#NUM!</v>
      </c>
      <c r="AI22" s="63" t="e">
        <f t="shared" si="24"/>
        <v>#NUM!</v>
      </c>
      <c r="AJ22" s="63" t="e">
        <f t="shared" si="25"/>
        <v>#N/A</v>
      </c>
    </row>
    <row r="23" spans="1:36" ht="12.95" customHeight="1" x14ac:dyDescent="0.15">
      <c r="A23" s="62"/>
      <c r="B23" s="107"/>
      <c r="C23" s="107"/>
      <c r="D23" s="62"/>
      <c r="E23" s="62"/>
      <c r="F23" s="4" t="str">
        <f t="shared" si="0"/>
        <v/>
      </c>
      <c r="G23" s="5"/>
      <c r="H23" s="62"/>
      <c r="I23" s="62"/>
      <c r="J23" s="1" t="s">
        <v>15</v>
      </c>
      <c r="K23" s="63" t="e">
        <f t="shared" si="1"/>
        <v>#NUM!</v>
      </c>
      <c r="L23" s="63" t="e">
        <f t="shared" si="2"/>
        <v>#NUM!</v>
      </c>
      <c r="M23" s="63" t="e">
        <f t="shared" si="3"/>
        <v>#NUM!</v>
      </c>
      <c r="N23" s="63" t="e">
        <f t="shared" si="4"/>
        <v>#NUM!</v>
      </c>
      <c r="O23" s="63" t="e">
        <f t="shared" si="5"/>
        <v>#NUM!</v>
      </c>
      <c r="P23" s="63" t="e">
        <f t="shared" si="26"/>
        <v>#N/A</v>
      </c>
      <c r="Q23" s="63" t="e">
        <f t="shared" si="6"/>
        <v>#NUM!</v>
      </c>
      <c r="R23" s="63" t="e">
        <f t="shared" si="7"/>
        <v>#NUM!</v>
      </c>
      <c r="S23" s="63" t="e">
        <f t="shared" si="8"/>
        <v>#NUM!</v>
      </c>
      <c r="T23" s="63" t="e">
        <f t="shared" si="9"/>
        <v>#NUM!</v>
      </c>
      <c r="U23" s="63" t="e">
        <f t="shared" si="10"/>
        <v>#N/A</v>
      </c>
      <c r="V23" s="63" t="e">
        <f t="shared" si="11"/>
        <v>#NUM!</v>
      </c>
      <c r="W23" s="63" t="e">
        <f t="shared" si="12"/>
        <v>#NUM!</v>
      </c>
      <c r="X23" s="63" t="e">
        <f t="shared" si="13"/>
        <v>#NUM!</v>
      </c>
      <c r="Y23" s="63" t="e">
        <f t="shared" si="14"/>
        <v>#NUM!</v>
      </c>
      <c r="Z23" s="63" t="e">
        <f t="shared" si="15"/>
        <v>#N/A</v>
      </c>
      <c r="AA23" s="63" t="e">
        <f t="shared" si="16"/>
        <v>#NUM!</v>
      </c>
      <c r="AB23" s="63" t="e">
        <f t="shared" si="17"/>
        <v>#NUM!</v>
      </c>
      <c r="AC23" s="63" t="e">
        <f t="shared" si="18"/>
        <v>#NUM!</v>
      </c>
      <c r="AD23" s="63" t="e">
        <f t="shared" si="19"/>
        <v>#NUM!</v>
      </c>
      <c r="AE23" s="63" t="e">
        <f t="shared" si="20"/>
        <v>#NUM!</v>
      </c>
      <c r="AF23" s="63" t="e">
        <f t="shared" si="21"/>
        <v>#N/A</v>
      </c>
      <c r="AG23" s="63" t="e">
        <f t="shared" si="22"/>
        <v>#NUM!</v>
      </c>
      <c r="AH23" s="63" t="e">
        <f t="shared" si="23"/>
        <v>#NUM!</v>
      </c>
      <c r="AI23" s="63" t="e">
        <f t="shared" si="24"/>
        <v>#NUM!</v>
      </c>
      <c r="AJ23" s="63" t="e">
        <f t="shared" si="25"/>
        <v>#N/A</v>
      </c>
    </row>
    <row r="24" spans="1:36" ht="12.95" customHeight="1" x14ac:dyDescent="0.15">
      <c r="A24" s="62"/>
      <c r="B24" s="107"/>
      <c r="C24" s="107"/>
      <c r="D24" s="62"/>
      <c r="E24" s="62"/>
      <c r="F24" s="4" t="str">
        <f t="shared" si="0"/>
        <v/>
      </c>
      <c r="G24" s="62"/>
      <c r="H24" s="62"/>
      <c r="I24" s="62"/>
      <c r="J24" s="1" t="s">
        <v>15</v>
      </c>
      <c r="K24" s="63" t="e">
        <f t="shared" si="1"/>
        <v>#NUM!</v>
      </c>
      <c r="L24" s="63" t="e">
        <f t="shared" si="2"/>
        <v>#NUM!</v>
      </c>
      <c r="M24" s="63" t="e">
        <f t="shared" si="3"/>
        <v>#NUM!</v>
      </c>
      <c r="N24" s="63" t="e">
        <f t="shared" si="4"/>
        <v>#NUM!</v>
      </c>
      <c r="O24" s="63" t="e">
        <f t="shared" si="5"/>
        <v>#NUM!</v>
      </c>
      <c r="P24" s="63" t="e">
        <f t="shared" si="26"/>
        <v>#N/A</v>
      </c>
      <c r="Q24" s="63" t="e">
        <f t="shared" si="6"/>
        <v>#NUM!</v>
      </c>
      <c r="R24" s="63" t="e">
        <f t="shared" si="7"/>
        <v>#NUM!</v>
      </c>
      <c r="S24" s="63" t="e">
        <f t="shared" si="8"/>
        <v>#NUM!</v>
      </c>
      <c r="T24" s="63" t="e">
        <f t="shared" si="9"/>
        <v>#NUM!</v>
      </c>
      <c r="U24" s="63" t="e">
        <f t="shared" si="10"/>
        <v>#N/A</v>
      </c>
      <c r="V24" s="63" t="e">
        <f t="shared" si="11"/>
        <v>#NUM!</v>
      </c>
      <c r="W24" s="63" t="e">
        <f t="shared" si="12"/>
        <v>#NUM!</v>
      </c>
      <c r="X24" s="63" t="e">
        <f t="shared" si="13"/>
        <v>#NUM!</v>
      </c>
      <c r="Y24" s="63" t="e">
        <f t="shared" si="14"/>
        <v>#NUM!</v>
      </c>
      <c r="Z24" s="63" t="e">
        <f t="shared" si="15"/>
        <v>#N/A</v>
      </c>
      <c r="AA24" s="63" t="e">
        <f t="shared" si="16"/>
        <v>#NUM!</v>
      </c>
      <c r="AB24" s="63" t="e">
        <f t="shared" si="17"/>
        <v>#NUM!</v>
      </c>
      <c r="AC24" s="63" t="e">
        <f t="shared" si="18"/>
        <v>#NUM!</v>
      </c>
      <c r="AD24" s="63" t="e">
        <f t="shared" si="19"/>
        <v>#NUM!</v>
      </c>
      <c r="AE24" s="63" t="e">
        <f t="shared" si="20"/>
        <v>#NUM!</v>
      </c>
      <c r="AF24" s="63" t="e">
        <f t="shared" si="21"/>
        <v>#N/A</v>
      </c>
      <c r="AG24" s="63" t="e">
        <f t="shared" si="22"/>
        <v>#NUM!</v>
      </c>
      <c r="AH24" s="63" t="e">
        <f t="shared" si="23"/>
        <v>#NUM!</v>
      </c>
      <c r="AI24" s="63" t="e">
        <f t="shared" si="24"/>
        <v>#NUM!</v>
      </c>
      <c r="AJ24" s="63" t="e">
        <f t="shared" si="25"/>
        <v>#N/A</v>
      </c>
    </row>
    <row r="25" spans="1:36" ht="12.95" customHeight="1" x14ac:dyDescent="0.15">
      <c r="A25" s="62"/>
      <c r="B25" s="107"/>
      <c r="C25" s="107"/>
      <c r="D25" s="62"/>
      <c r="E25" s="62"/>
      <c r="F25" s="4" t="str">
        <f t="shared" si="0"/>
        <v/>
      </c>
      <c r="G25" s="62"/>
      <c r="H25" s="62"/>
      <c r="I25" s="62"/>
      <c r="J25" s="1" t="s">
        <v>15</v>
      </c>
      <c r="K25" s="63" t="e">
        <f t="shared" si="1"/>
        <v>#NUM!</v>
      </c>
      <c r="L25" s="63" t="e">
        <f t="shared" si="2"/>
        <v>#NUM!</v>
      </c>
      <c r="M25" s="63" t="e">
        <f t="shared" si="3"/>
        <v>#NUM!</v>
      </c>
      <c r="N25" s="63" t="e">
        <f t="shared" si="4"/>
        <v>#NUM!</v>
      </c>
      <c r="O25" s="63" t="e">
        <f t="shared" si="5"/>
        <v>#NUM!</v>
      </c>
      <c r="P25" s="63" t="e">
        <f t="shared" si="26"/>
        <v>#N/A</v>
      </c>
      <c r="Q25" s="63" t="e">
        <f t="shared" si="6"/>
        <v>#NUM!</v>
      </c>
      <c r="R25" s="63" t="e">
        <f t="shared" si="7"/>
        <v>#NUM!</v>
      </c>
      <c r="S25" s="63" t="e">
        <f t="shared" si="8"/>
        <v>#NUM!</v>
      </c>
      <c r="T25" s="63" t="e">
        <f t="shared" si="9"/>
        <v>#NUM!</v>
      </c>
      <c r="U25" s="63" t="e">
        <f t="shared" si="10"/>
        <v>#N/A</v>
      </c>
      <c r="V25" s="63" t="e">
        <f t="shared" si="11"/>
        <v>#NUM!</v>
      </c>
      <c r="W25" s="63" t="e">
        <f t="shared" si="12"/>
        <v>#NUM!</v>
      </c>
      <c r="X25" s="63" t="e">
        <f t="shared" si="13"/>
        <v>#NUM!</v>
      </c>
      <c r="Y25" s="63" t="e">
        <f t="shared" si="14"/>
        <v>#NUM!</v>
      </c>
      <c r="Z25" s="63" t="e">
        <f t="shared" si="15"/>
        <v>#N/A</v>
      </c>
      <c r="AA25" s="63" t="e">
        <f t="shared" si="16"/>
        <v>#NUM!</v>
      </c>
      <c r="AB25" s="63" t="e">
        <f t="shared" si="17"/>
        <v>#NUM!</v>
      </c>
      <c r="AC25" s="63" t="e">
        <f t="shared" si="18"/>
        <v>#NUM!</v>
      </c>
      <c r="AD25" s="63" t="e">
        <f t="shared" si="19"/>
        <v>#NUM!</v>
      </c>
      <c r="AE25" s="63" t="e">
        <f t="shared" si="20"/>
        <v>#NUM!</v>
      </c>
      <c r="AF25" s="63" t="e">
        <f t="shared" si="21"/>
        <v>#N/A</v>
      </c>
      <c r="AG25" s="63" t="e">
        <f t="shared" si="22"/>
        <v>#NUM!</v>
      </c>
      <c r="AH25" s="63" t="e">
        <f t="shared" si="23"/>
        <v>#NUM!</v>
      </c>
      <c r="AI25" s="63" t="e">
        <f t="shared" si="24"/>
        <v>#NUM!</v>
      </c>
      <c r="AJ25" s="63" t="e">
        <f t="shared" si="25"/>
        <v>#N/A</v>
      </c>
    </row>
    <row r="26" spans="1:36" ht="12.95" customHeight="1" x14ac:dyDescent="0.15">
      <c r="A26" s="62"/>
      <c r="B26" s="107"/>
      <c r="C26" s="107"/>
      <c r="D26" s="62"/>
      <c r="E26" s="62"/>
      <c r="F26" s="4" t="str">
        <f t="shared" si="0"/>
        <v/>
      </c>
      <c r="G26" s="62"/>
      <c r="H26" s="62"/>
      <c r="I26" s="62"/>
      <c r="J26" s="1" t="s">
        <v>15</v>
      </c>
      <c r="K26" s="63" t="e">
        <f t="shared" si="1"/>
        <v>#NUM!</v>
      </c>
      <c r="L26" s="63" t="e">
        <f t="shared" si="2"/>
        <v>#NUM!</v>
      </c>
      <c r="M26" s="63" t="e">
        <f t="shared" si="3"/>
        <v>#NUM!</v>
      </c>
      <c r="N26" s="63" t="e">
        <f t="shared" si="4"/>
        <v>#NUM!</v>
      </c>
      <c r="O26" s="63" t="e">
        <f t="shared" si="5"/>
        <v>#NUM!</v>
      </c>
      <c r="P26" s="63" t="e">
        <f t="shared" si="26"/>
        <v>#N/A</v>
      </c>
      <c r="Q26" s="63" t="e">
        <f t="shared" si="6"/>
        <v>#NUM!</v>
      </c>
      <c r="R26" s="63" t="e">
        <f t="shared" si="7"/>
        <v>#NUM!</v>
      </c>
      <c r="S26" s="63" t="e">
        <f t="shared" si="8"/>
        <v>#NUM!</v>
      </c>
      <c r="T26" s="63" t="e">
        <f t="shared" si="9"/>
        <v>#NUM!</v>
      </c>
      <c r="U26" s="63" t="e">
        <f t="shared" si="10"/>
        <v>#N/A</v>
      </c>
      <c r="V26" s="63" t="e">
        <f t="shared" si="11"/>
        <v>#NUM!</v>
      </c>
      <c r="W26" s="63" t="e">
        <f t="shared" si="12"/>
        <v>#NUM!</v>
      </c>
      <c r="X26" s="63" t="e">
        <f t="shared" si="13"/>
        <v>#NUM!</v>
      </c>
      <c r="Y26" s="63" t="e">
        <f t="shared" si="14"/>
        <v>#NUM!</v>
      </c>
      <c r="Z26" s="63" t="e">
        <f t="shared" si="15"/>
        <v>#N/A</v>
      </c>
      <c r="AA26" s="63" t="e">
        <f t="shared" si="16"/>
        <v>#NUM!</v>
      </c>
      <c r="AB26" s="63" t="e">
        <f t="shared" si="17"/>
        <v>#NUM!</v>
      </c>
      <c r="AC26" s="63" t="e">
        <f t="shared" si="18"/>
        <v>#NUM!</v>
      </c>
      <c r="AD26" s="63" t="e">
        <f t="shared" si="19"/>
        <v>#NUM!</v>
      </c>
      <c r="AE26" s="63" t="e">
        <f t="shared" si="20"/>
        <v>#NUM!</v>
      </c>
      <c r="AF26" s="63" t="e">
        <f t="shared" si="21"/>
        <v>#N/A</v>
      </c>
      <c r="AG26" s="63" t="e">
        <f t="shared" si="22"/>
        <v>#NUM!</v>
      </c>
      <c r="AH26" s="63" t="e">
        <f t="shared" si="23"/>
        <v>#NUM!</v>
      </c>
      <c r="AI26" s="63" t="e">
        <f t="shared" si="24"/>
        <v>#NUM!</v>
      </c>
      <c r="AJ26" s="63" t="e">
        <f t="shared" si="25"/>
        <v>#N/A</v>
      </c>
    </row>
    <row r="27" spans="1:36" ht="12.95" customHeight="1" x14ac:dyDescent="0.15">
      <c r="A27" s="62"/>
      <c r="B27" s="107"/>
      <c r="C27" s="107"/>
      <c r="D27" s="62"/>
      <c r="E27" s="62"/>
      <c r="F27" s="4" t="str">
        <f t="shared" si="0"/>
        <v/>
      </c>
      <c r="G27" s="62"/>
      <c r="H27" s="62"/>
      <c r="I27" s="62"/>
      <c r="J27" s="1" t="s">
        <v>15</v>
      </c>
      <c r="K27" s="63" t="e">
        <f t="shared" si="1"/>
        <v>#NUM!</v>
      </c>
      <c r="L27" s="63" t="e">
        <f t="shared" si="2"/>
        <v>#NUM!</v>
      </c>
      <c r="M27" s="63" t="e">
        <f t="shared" si="3"/>
        <v>#NUM!</v>
      </c>
      <c r="N27" s="63" t="e">
        <f t="shared" si="4"/>
        <v>#NUM!</v>
      </c>
      <c r="O27" s="63" t="e">
        <f t="shared" si="5"/>
        <v>#NUM!</v>
      </c>
      <c r="P27" s="63" t="e">
        <f t="shared" si="26"/>
        <v>#N/A</v>
      </c>
      <c r="Q27" s="63" t="e">
        <f t="shared" si="6"/>
        <v>#NUM!</v>
      </c>
      <c r="R27" s="63" t="e">
        <f t="shared" si="7"/>
        <v>#NUM!</v>
      </c>
      <c r="S27" s="63" t="e">
        <f t="shared" si="8"/>
        <v>#NUM!</v>
      </c>
      <c r="T27" s="63" t="e">
        <f t="shared" si="9"/>
        <v>#NUM!</v>
      </c>
      <c r="U27" s="63" t="e">
        <f t="shared" si="10"/>
        <v>#N/A</v>
      </c>
      <c r="V27" s="63" t="e">
        <f t="shared" si="11"/>
        <v>#NUM!</v>
      </c>
      <c r="W27" s="63" t="e">
        <f t="shared" si="12"/>
        <v>#NUM!</v>
      </c>
      <c r="X27" s="63" t="e">
        <f t="shared" si="13"/>
        <v>#NUM!</v>
      </c>
      <c r="Y27" s="63" t="e">
        <f t="shared" si="14"/>
        <v>#NUM!</v>
      </c>
      <c r="Z27" s="63" t="e">
        <f t="shared" si="15"/>
        <v>#N/A</v>
      </c>
      <c r="AA27" s="63" t="e">
        <f t="shared" si="16"/>
        <v>#NUM!</v>
      </c>
      <c r="AB27" s="63" t="e">
        <f t="shared" si="17"/>
        <v>#NUM!</v>
      </c>
      <c r="AC27" s="63" t="e">
        <f t="shared" si="18"/>
        <v>#NUM!</v>
      </c>
      <c r="AD27" s="63" t="e">
        <f t="shared" si="19"/>
        <v>#NUM!</v>
      </c>
      <c r="AE27" s="63" t="e">
        <f t="shared" si="20"/>
        <v>#NUM!</v>
      </c>
      <c r="AF27" s="63" t="e">
        <f t="shared" si="21"/>
        <v>#N/A</v>
      </c>
      <c r="AG27" s="63" t="e">
        <f t="shared" si="22"/>
        <v>#NUM!</v>
      </c>
      <c r="AH27" s="63" t="e">
        <f t="shared" si="23"/>
        <v>#NUM!</v>
      </c>
      <c r="AI27" s="63" t="e">
        <f t="shared" si="24"/>
        <v>#NUM!</v>
      </c>
      <c r="AJ27" s="63" t="e">
        <f t="shared" si="25"/>
        <v>#N/A</v>
      </c>
    </row>
    <row r="28" spans="1:36" ht="12.95" customHeight="1" x14ac:dyDescent="0.15">
      <c r="A28" s="62"/>
      <c r="B28" s="107"/>
      <c r="C28" s="107"/>
      <c r="D28" s="62"/>
      <c r="E28" s="62"/>
      <c r="F28" s="4" t="str">
        <f t="shared" si="0"/>
        <v/>
      </c>
      <c r="G28" s="62"/>
      <c r="H28" s="62"/>
      <c r="I28" s="62"/>
      <c r="J28" s="1" t="s">
        <v>15</v>
      </c>
      <c r="K28" s="63" t="e">
        <f t="shared" si="1"/>
        <v>#NUM!</v>
      </c>
      <c r="L28" s="63" t="e">
        <f t="shared" si="2"/>
        <v>#NUM!</v>
      </c>
      <c r="M28" s="63" t="e">
        <f t="shared" si="3"/>
        <v>#NUM!</v>
      </c>
      <c r="N28" s="66" t="e">
        <f t="shared" si="4"/>
        <v>#NUM!</v>
      </c>
      <c r="O28" s="63" t="e">
        <f t="shared" si="5"/>
        <v>#NUM!</v>
      </c>
      <c r="P28" s="63" t="e">
        <f t="shared" si="26"/>
        <v>#N/A</v>
      </c>
      <c r="Q28" s="63" t="e">
        <f t="shared" si="6"/>
        <v>#NUM!</v>
      </c>
      <c r="R28" s="63" t="e">
        <f t="shared" si="7"/>
        <v>#NUM!</v>
      </c>
      <c r="S28" s="63" t="e">
        <f t="shared" si="8"/>
        <v>#NUM!</v>
      </c>
      <c r="T28" s="63" t="e">
        <f t="shared" si="9"/>
        <v>#NUM!</v>
      </c>
      <c r="U28" s="63" t="e">
        <f t="shared" si="10"/>
        <v>#N/A</v>
      </c>
      <c r="V28" s="63" t="e">
        <f t="shared" si="11"/>
        <v>#NUM!</v>
      </c>
      <c r="W28" s="63" t="e">
        <f t="shared" si="12"/>
        <v>#NUM!</v>
      </c>
      <c r="X28" s="63" t="e">
        <f t="shared" si="13"/>
        <v>#NUM!</v>
      </c>
      <c r="Y28" s="63" t="e">
        <f t="shared" si="14"/>
        <v>#NUM!</v>
      </c>
      <c r="Z28" s="63" t="e">
        <f t="shared" si="15"/>
        <v>#N/A</v>
      </c>
      <c r="AA28" s="63" t="e">
        <f t="shared" si="16"/>
        <v>#NUM!</v>
      </c>
      <c r="AB28" s="63" t="e">
        <f t="shared" si="17"/>
        <v>#NUM!</v>
      </c>
      <c r="AC28" s="63" t="e">
        <f t="shared" si="18"/>
        <v>#NUM!</v>
      </c>
      <c r="AD28" s="63" t="e">
        <f t="shared" si="19"/>
        <v>#NUM!</v>
      </c>
      <c r="AE28" s="63" t="e">
        <f t="shared" si="20"/>
        <v>#NUM!</v>
      </c>
      <c r="AF28" s="63" t="e">
        <f t="shared" si="21"/>
        <v>#N/A</v>
      </c>
      <c r="AG28" s="63" t="e">
        <f t="shared" si="22"/>
        <v>#NUM!</v>
      </c>
      <c r="AH28" s="63" t="e">
        <f t="shared" si="23"/>
        <v>#NUM!</v>
      </c>
      <c r="AI28" s="63" t="e">
        <f t="shared" si="24"/>
        <v>#NUM!</v>
      </c>
      <c r="AJ28" s="63" t="e">
        <f t="shared" si="25"/>
        <v>#N/A</v>
      </c>
    </row>
    <row r="29" spans="1:36" ht="12.95" customHeight="1" x14ac:dyDescent="0.15">
      <c r="A29" s="62"/>
      <c r="B29" s="107"/>
      <c r="C29" s="107"/>
      <c r="D29" s="62"/>
      <c r="E29" s="62"/>
      <c r="F29" s="4" t="str">
        <f t="shared" si="0"/>
        <v/>
      </c>
      <c r="G29" s="62"/>
      <c r="H29" s="62"/>
      <c r="I29" s="62"/>
      <c r="J29" s="1" t="s">
        <v>15</v>
      </c>
      <c r="K29" s="63" t="e">
        <f t="shared" si="1"/>
        <v>#NUM!</v>
      </c>
      <c r="L29" s="63" t="e">
        <f t="shared" si="2"/>
        <v>#NUM!</v>
      </c>
      <c r="M29" s="63" t="e">
        <f t="shared" si="3"/>
        <v>#NUM!</v>
      </c>
      <c r="N29" s="63" t="e">
        <f t="shared" si="4"/>
        <v>#NUM!</v>
      </c>
      <c r="O29" s="63" t="e">
        <f t="shared" si="5"/>
        <v>#NUM!</v>
      </c>
      <c r="P29" s="63" t="e">
        <f t="shared" si="26"/>
        <v>#N/A</v>
      </c>
      <c r="Q29" s="63" t="e">
        <f t="shared" si="6"/>
        <v>#NUM!</v>
      </c>
      <c r="R29" s="63" t="e">
        <f t="shared" si="7"/>
        <v>#NUM!</v>
      </c>
      <c r="S29" s="63" t="e">
        <f t="shared" si="8"/>
        <v>#NUM!</v>
      </c>
      <c r="T29" s="63" t="e">
        <f t="shared" si="9"/>
        <v>#NUM!</v>
      </c>
      <c r="U29" s="63" t="e">
        <f t="shared" si="10"/>
        <v>#N/A</v>
      </c>
      <c r="V29" s="63" t="e">
        <f t="shared" si="11"/>
        <v>#NUM!</v>
      </c>
      <c r="W29" s="63" t="e">
        <f t="shared" si="12"/>
        <v>#NUM!</v>
      </c>
      <c r="X29" s="63" t="e">
        <f t="shared" si="13"/>
        <v>#NUM!</v>
      </c>
      <c r="Y29" s="63" t="e">
        <f t="shared" si="14"/>
        <v>#NUM!</v>
      </c>
      <c r="Z29" s="63" t="e">
        <f t="shared" si="15"/>
        <v>#N/A</v>
      </c>
      <c r="AA29" s="63" t="e">
        <f t="shared" si="16"/>
        <v>#NUM!</v>
      </c>
      <c r="AB29" s="63" t="e">
        <f t="shared" si="17"/>
        <v>#NUM!</v>
      </c>
      <c r="AC29" s="63" t="e">
        <f t="shared" si="18"/>
        <v>#NUM!</v>
      </c>
      <c r="AD29" s="63" t="e">
        <f t="shared" si="19"/>
        <v>#NUM!</v>
      </c>
      <c r="AE29" s="63" t="e">
        <f t="shared" si="20"/>
        <v>#NUM!</v>
      </c>
      <c r="AF29" s="63" t="e">
        <f t="shared" si="21"/>
        <v>#N/A</v>
      </c>
      <c r="AG29" s="63" t="e">
        <f t="shared" si="22"/>
        <v>#NUM!</v>
      </c>
      <c r="AH29" s="63" t="e">
        <f t="shared" si="23"/>
        <v>#NUM!</v>
      </c>
      <c r="AI29" s="63" t="e">
        <f t="shared" si="24"/>
        <v>#NUM!</v>
      </c>
      <c r="AJ29" s="63" t="e">
        <f t="shared" si="25"/>
        <v>#N/A</v>
      </c>
    </row>
    <row r="30" spans="1:36" ht="12.95" customHeight="1" x14ac:dyDescent="0.15">
      <c r="A30" s="62"/>
      <c r="B30" s="107"/>
      <c r="C30" s="107"/>
      <c r="D30" s="62"/>
      <c r="E30" s="62"/>
      <c r="F30" s="4" t="str">
        <f t="shared" si="0"/>
        <v/>
      </c>
      <c r="G30" s="62"/>
      <c r="H30" s="62"/>
      <c r="I30" s="62"/>
      <c r="J30" s="1" t="s">
        <v>15</v>
      </c>
      <c r="K30" s="63" t="e">
        <f t="shared" si="1"/>
        <v>#NUM!</v>
      </c>
      <c r="L30" s="63" t="e">
        <f t="shared" si="2"/>
        <v>#NUM!</v>
      </c>
      <c r="M30" s="63" t="e">
        <f t="shared" si="3"/>
        <v>#NUM!</v>
      </c>
      <c r="N30" s="63" t="e">
        <f t="shared" si="4"/>
        <v>#NUM!</v>
      </c>
      <c r="O30" s="63" t="e">
        <f t="shared" si="5"/>
        <v>#NUM!</v>
      </c>
      <c r="P30" s="63" t="e">
        <f t="shared" si="26"/>
        <v>#N/A</v>
      </c>
      <c r="Q30" s="63" t="e">
        <f t="shared" si="6"/>
        <v>#NUM!</v>
      </c>
      <c r="R30" s="63" t="e">
        <f t="shared" si="7"/>
        <v>#NUM!</v>
      </c>
      <c r="S30" s="63" t="e">
        <f t="shared" si="8"/>
        <v>#NUM!</v>
      </c>
      <c r="T30" s="63" t="e">
        <f t="shared" si="9"/>
        <v>#NUM!</v>
      </c>
      <c r="U30" s="63" t="e">
        <f t="shared" si="10"/>
        <v>#N/A</v>
      </c>
      <c r="V30" s="63" t="e">
        <f t="shared" si="11"/>
        <v>#NUM!</v>
      </c>
      <c r="W30" s="63" t="e">
        <f t="shared" si="12"/>
        <v>#NUM!</v>
      </c>
      <c r="X30" s="63" t="e">
        <f t="shared" si="13"/>
        <v>#NUM!</v>
      </c>
      <c r="Y30" s="63" t="e">
        <f t="shared" si="14"/>
        <v>#NUM!</v>
      </c>
      <c r="Z30" s="63" t="e">
        <f t="shared" si="15"/>
        <v>#N/A</v>
      </c>
      <c r="AA30" s="63" t="e">
        <f t="shared" si="16"/>
        <v>#NUM!</v>
      </c>
      <c r="AB30" s="63" t="e">
        <f t="shared" si="17"/>
        <v>#NUM!</v>
      </c>
      <c r="AC30" s="63" t="e">
        <f t="shared" si="18"/>
        <v>#NUM!</v>
      </c>
      <c r="AD30" s="63" t="e">
        <f t="shared" si="19"/>
        <v>#NUM!</v>
      </c>
      <c r="AE30" s="63" t="e">
        <f t="shared" si="20"/>
        <v>#NUM!</v>
      </c>
      <c r="AF30" s="63" t="e">
        <f t="shared" si="21"/>
        <v>#N/A</v>
      </c>
      <c r="AG30" s="63" t="e">
        <f t="shared" si="22"/>
        <v>#NUM!</v>
      </c>
      <c r="AH30" s="63" t="e">
        <f t="shared" si="23"/>
        <v>#NUM!</v>
      </c>
      <c r="AI30" s="63" t="e">
        <f t="shared" si="24"/>
        <v>#NUM!</v>
      </c>
      <c r="AJ30" s="63" t="e">
        <f t="shared" si="25"/>
        <v>#N/A</v>
      </c>
    </row>
    <row r="31" spans="1:36" ht="12.95" customHeight="1" x14ac:dyDescent="0.15">
      <c r="A31" s="62"/>
      <c r="B31" s="107"/>
      <c r="C31" s="107"/>
      <c r="D31" s="62"/>
      <c r="E31" s="62"/>
      <c r="F31" s="4" t="str">
        <f t="shared" si="0"/>
        <v/>
      </c>
      <c r="G31" s="62"/>
      <c r="H31" s="62"/>
      <c r="I31" s="62"/>
      <c r="J31" s="1" t="s">
        <v>15</v>
      </c>
      <c r="K31" s="63" t="e">
        <f t="shared" si="1"/>
        <v>#NUM!</v>
      </c>
      <c r="L31" s="63" t="e">
        <f t="shared" si="2"/>
        <v>#NUM!</v>
      </c>
      <c r="M31" s="63" t="e">
        <f t="shared" si="3"/>
        <v>#NUM!</v>
      </c>
      <c r="N31" s="63" t="e">
        <f t="shared" si="4"/>
        <v>#NUM!</v>
      </c>
      <c r="O31" s="63" t="e">
        <f t="shared" si="5"/>
        <v>#NUM!</v>
      </c>
      <c r="P31" s="63" t="e">
        <f t="shared" si="26"/>
        <v>#N/A</v>
      </c>
      <c r="Q31" s="63" t="e">
        <f t="shared" si="6"/>
        <v>#NUM!</v>
      </c>
      <c r="R31" s="63" t="e">
        <f t="shared" si="7"/>
        <v>#NUM!</v>
      </c>
      <c r="S31" s="63" t="e">
        <f t="shared" si="8"/>
        <v>#NUM!</v>
      </c>
      <c r="T31" s="63" t="e">
        <f t="shared" si="9"/>
        <v>#NUM!</v>
      </c>
      <c r="U31" s="63" t="e">
        <f t="shared" si="10"/>
        <v>#N/A</v>
      </c>
      <c r="V31" s="63" t="e">
        <f t="shared" si="11"/>
        <v>#NUM!</v>
      </c>
      <c r="W31" s="63" t="e">
        <f t="shared" si="12"/>
        <v>#NUM!</v>
      </c>
      <c r="X31" s="63" t="e">
        <f t="shared" si="13"/>
        <v>#NUM!</v>
      </c>
      <c r="Y31" s="63" t="e">
        <f t="shared" si="14"/>
        <v>#NUM!</v>
      </c>
      <c r="Z31" s="63" t="e">
        <f t="shared" si="15"/>
        <v>#N/A</v>
      </c>
      <c r="AA31" s="63" t="e">
        <f t="shared" si="16"/>
        <v>#NUM!</v>
      </c>
      <c r="AB31" s="63" t="e">
        <f t="shared" si="17"/>
        <v>#NUM!</v>
      </c>
      <c r="AC31" s="63" t="e">
        <f t="shared" si="18"/>
        <v>#NUM!</v>
      </c>
      <c r="AD31" s="63" t="e">
        <f t="shared" si="19"/>
        <v>#NUM!</v>
      </c>
      <c r="AE31" s="63" t="e">
        <f t="shared" si="20"/>
        <v>#NUM!</v>
      </c>
      <c r="AF31" s="63" t="e">
        <f t="shared" si="21"/>
        <v>#N/A</v>
      </c>
      <c r="AG31" s="63" t="e">
        <f t="shared" si="22"/>
        <v>#NUM!</v>
      </c>
      <c r="AH31" s="63" t="e">
        <f t="shared" si="23"/>
        <v>#NUM!</v>
      </c>
      <c r="AI31" s="63" t="e">
        <f t="shared" si="24"/>
        <v>#NUM!</v>
      </c>
      <c r="AJ31" s="63" t="e">
        <f t="shared" si="25"/>
        <v>#N/A</v>
      </c>
    </row>
    <row r="32" spans="1:36" ht="12.95" customHeight="1" x14ac:dyDescent="0.15">
      <c r="A32" s="62"/>
      <c r="B32" s="107"/>
      <c r="C32" s="107"/>
      <c r="D32" s="62"/>
      <c r="E32" s="62"/>
      <c r="F32" s="4" t="str">
        <f t="shared" si="0"/>
        <v/>
      </c>
      <c r="G32" s="62"/>
      <c r="H32" s="62"/>
      <c r="I32" s="62"/>
      <c r="J32" s="1" t="s">
        <v>15</v>
      </c>
      <c r="K32" s="63" t="e">
        <f t="shared" si="1"/>
        <v>#NUM!</v>
      </c>
      <c r="L32" s="63" t="e">
        <f t="shared" si="2"/>
        <v>#NUM!</v>
      </c>
      <c r="M32" s="63" t="e">
        <f t="shared" si="3"/>
        <v>#NUM!</v>
      </c>
      <c r="N32" s="63" t="e">
        <f t="shared" si="4"/>
        <v>#NUM!</v>
      </c>
      <c r="O32" s="63" t="e">
        <f t="shared" si="5"/>
        <v>#NUM!</v>
      </c>
      <c r="P32" s="63" t="e">
        <f t="shared" si="26"/>
        <v>#N/A</v>
      </c>
      <c r="Q32" s="63" t="e">
        <f t="shared" si="6"/>
        <v>#NUM!</v>
      </c>
      <c r="R32" s="63" t="e">
        <f t="shared" si="7"/>
        <v>#NUM!</v>
      </c>
      <c r="S32" s="63" t="e">
        <f t="shared" si="8"/>
        <v>#NUM!</v>
      </c>
      <c r="T32" s="63" t="e">
        <f t="shared" si="9"/>
        <v>#NUM!</v>
      </c>
      <c r="U32" s="63" t="e">
        <f t="shared" si="10"/>
        <v>#N/A</v>
      </c>
      <c r="V32" s="63" t="e">
        <f t="shared" si="11"/>
        <v>#NUM!</v>
      </c>
      <c r="W32" s="63" t="e">
        <f t="shared" si="12"/>
        <v>#NUM!</v>
      </c>
      <c r="X32" s="63" t="e">
        <f t="shared" si="13"/>
        <v>#NUM!</v>
      </c>
      <c r="Y32" s="63" t="e">
        <f t="shared" si="14"/>
        <v>#NUM!</v>
      </c>
      <c r="Z32" s="63" t="e">
        <f t="shared" si="15"/>
        <v>#N/A</v>
      </c>
      <c r="AA32" s="63" t="e">
        <f t="shared" si="16"/>
        <v>#NUM!</v>
      </c>
      <c r="AB32" s="63" t="e">
        <f t="shared" si="17"/>
        <v>#NUM!</v>
      </c>
      <c r="AC32" s="63" t="e">
        <f t="shared" si="18"/>
        <v>#NUM!</v>
      </c>
      <c r="AD32" s="63" t="e">
        <f t="shared" si="19"/>
        <v>#NUM!</v>
      </c>
      <c r="AE32" s="63" t="e">
        <f t="shared" si="20"/>
        <v>#NUM!</v>
      </c>
      <c r="AF32" s="63" t="e">
        <f t="shared" si="21"/>
        <v>#N/A</v>
      </c>
      <c r="AG32" s="63" t="e">
        <f t="shared" si="22"/>
        <v>#NUM!</v>
      </c>
      <c r="AH32" s="63" t="e">
        <f t="shared" si="23"/>
        <v>#NUM!</v>
      </c>
      <c r="AI32" s="63" t="e">
        <f t="shared" si="24"/>
        <v>#NUM!</v>
      </c>
      <c r="AJ32" s="63" t="e">
        <f t="shared" si="25"/>
        <v>#N/A</v>
      </c>
    </row>
    <row r="33" spans="1:36" ht="12.95" customHeight="1" x14ac:dyDescent="0.15">
      <c r="A33" s="62"/>
      <c r="B33" s="107"/>
      <c r="C33" s="107"/>
      <c r="D33" s="62"/>
      <c r="E33" s="62"/>
      <c r="F33" s="4" t="str">
        <f t="shared" si="0"/>
        <v/>
      </c>
      <c r="G33" s="62"/>
      <c r="H33" s="62"/>
      <c r="I33" s="62"/>
      <c r="J33" s="1" t="s">
        <v>15</v>
      </c>
      <c r="K33" s="63" t="e">
        <f t="shared" si="1"/>
        <v>#NUM!</v>
      </c>
      <c r="L33" s="63" t="e">
        <f t="shared" si="2"/>
        <v>#NUM!</v>
      </c>
      <c r="M33" s="63" t="e">
        <f t="shared" si="3"/>
        <v>#NUM!</v>
      </c>
      <c r="N33" s="63" t="e">
        <f t="shared" si="4"/>
        <v>#NUM!</v>
      </c>
      <c r="O33" s="63" t="e">
        <f t="shared" si="5"/>
        <v>#NUM!</v>
      </c>
      <c r="P33" s="63" t="e">
        <f t="shared" si="26"/>
        <v>#N/A</v>
      </c>
      <c r="Q33" s="63" t="e">
        <f t="shared" si="6"/>
        <v>#NUM!</v>
      </c>
      <c r="R33" s="63" t="e">
        <f t="shared" si="7"/>
        <v>#NUM!</v>
      </c>
      <c r="S33" s="63" t="e">
        <f t="shared" si="8"/>
        <v>#NUM!</v>
      </c>
      <c r="T33" s="63" t="e">
        <f t="shared" si="9"/>
        <v>#NUM!</v>
      </c>
      <c r="U33" s="63" t="e">
        <f t="shared" si="10"/>
        <v>#N/A</v>
      </c>
      <c r="V33" s="63" t="e">
        <f t="shared" si="11"/>
        <v>#NUM!</v>
      </c>
      <c r="W33" s="63" t="e">
        <f t="shared" si="12"/>
        <v>#NUM!</v>
      </c>
      <c r="X33" s="63" t="e">
        <f t="shared" si="13"/>
        <v>#NUM!</v>
      </c>
      <c r="Y33" s="63" t="e">
        <f t="shared" si="14"/>
        <v>#NUM!</v>
      </c>
      <c r="Z33" s="63" t="e">
        <f t="shared" si="15"/>
        <v>#N/A</v>
      </c>
      <c r="AA33" s="63" t="e">
        <f t="shared" si="16"/>
        <v>#NUM!</v>
      </c>
      <c r="AB33" s="63" t="e">
        <f t="shared" si="17"/>
        <v>#NUM!</v>
      </c>
      <c r="AC33" s="63" t="e">
        <f t="shared" si="18"/>
        <v>#NUM!</v>
      </c>
      <c r="AD33" s="63" t="e">
        <f t="shared" si="19"/>
        <v>#NUM!</v>
      </c>
      <c r="AE33" s="63" t="e">
        <f t="shared" si="20"/>
        <v>#NUM!</v>
      </c>
      <c r="AF33" s="63" t="e">
        <f t="shared" si="21"/>
        <v>#N/A</v>
      </c>
      <c r="AG33" s="63" t="e">
        <f t="shared" si="22"/>
        <v>#NUM!</v>
      </c>
      <c r="AH33" s="63" t="e">
        <f t="shared" si="23"/>
        <v>#NUM!</v>
      </c>
      <c r="AI33" s="63" t="e">
        <f t="shared" si="24"/>
        <v>#NUM!</v>
      </c>
      <c r="AJ33" s="63" t="e">
        <f t="shared" si="25"/>
        <v>#N/A</v>
      </c>
    </row>
    <row r="34" spans="1:36" ht="12.95" customHeight="1" x14ac:dyDescent="0.15">
      <c r="A34" s="62"/>
      <c r="B34" s="107"/>
      <c r="C34" s="107"/>
      <c r="D34" s="62"/>
      <c r="E34" s="62"/>
      <c r="F34" s="4" t="str">
        <f t="shared" si="0"/>
        <v/>
      </c>
      <c r="G34" s="62"/>
      <c r="H34" s="62"/>
      <c r="I34" s="62"/>
      <c r="K34" s="63" t="e">
        <f t="shared" si="1"/>
        <v>#NUM!</v>
      </c>
      <c r="L34" s="63" t="e">
        <f t="shared" si="2"/>
        <v>#NUM!</v>
      </c>
      <c r="M34" s="63" t="e">
        <f t="shared" si="3"/>
        <v>#NUM!</v>
      </c>
      <c r="N34" s="63" t="e">
        <f t="shared" si="4"/>
        <v>#NUM!</v>
      </c>
      <c r="O34" s="63" t="e">
        <f t="shared" si="5"/>
        <v>#NUM!</v>
      </c>
      <c r="P34" s="63" t="e">
        <f t="shared" si="26"/>
        <v>#N/A</v>
      </c>
      <c r="Q34" s="63" t="e">
        <f t="shared" si="6"/>
        <v>#NUM!</v>
      </c>
      <c r="R34" s="63" t="e">
        <f t="shared" si="7"/>
        <v>#NUM!</v>
      </c>
      <c r="S34" s="63" t="e">
        <f t="shared" si="8"/>
        <v>#NUM!</v>
      </c>
      <c r="T34" s="63" t="e">
        <f t="shared" si="9"/>
        <v>#NUM!</v>
      </c>
      <c r="U34" s="63" t="e">
        <f t="shared" si="10"/>
        <v>#N/A</v>
      </c>
      <c r="V34" s="63" t="e">
        <f t="shared" si="11"/>
        <v>#NUM!</v>
      </c>
      <c r="W34" s="63" t="e">
        <f t="shared" si="12"/>
        <v>#NUM!</v>
      </c>
      <c r="X34" s="63" t="e">
        <f t="shared" si="13"/>
        <v>#NUM!</v>
      </c>
      <c r="Y34" s="63" t="e">
        <f t="shared" si="14"/>
        <v>#NUM!</v>
      </c>
      <c r="Z34" s="63" t="e">
        <f t="shared" si="15"/>
        <v>#N/A</v>
      </c>
      <c r="AA34" s="63" t="e">
        <f t="shared" si="16"/>
        <v>#NUM!</v>
      </c>
      <c r="AB34" s="63" t="e">
        <f t="shared" si="17"/>
        <v>#NUM!</v>
      </c>
      <c r="AC34" s="63" t="e">
        <f t="shared" si="18"/>
        <v>#NUM!</v>
      </c>
      <c r="AD34" s="63" t="e">
        <f t="shared" si="19"/>
        <v>#NUM!</v>
      </c>
      <c r="AE34" s="63" t="e">
        <f t="shared" si="20"/>
        <v>#NUM!</v>
      </c>
      <c r="AF34" s="63" t="e">
        <f t="shared" si="21"/>
        <v>#N/A</v>
      </c>
      <c r="AG34" s="63" t="e">
        <f t="shared" si="22"/>
        <v>#NUM!</v>
      </c>
      <c r="AH34" s="63" t="e">
        <f t="shared" si="23"/>
        <v>#NUM!</v>
      </c>
      <c r="AI34" s="63" t="e">
        <f t="shared" si="24"/>
        <v>#NUM!</v>
      </c>
      <c r="AJ34" s="63" t="e">
        <f t="shared" si="25"/>
        <v>#N/A</v>
      </c>
    </row>
    <row r="35" spans="1:36" ht="12.95" customHeight="1" x14ac:dyDescent="0.15">
      <c r="A35" s="62"/>
      <c r="B35" s="107"/>
      <c r="C35" s="107"/>
      <c r="D35" s="62"/>
      <c r="E35" s="62"/>
      <c r="F35" s="4" t="str">
        <f t="shared" si="0"/>
        <v/>
      </c>
      <c r="G35" s="62"/>
      <c r="H35" s="62"/>
      <c r="I35" s="62"/>
      <c r="K35" s="63" t="e">
        <f t="shared" si="1"/>
        <v>#NUM!</v>
      </c>
      <c r="L35" s="63" t="e">
        <f t="shared" si="2"/>
        <v>#NUM!</v>
      </c>
      <c r="M35" s="63" t="e">
        <f t="shared" si="3"/>
        <v>#NUM!</v>
      </c>
      <c r="N35" s="63" t="e">
        <f t="shared" si="4"/>
        <v>#NUM!</v>
      </c>
      <c r="O35" s="63" t="e">
        <f t="shared" si="5"/>
        <v>#NUM!</v>
      </c>
      <c r="P35" s="63" t="e">
        <f t="shared" si="26"/>
        <v>#N/A</v>
      </c>
      <c r="Q35" s="63" t="e">
        <f t="shared" si="6"/>
        <v>#NUM!</v>
      </c>
      <c r="R35" s="63" t="e">
        <f t="shared" si="7"/>
        <v>#NUM!</v>
      </c>
      <c r="S35" s="63" t="e">
        <f t="shared" si="8"/>
        <v>#NUM!</v>
      </c>
      <c r="T35" s="63" t="e">
        <f t="shared" si="9"/>
        <v>#NUM!</v>
      </c>
      <c r="U35" s="63" t="e">
        <f t="shared" si="10"/>
        <v>#N/A</v>
      </c>
      <c r="V35" s="63" t="e">
        <f t="shared" si="11"/>
        <v>#NUM!</v>
      </c>
      <c r="W35" s="63" t="e">
        <f t="shared" si="12"/>
        <v>#NUM!</v>
      </c>
      <c r="X35" s="63" t="e">
        <f t="shared" si="13"/>
        <v>#NUM!</v>
      </c>
      <c r="Y35" s="63" t="e">
        <f t="shared" si="14"/>
        <v>#NUM!</v>
      </c>
      <c r="Z35" s="63" t="e">
        <f t="shared" si="15"/>
        <v>#N/A</v>
      </c>
      <c r="AA35" s="63" t="e">
        <f t="shared" si="16"/>
        <v>#NUM!</v>
      </c>
      <c r="AB35" s="63" t="e">
        <f t="shared" si="17"/>
        <v>#NUM!</v>
      </c>
      <c r="AC35" s="63" t="e">
        <f t="shared" si="18"/>
        <v>#NUM!</v>
      </c>
      <c r="AD35" s="63" t="e">
        <f t="shared" si="19"/>
        <v>#NUM!</v>
      </c>
      <c r="AE35" s="63" t="e">
        <f t="shared" si="20"/>
        <v>#NUM!</v>
      </c>
      <c r="AF35" s="63" t="e">
        <f t="shared" si="21"/>
        <v>#N/A</v>
      </c>
      <c r="AG35" s="63" t="e">
        <f t="shared" si="22"/>
        <v>#NUM!</v>
      </c>
      <c r="AH35" s="63" t="e">
        <f t="shared" si="23"/>
        <v>#NUM!</v>
      </c>
      <c r="AI35" s="63" t="e">
        <f t="shared" si="24"/>
        <v>#NUM!</v>
      </c>
      <c r="AJ35" s="63" t="e">
        <f t="shared" si="25"/>
        <v>#N/A</v>
      </c>
    </row>
    <row r="36" spans="1:36" ht="12.95" customHeight="1" x14ac:dyDescent="0.15">
      <c r="A36" s="62"/>
      <c r="B36" s="107"/>
      <c r="C36" s="107"/>
      <c r="D36" s="62"/>
      <c r="E36" s="62"/>
      <c r="F36" s="4" t="str">
        <f t="shared" si="0"/>
        <v/>
      </c>
      <c r="G36" s="62"/>
      <c r="H36" s="62"/>
      <c r="I36" s="62"/>
      <c r="K36" s="63" t="e">
        <f t="shared" si="1"/>
        <v>#NUM!</v>
      </c>
      <c r="L36" s="63" t="e">
        <f t="shared" si="2"/>
        <v>#NUM!</v>
      </c>
      <c r="M36" s="63" t="e">
        <f t="shared" si="3"/>
        <v>#NUM!</v>
      </c>
      <c r="N36" s="63" t="e">
        <f t="shared" si="4"/>
        <v>#NUM!</v>
      </c>
      <c r="O36" s="63" t="e">
        <f t="shared" si="5"/>
        <v>#NUM!</v>
      </c>
      <c r="P36" s="63" t="e">
        <f t="shared" si="26"/>
        <v>#N/A</v>
      </c>
      <c r="Q36" s="63" t="e">
        <f t="shared" si="6"/>
        <v>#NUM!</v>
      </c>
      <c r="R36" s="63" t="e">
        <f t="shared" si="7"/>
        <v>#NUM!</v>
      </c>
      <c r="S36" s="63" t="e">
        <f t="shared" si="8"/>
        <v>#NUM!</v>
      </c>
      <c r="T36" s="63" t="e">
        <f t="shared" si="9"/>
        <v>#NUM!</v>
      </c>
      <c r="U36" s="63" t="e">
        <f t="shared" si="10"/>
        <v>#N/A</v>
      </c>
      <c r="V36" s="63" t="e">
        <f t="shared" si="11"/>
        <v>#NUM!</v>
      </c>
      <c r="W36" s="63" t="e">
        <f t="shared" si="12"/>
        <v>#NUM!</v>
      </c>
      <c r="X36" s="63" t="e">
        <f t="shared" si="13"/>
        <v>#NUM!</v>
      </c>
      <c r="Y36" s="63" t="e">
        <f t="shared" si="14"/>
        <v>#NUM!</v>
      </c>
      <c r="Z36" s="63" t="e">
        <f t="shared" si="15"/>
        <v>#N/A</v>
      </c>
      <c r="AA36" s="63" t="e">
        <f t="shared" si="16"/>
        <v>#NUM!</v>
      </c>
      <c r="AB36" s="63" t="e">
        <f t="shared" si="17"/>
        <v>#NUM!</v>
      </c>
      <c r="AC36" s="63" t="e">
        <f t="shared" si="18"/>
        <v>#NUM!</v>
      </c>
      <c r="AD36" s="63" t="e">
        <f t="shared" si="19"/>
        <v>#NUM!</v>
      </c>
      <c r="AE36" s="63" t="e">
        <f t="shared" si="20"/>
        <v>#NUM!</v>
      </c>
      <c r="AF36" s="63" t="e">
        <f t="shared" si="21"/>
        <v>#N/A</v>
      </c>
      <c r="AG36" s="63" t="e">
        <f t="shared" si="22"/>
        <v>#NUM!</v>
      </c>
      <c r="AH36" s="63" t="e">
        <f t="shared" si="23"/>
        <v>#NUM!</v>
      </c>
      <c r="AI36" s="63" t="e">
        <f t="shared" si="24"/>
        <v>#NUM!</v>
      </c>
      <c r="AJ36" s="63" t="e">
        <f t="shared" si="25"/>
        <v>#N/A</v>
      </c>
    </row>
    <row r="37" spans="1:36" ht="12.95" customHeight="1" x14ac:dyDescent="0.15">
      <c r="A37" s="62"/>
      <c r="B37" s="107"/>
      <c r="C37" s="107"/>
      <c r="D37" s="62"/>
      <c r="E37" s="62"/>
      <c r="F37" s="4" t="str">
        <f t="shared" si="0"/>
        <v/>
      </c>
      <c r="G37" s="62"/>
      <c r="H37" s="62"/>
      <c r="I37" s="62"/>
      <c r="K37" s="63" t="e">
        <f t="shared" si="1"/>
        <v>#NUM!</v>
      </c>
      <c r="L37" s="63" t="e">
        <f t="shared" si="2"/>
        <v>#NUM!</v>
      </c>
      <c r="M37" s="63" t="e">
        <f t="shared" si="3"/>
        <v>#NUM!</v>
      </c>
      <c r="N37" s="63" t="e">
        <f t="shared" si="4"/>
        <v>#NUM!</v>
      </c>
      <c r="O37" s="63" t="e">
        <f t="shared" si="5"/>
        <v>#NUM!</v>
      </c>
      <c r="P37" s="63" t="e">
        <f t="shared" si="26"/>
        <v>#N/A</v>
      </c>
      <c r="Q37" s="63" t="e">
        <f t="shared" si="6"/>
        <v>#NUM!</v>
      </c>
      <c r="R37" s="63" t="e">
        <f t="shared" si="7"/>
        <v>#NUM!</v>
      </c>
      <c r="S37" s="63" t="e">
        <f t="shared" si="8"/>
        <v>#NUM!</v>
      </c>
      <c r="T37" s="63" t="e">
        <f t="shared" si="9"/>
        <v>#NUM!</v>
      </c>
      <c r="U37" s="63" t="e">
        <f t="shared" si="10"/>
        <v>#N/A</v>
      </c>
      <c r="V37" s="63" t="e">
        <f t="shared" si="11"/>
        <v>#NUM!</v>
      </c>
      <c r="W37" s="63" t="e">
        <f t="shared" si="12"/>
        <v>#NUM!</v>
      </c>
      <c r="X37" s="63" t="e">
        <f t="shared" si="13"/>
        <v>#NUM!</v>
      </c>
      <c r="Y37" s="63" t="e">
        <f t="shared" si="14"/>
        <v>#NUM!</v>
      </c>
      <c r="Z37" s="63" t="e">
        <f t="shared" si="15"/>
        <v>#N/A</v>
      </c>
      <c r="AA37" s="63" t="e">
        <f t="shared" si="16"/>
        <v>#NUM!</v>
      </c>
      <c r="AB37" s="63" t="e">
        <f t="shared" si="17"/>
        <v>#NUM!</v>
      </c>
      <c r="AC37" s="63" t="e">
        <f t="shared" si="18"/>
        <v>#NUM!</v>
      </c>
      <c r="AD37" s="63" t="e">
        <f t="shared" si="19"/>
        <v>#NUM!</v>
      </c>
      <c r="AE37" s="63" t="e">
        <f t="shared" si="20"/>
        <v>#NUM!</v>
      </c>
      <c r="AF37" s="63" t="e">
        <f t="shared" si="21"/>
        <v>#N/A</v>
      </c>
      <c r="AG37" s="63" t="e">
        <f t="shared" si="22"/>
        <v>#NUM!</v>
      </c>
      <c r="AH37" s="63" t="e">
        <f t="shared" si="23"/>
        <v>#NUM!</v>
      </c>
      <c r="AI37" s="63" t="e">
        <f t="shared" si="24"/>
        <v>#NUM!</v>
      </c>
      <c r="AJ37" s="63" t="e">
        <f t="shared" si="25"/>
        <v>#N/A</v>
      </c>
    </row>
    <row r="38" spans="1:36" ht="12.95" customHeight="1" x14ac:dyDescent="0.15">
      <c r="A38" s="62"/>
      <c r="B38" s="107"/>
      <c r="C38" s="107"/>
      <c r="D38" s="62"/>
      <c r="E38" s="62"/>
      <c r="F38" s="4" t="str">
        <f t="shared" si="0"/>
        <v/>
      </c>
      <c r="G38" s="62"/>
      <c r="H38" s="62"/>
      <c r="I38" s="62"/>
      <c r="K38" s="63" t="e">
        <f t="shared" si="1"/>
        <v>#NUM!</v>
      </c>
      <c r="L38" s="63" t="e">
        <f t="shared" si="2"/>
        <v>#NUM!</v>
      </c>
      <c r="M38" s="63" t="e">
        <f t="shared" si="3"/>
        <v>#NUM!</v>
      </c>
      <c r="N38" s="63" t="e">
        <f t="shared" si="4"/>
        <v>#NUM!</v>
      </c>
      <c r="O38" s="63" t="e">
        <f t="shared" si="5"/>
        <v>#NUM!</v>
      </c>
      <c r="P38" s="63" t="e">
        <f t="shared" si="26"/>
        <v>#N/A</v>
      </c>
      <c r="Q38" s="63" t="e">
        <f t="shared" si="6"/>
        <v>#NUM!</v>
      </c>
      <c r="R38" s="63" t="e">
        <f t="shared" si="7"/>
        <v>#NUM!</v>
      </c>
      <c r="S38" s="63" t="e">
        <f t="shared" si="8"/>
        <v>#NUM!</v>
      </c>
      <c r="T38" s="63" t="e">
        <f t="shared" si="9"/>
        <v>#NUM!</v>
      </c>
      <c r="U38" s="63" t="e">
        <f t="shared" si="10"/>
        <v>#N/A</v>
      </c>
      <c r="V38" s="63" t="e">
        <f t="shared" si="11"/>
        <v>#NUM!</v>
      </c>
      <c r="W38" s="63" t="e">
        <f t="shared" si="12"/>
        <v>#NUM!</v>
      </c>
      <c r="X38" s="63" t="e">
        <f t="shared" si="13"/>
        <v>#NUM!</v>
      </c>
      <c r="Y38" s="63" t="e">
        <f t="shared" si="14"/>
        <v>#NUM!</v>
      </c>
      <c r="Z38" s="63" t="e">
        <f t="shared" si="15"/>
        <v>#N/A</v>
      </c>
      <c r="AA38" s="63" t="e">
        <f t="shared" si="16"/>
        <v>#NUM!</v>
      </c>
      <c r="AB38" s="63" t="e">
        <f t="shared" si="17"/>
        <v>#NUM!</v>
      </c>
      <c r="AC38" s="63" t="e">
        <f t="shared" si="18"/>
        <v>#NUM!</v>
      </c>
      <c r="AD38" s="63" t="e">
        <f t="shared" si="19"/>
        <v>#NUM!</v>
      </c>
      <c r="AE38" s="63" t="e">
        <f t="shared" si="20"/>
        <v>#NUM!</v>
      </c>
      <c r="AF38" s="63" t="e">
        <f t="shared" si="21"/>
        <v>#N/A</v>
      </c>
      <c r="AG38" s="63" t="e">
        <f t="shared" si="22"/>
        <v>#NUM!</v>
      </c>
      <c r="AH38" s="63" t="e">
        <f t="shared" si="23"/>
        <v>#NUM!</v>
      </c>
      <c r="AI38" s="63" t="e">
        <f t="shared" si="24"/>
        <v>#NUM!</v>
      </c>
      <c r="AJ38" s="63" t="e">
        <f t="shared" si="25"/>
        <v>#N/A</v>
      </c>
    </row>
    <row r="39" spans="1:36" ht="12.95" customHeight="1" x14ac:dyDescent="0.15">
      <c r="A39" s="62"/>
      <c r="B39" s="107"/>
      <c r="C39" s="107"/>
      <c r="D39" s="62"/>
      <c r="E39" s="62"/>
      <c r="F39" s="4" t="str">
        <f t="shared" si="0"/>
        <v/>
      </c>
      <c r="G39" s="62"/>
      <c r="H39" s="62"/>
      <c r="I39" s="62"/>
      <c r="K39" s="63" t="e">
        <f t="shared" si="1"/>
        <v>#NUM!</v>
      </c>
      <c r="L39" s="63" t="e">
        <f t="shared" si="2"/>
        <v>#NUM!</v>
      </c>
      <c r="M39" s="63" t="e">
        <f t="shared" si="3"/>
        <v>#NUM!</v>
      </c>
      <c r="N39" s="63" t="e">
        <f t="shared" si="4"/>
        <v>#NUM!</v>
      </c>
      <c r="O39" s="63" t="e">
        <f t="shared" si="5"/>
        <v>#NUM!</v>
      </c>
      <c r="P39" s="63" t="e">
        <f t="shared" si="26"/>
        <v>#N/A</v>
      </c>
      <c r="Q39" s="63" t="e">
        <f t="shared" si="6"/>
        <v>#NUM!</v>
      </c>
      <c r="R39" s="63" t="e">
        <f t="shared" si="7"/>
        <v>#NUM!</v>
      </c>
      <c r="S39" s="63" t="e">
        <f t="shared" si="8"/>
        <v>#NUM!</v>
      </c>
      <c r="T39" s="63" t="e">
        <f t="shared" si="9"/>
        <v>#NUM!</v>
      </c>
      <c r="U39" s="63" t="e">
        <f t="shared" si="10"/>
        <v>#N/A</v>
      </c>
      <c r="V39" s="63" t="e">
        <f t="shared" si="11"/>
        <v>#NUM!</v>
      </c>
      <c r="W39" s="63" t="e">
        <f t="shared" si="12"/>
        <v>#NUM!</v>
      </c>
      <c r="X39" s="63" t="e">
        <f t="shared" si="13"/>
        <v>#NUM!</v>
      </c>
      <c r="Y39" s="63" t="e">
        <f t="shared" si="14"/>
        <v>#NUM!</v>
      </c>
      <c r="Z39" s="63" t="e">
        <f t="shared" si="15"/>
        <v>#N/A</v>
      </c>
      <c r="AA39" s="63" t="e">
        <f t="shared" si="16"/>
        <v>#NUM!</v>
      </c>
      <c r="AB39" s="63" t="e">
        <f t="shared" si="17"/>
        <v>#NUM!</v>
      </c>
      <c r="AC39" s="63" t="e">
        <f t="shared" si="18"/>
        <v>#NUM!</v>
      </c>
      <c r="AD39" s="63" t="e">
        <f t="shared" si="19"/>
        <v>#NUM!</v>
      </c>
      <c r="AE39" s="63" t="e">
        <f t="shared" si="20"/>
        <v>#NUM!</v>
      </c>
      <c r="AF39" s="63" t="e">
        <f t="shared" si="21"/>
        <v>#N/A</v>
      </c>
      <c r="AG39" s="63" t="e">
        <f t="shared" si="22"/>
        <v>#NUM!</v>
      </c>
      <c r="AH39" s="63" t="e">
        <f t="shared" si="23"/>
        <v>#NUM!</v>
      </c>
      <c r="AI39" s="63" t="e">
        <f t="shared" si="24"/>
        <v>#NUM!</v>
      </c>
      <c r="AJ39" s="63" t="e">
        <f t="shared" si="25"/>
        <v>#N/A</v>
      </c>
    </row>
    <row r="40" spans="1:36" ht="12.95" customHeight="1" x14ac:dyDescent="0.15">
      <c r="A40" s="62"/>
      <c r="B40" s="107"/>
      <c r="C40" s="107"/>
      <c r="D40" s="62"/>
      <c r="E40" s="62"/>
      <c r="F40" s="4" t="str">
        <f t="shared" si="0"/>
        <v/>
      </c>
      <c r="G40" s="62"/>
      <c r="H40" s="62"/>
      <c r="I40" s="62"/>
      <c r="K40" s="63" t="e">
        <f t="shared" si="1"/>
        <v>#NUM!</v>
      </c>
      <c r="L40" s="63" t="e">
        <f t="shared" si="2"/>
        <v>#NUM!</v>
      </c>
      <c r="M40" s="63" t="e">
        <f t="shared" si="3"/>
        <v>#NUM!</v>
      </c>
      <c r="N40" s="63" t="e">
        <f t="shared" si="4"/>
        <v>#NUM!</v>
      </c>
      <c r="O40" s="63" t="e">
        <f t="shared" si="5"/>
        <v>#NUM!</v>
      </c>
      <c r="P40" s="63" t="e">
        <f t="shared" si="26"/>
        <v>#N/A</v>
      </c>
      <c r="Q40" s="63" t="e">
        <f t="shared" si="6"/>
        <v>#NUM!</v>
      </c>
      <c r="R40" s="63" t="e">
        <f t="shared" si="7"/>
        <v>#NUM!</v>
      </c>
      <c r="S40" s="63" t="e">
        <f t="shared" si="8"/>
        <v>#NUM!</v>
      </c>
      <c r="T40" s="63" t="e">
        <f t="shared" si="9"/>
        <v>#NUM!</v>
      </c>
      <c r="U40" s="63" t="e">
        <f t="shared" si="10"/>
        <v>#N/A</v>
      </c>
      <c r="V40" s="63" t="e">
        <f t="shared" si="11"/>
        <v>#NUM!</v>
      </c>
      <c r="W40" s="63" t="e">
        <f t="shared" si="12"/>
        <v>#NUM!</v>
      </c>
      <c r="X40" s="63" t="e">
        <f t="shared" si="13"/>
        <v>#NUM!</v>
      </c>
      <c r="Y40" s="63" t="e">
        <f t="shared" si="14"/>
        <v>#NUM!</v>
      </c>
      <c r="Z40" s="63" t="e">
        <f t="shared" si="15"/>
        <v>#N/A</v>
      </c>
      <c r="AA40" s="63" t="e">
        <f t="shared" si="16"/>
        <v>#NUM!</v>
      </c>
      <c r="AB40" s="63" t="e">
        <f t="shared" si="17"/>
        <v>#NUM!</v>
      </c>
      <c r="AC40" s="63" t="e">
        <f t="shared" si="18"/>
        <v>#NUM!</v>
      </c>
      <c r="AD40" s="63" t="e">
        <f t="shared" si="19"/>
        <v>#NUM!</v>
      </c>
      <c r="AE40" s="63" t="e">
        <f t="shared" si="20"/>
        <v>#NUM!</v>
      </c>
      <c r="AF40" s="63" t="e">
        <f t="shared" si="21"/>
        <v>#N/A</v>
      </c>
      <c r="AG40" s="63" t="e">
        <f t="shared" si="22"/>
        <v>#NUM!</v>
      </c>
      <c r="AH40" s="63" t="e">
        <f t="shared" si="23"/>
        <v>#NUM!</v>
      </c>
      <c r="AI40" s="63" t="e">
        <f t="shared" si="24"/>
        <v>#NUM!</v>
      </c>
      <c r="AJ40" s="63" t="e">
        <f t="shared" si="25"/>
        <v>#N/A</v>
      </c>
    </row>
    <row r="41" spans="1:36" ht="12.95" customHeight="1" x14ac:dyDescent="0.15">
      <c r="A41" s="62"/>
      <c r="B41" s="107"/>
      <c r="C41" s="107"/>
      <c r="D41" s="62"/>
      <c r="E41" s="62"/>
      <c r="F41" s="4" t="str">
        <f t="shared" si="0"/>
        <v/>
      </c>
      <c r="G41" s="62"/>
      <c r="H41" s="62"/>
      <c r="I41" s="62"/>
      <c r="K41" s="63" t="e">
        <f t="shared" si="1"/>
        <v>#NUM!</v>
      </c>
      <c r="L41" s="63" t="e">
        <f t="shared" si="2"/>
        <v>#NUM!</v>
      </c>
      <c r="M41" s="63" t="e">
        <f t="shared" si="3"/>
        <v>#NUM!</v>
      </c>
      <c r="N41" s="63" t="e">
        <f t="shared" si="4"/>
        <v>#NUM!</v>
      </c>
      <c r="O41" s="63" t="e">
        <f t="shared" si="5"/>
        <v>#NUM!</v>
      </c>
      <c r="P41" s="63" t="e">
        <f t="shared" si="26"/>
        <v>#N/A</v>
      </c>
      <c r="Q41" s="63" t="e">
        <f t="shared" si="6"/>
        <v>#NUM!</v>
      </c>
      <c r="R41" s="63" t="e">
        <f t="shared" si="7"/>
        <v>#NUM!</v>
      </c>
      <c r="S41" s="63" t="e">
        <f t="shared" si="8"/>
        <v>#NUM!</v>
      </c>
      <c r="T41" s="63" t="e">
        <f t="shared" si="9"/>
        <v>#NUM!</v>
      </c>
      <c r="U41" s="63" t="e">
        <f t="shared" si="10"/>
        <v>#N/A</v>
      </c>
      <c r="V41" s="63" t="e">
        <f t="shared" si="11"/>
        <v>#NUM!</v>
      </c>
      <c r="W41" s="63" t="e">
        <f t="shared" si="12"/>
        <v>#NUM!</v>
      </c>
      <c r="X41" s="63" t="e">
        <f t="shared" si="13"/>
        <v>#NUM!</v>
      </c>
      <c r="Y41" s="63" t="e">
        <f t="shared" si="14"/>
        <v>#NUM!</v>
      </c>
      <c r="Z41" s="63" t="e">
        <f t="shared" si="15"/>
        <v>#N/A</v>
      </c>
      <c r="AA41" s="63" t="e">
        <f t="shared" si="16"/>
        <v>#NUM!</v>
      </c>
      <c r="AB41" s="63" t="e">
        <f t="shared" si="17"/>
        <v>#NUM!</v>
      </c>
      <c r="AC41" s="63" t="e">
        <f t="shared" si="18"/>
        <v>#NUM!</v>
      </c>
      <c r="AD41" s="63" t="e">
        <f t="shared" si="19"/>
        <v>#NUM!</v>
      </c>
      <c r="AE41" s="63" t="e">
        <f t="shared" si="20"/>
        <v>#NUM!</v>
      </c>
      <c r="AF41" s="63" t="e">
        <f t="shared" si="21"/>
        <v>#N/A</v>
      </c>
      <c r="AG41" s="63" t="e">
        <f t="shared" si="22"/>
        <v>#NUM!</v>
      </c>
      <c r="AH41" s="63" t="e">
        <f t="shared" si="23"/>
        <v>#NUM!</v>
      </c>
      <c r="AI41" s="63" t="e">
        <f t="shared" si="24"/>
        <v>#NUM!</v>
      </c>
      <c r="AJ41" s="63" t="e">
        <f t="shared" si="25"/>
        <v>#N/A</v>
      </c>
    </row>
    <row r="42" spans="1:36" ht="12.95" customHeight="1" x14ac:dyDescent="0.15">
      <c r="A42" s="62"/>
      <c r="B42" s="107"/>
      <c r="C42" s="107"/>
      <c r="D42" s="62"/>
      <c r="E42" s="62"/>
      <c r="F42" s="4" t="str">
        <f t="shared" si="0"/>
        <v/>
      </c>
      <c r="G42" s="62"/>
      <c r="H42" s="62"/>
      <c r="I42" s="62"/>
      <c r="K42" s="63" t="e">
        <f t="shared" si="1"/>
        <v>#NUM!</v>
      </c>
      <c r="L42" s="63" t="e">
        <f t="shared" si="2"/>
        <v>#NUM!</v>
      </c>
      <c r="M42" s="63" t="e">
        <f t="shared" si="3"/>
        <v>#NUM!</v>
      </c>
      <c r="N42" s="63" t="e">
        <f t="shared" si="4"/>
        <v>#NUM!</v>
      </c>
      <c r="O42" s="63" t="e">
        <f t="shared" si="5"/>
        <v>#NUM!</v>
      </c>
      <c r="P42" s="63" t="e">
        <f t="shared" si="26"/>
        <v>#N/A</v>
      </c>
      <c r="Q42" s="63" t="e">
        <f t="shared" si="6"/>
        <v>#NUM!</v>
      </c>
      <c r="R42" s="63" t="e">
        <f t="shared" si="7"/>
        <v>#NUM!</v>
      </c>
      <c r="S42" s="63" t="e">
        <f t="shared" si="8"/>
        <v>#NUM!</v>
      </c>
      <c r="T42" s="63" t="e">
        <f t="shared" si="9"/>
        <v>#NUM!</v>
      </c>
      <c r="U42" s="63" t="e">
        <f t="shared" si="10"/>
        <v>#N/A</v>
      </c>
      <c r="V42" s="63" t="e">
        <f t="shared" si="11"/>
        <v>#NUM!</v>
      </c>
      <c r="W42" s="63" t="e">
        <f t="shared" si="12"/>
        <v>#NUM!</v>
      </c>
      <c r="X42" s="63" t="e">
        <f t="shared" si="13"/>
        <v>#NUM!</v>
      </c>
      <c r="Y42" s="63" t="e">
        <f t="shared" si="14"/>
        <v>#NUM!</v>
      </c>
      <c r="Z42" s="63" t="e">
        <f t="shared" si="15"/>
        <v>#N/A</v>
      </c>
      <c r="AA42" s="63" t="e">
        <f t="shared" si="16"/>
        <v>#NUM!</v>
      </c>
      <c r="AB42" s="63" t="e">
        <f t="shared" si="17"/>
        <v>#NUM!</v>
      </c>
      <c r="AC42" s="63" t="e">
        <f t="shared" si="18"/>
        <v>#NUM!</v>
      </c>
      <c r="AD42" s="63" t="e">
        <f t="shared" si="19"/>
        <v>#NUM!</v>
      </c>
      <c r="AE42" s="63" t="e">
        <f t="shared" si="20"/>
        <v>#NUM!</v>
      </c>
      <c r="AF42" s="63" t="e">
        <f t="shared" si="21"/>
        <v>#N/A</v>
      </c>
      <c r="AG42" s="63" t="e">
        <f t="shared" si="22"/>
        <v>#NUM!</v>
      </c>
      <c r="AH42" s="63" t="e">
        <f t="shared" si="23"/>
        <v>#NUM!</v>
      </c>
      <c r="AI42" s="63" t="e">
        <f t="shared" si="24"/>
        <v>#NUM!</v>
      </c>
      <c r="AJ42" s="63" t="e">
        <f t="shared" si="25"/>
        <v>#N/A</v>
      </c>
    </row>
    <row r="43" spans="1:36" ht="12.95" customHeight="1" x14ac:dyDescent="0.15">
      <c r="A43" s="62"/>
      <c r="B43" s="107"/>
      <c r="C43" s="107"/>
      <c r="D43" s="62"/>
      <c r="E43" s="62"/>
      <c r="F43" s="4" t="str">
        <f t="shared" si="0"/>
        <v/>
      </c>
      <c r="G43" s="62"/>
      <c r="H43" s="62"/>
      <c r="I43" s="62"/>
      <c r="K43" s="63" t="e">
        <f t="shared" si="1"/>
        <v>#NUM!</v>
      </c>
      <c r="L43" s="63" t="e">
        <f t="shared" si="2"/>
        <v>#NUM!</v>
      </c>
      <c r="M43" s="63" t="e">
        <f t="shared" si="3"/>
        <v>#NUM!</v>
      </c>
      <c r="N43" s="63" t="e">
        <f t="shared" si="4"/>
        <v>#NUM!</v>
      </c>
      <c r="O43" s="63" t="e">
        <f t="shared" si="5"/>
        <v>#NUM!</v>
      </c>
      <c r="P43" s="63" t="e">
        <f t="shared" si="26"/>
        <v>#N/A</v>
      </c>
      <c r="Q43" s="63" t="e">
        <f t="shared" si="6"/>
        <v>#NUM!</v>
      </c>
      <c r="R43" s="63" t="e">
        <f t="shared" si="7"/>
        <v>#NUM!</v>
      </c>
      <c r="S43" s="63" t="e">
        <f t="shared" si="8"/>
        <v>#NUM!</v>
      </c>
      <c r="T43" s="63" t="e">
        <f t="shared" si="9"/>
        <v>#NUM!</v>
      </c>
      <c r="U43" s="63" t="e">
        <f t="shared" si="10"/>
        <v>#N/A</v>
      </c>
      <c r="V43" s="63" t="e">
        <f t="shared" si="11"/>
        <v>#NUM!</v>
      </c>
      <c r="W43" s="63" t="e">
        <f t="shared" si="12"/>
        <v>#NUM!</v>
      </c>
      <c r="X43" s="63" t="e">
        <f t="shared" si="13"/>
        <v>#NUM!</v>
      </c>
      <c r="Y43" s="63" t="e">
        <f t="shared" si="14"/>
        <v>#NUM!</v>
      </c>
      <c r="Z43" s="63" t="e">
        <f t="shared" si="15"/>
        <v>#N/A</v>
      </c>
      <c r="AA43" s="63" t="e">
        <f t="shared" si="16"/>
        <v>#NUM!</v>
      </c>
      <c r="AB43" s="63" t="e">
        <f t="shared" si="17"/>
        <v>#NUM!</v>
      </c>
      <c r="AC43" s="63" t="e">
        <f t="shared" si="18"/>
        <v>#NUM!</v>
      </c>
      <c r="AD43" s="63" t="e">
        <f t="shared" si="19"/>
        <v>#NUM!</v>
      </c>
      <c r="AE43" s="63" t="e">
        <f t="shared" si="20"/>
        <v>#NUM!</v>
      </c>
      <c r="AF43" s="63" t="e">
        <f t="shared" si="21"/>
        <v>#N/A</v>
      </c>
      <c r="AG43" s="63" t="e">
        <f t="shared" si="22"/>
        <v>#NUM!</v>
      </c>
      <c r="AH43" s="63" t="e">
        <f t="shared" si="23"/>
        <v>#NUM!</v>
      </c>
      <c r="AI43" s="63" t="e">
        <f t="shared" si="24"/>
        <v>#NUM!</v>
      </c>
      <c r="AJ43" s="6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62" t="s">
        <v>18</v>
      </c>
      <c r="D46" s="62" t="s">
        <v>19</v>
      </c>
      <c r="E46" s="62" t="s">
        <v>20</v>
      </c>
      <c r="F46" s="10"/>
      <c r="G46" s="5" t="s">
        <v>21</v>
      </c>
      <c r="H46" s="12"/>
      <c r="I46" s="104" t="s">
        <v>143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10</v>
      </c>
      <c r="D47" s="14">
        <f>COUNTIF(G4:G43,"*下層*")</f>
        <v>0</v>
      </c>
      <c r="E47" s="14">
        <f>COUNTA(A4:A43)</f>
        <v>10</v>
      </c>
      <c r="F47" s="10"/>
      <c r="G47" s="15">
        <f>C47*100</f>
        <v>1000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24</v>
      </c>
      <c r="D49" s="14" t="str">
        <f>IF(D47&gt;0,ROUND(SUMIF(G4:G43,"*下層*",D4:D43)/D47,0),"")</f>
        <v/>
      </c>
      <c r="E49" s="14">
        <f>ROUND(SUM(D4:D43)/E47,0)</f>
        <v>24</v>
      </c>
      <c r="F49" s="13"/>
      <c r="G49" s="15">
        <f>C49</f>
        <v>24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3.2300000000000004</v>
      </c>
      <c r="D50" s="16">
        <f>SUMIF(G4:G43,"*下層*",F4:F43)</f>
        <v>0</v>
      </c>
      <c r="E50" s="4">
        <f>SUM(F4:F43)</f>
        <v>3.2300000000000004</v>
      </c>
      <c r="F50" s="13"/>
      <c r="G50" s="17">
        <f>C50*100</f>
        <v>323.00000000000006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形状比＝58、Sr＝23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62" t="s">
        <v>18</v>
      </c>
      <c r="D53" s="62" t="s">
        <v>19</v>
      </c>
      <c r="E53" s="62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7</v>
      </c>
      <c r="D54" s="14">
        <f>COUNTIF(H4:H43,"▲")</f>
        <v>0</v>
      </c>
      <c r="E54" s="14">
        <f>COUNTA(H4:H43)</f>
        <v>7</v>
      </c>
      <c r="F54" s="10"/>
      <c r="G54" s="15">
        <f>C54*100</f>
        <v>700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13</v>
      </c>
      <c r="D55" s="14" t="str">
        <f>IF(D54&gt;0,ROUND(SUMIF(H4:H43,"▲",E4:E43)/D54,0),"")</f>
        <v/>
      </c>
      <c r="E55" s="14">
        <f>ROUND(SUMIF(H4:H43,"*",E4:E43)/E54,0)</f>
        <v>13</v>
      </c>
      <c r="F55" s="13"/>
      <c r="G55" s="15">
        <f>C55</f>
        <v>13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23</v>
      </c>
      <c r="D56" s="14" t="str">
        <f>IF(D54&gt;0,ROUND(SUMIF(H4:H43,"▲",D4:D43)/D54,0),"")</f>
        <v/>
      </c>
      <c r="E56" s="14">
        <f>ROUND(SUMIF(H4:H43,"*",D4:D43)/E54,0)</f>
        <v>23</v>
      </c>
      <c r="F56" s="13"/>
      <c r="G56" s="15">
        <f>C56</f>
        <v>23</v>
      </c>
      <c r="H56" s="13"/>
      <c r="I56" s="106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2.0300000000000002</v>
      </c>
      <c r="D57" s="16">
        <f>SUMIF(H4:H43,"▲",F4:F43)</f>
        <v>0</v>
      </c>
      <c r="E57" s="16">
        <f>SUM(C57:D57)</f>
        <v>2.0300000000000002</v>
      </c>
      <c r="F57" s="13"/>
      <c r="G57" s="19">
        <f>C57*100</f>
        <v>203.00000000000003</v>
      </c>
      <c r="H57" s="13"/>
      <c r="I57" s="5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62" t="s">
        <v>18</v>
      </c>
      <c r="D60" s="62" t="s">
        <v>19</v>
      </c>
      <c r="E60" s="62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70</v>
      </c>
      <c r="D61" s="20" t="str">
        <f>IF(D47&gt;0,ROUND(D54/D47*100,1),"")</f>
        <v/>
      </c>
      <c r="E61" s="20">
        <f>ROUND(E54/E47*100,1)</f>
        <v>70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62.8</v>
      </c>
      <c r="D62" s="20" t="str">
        <f>IF(D47&gt;0,ROUND(D57/D50*100,1),"")</f>
        <v/>
      </c>
      <c r="E62" s="20">
        <f>ROUND(E57/E50*100,1)</f>
        <v>62.8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62" t="s">
        <v>18</v>
      </c>
      <c r="D65" s="62" t="s">
        <v>19</v>
      </c>
      <c r="E65" s="6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27</v>
      </c>
      <c r="D68" s="14" t="str">
        <f>IF(D66&gt;0,ROUND(SUMIFS(D4:D43,G4:G43,"*下層*",H4:H43,"")/D66,0),"")</f>
        <v/>
      </c>
      <c r="E68" s="14">
        <f>IF(E66&gt;0,ROUND(SUMIF(H4:H43,"",D4:D43)/E66,0),"")</f>
        <v>27</v>
      </c>
      <c r="F68" s="13"/>
      <c r="G68" s="15">
        <f>C68</f>
        <v>27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1.2000000000000002</v>
      </c>
      <c r="D69" s="16" t="str">
        <f>IF(D66&gt;0,D50-D57,"")</f>
        <v/>
      </c>
      <c r="E69" s="4">
        <f>SUM(C69:D69)</f>
        <v>1.2000000000000002</v>
      </c>
      <c r="F69" s="13"/>
      <c r="G69" s="17">
        <f>C69*100</f>
        <v>120.00000000000001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形状比＝56、Sr＝38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1000000}">
    <filterColumn colId="1" showButton="0"/>
  </autoFilter>
  <mergeCells count="67">
    <mergeCell ref="A69:B69"/>
    <mergeCell ref="I46:I56"/>
    <mergeCell ref="A65:B65"/>
    <mergeCell ref="A66:B66"/>
    <mergeCell ref="A67:B67"/>
    <mergeCell ref="A68:B68"/>
    <mergeCell ref="A62:B62"/>
    <mergeCell ref="A46:B46"/>
    <mergeCell ref="A47:B47"/>
    <mergeCell ref="A48:B48"/>
    <mergeCell ref="A49:B49"/>
    <mergeCell ref="A50:B50"/>
    <mergeCell ref="A53:B53"/>
    <mergeCell ref="A54:B54"/>
    <mergeCell ref="A55:B55"/>
    <mergeCell ref="A56:B56"/>
    <mergeCell ref="A57:B57"/>
    <mergeCell ref="A60:B60"/>
    <mergeCell ref="A61:B61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59" priority="16" stopIfTrue="1">
      <formula>AND(($H4="スギ"),(#REF!&lt;12))</formula>
    </cfRule>
  </conditionalFormatting>
  <conditionalFormatting sqref="L4:L43">
    <cfRule type="expression" dxfId="958" priority="15" stopIfTrue="1">
      <formula>AND(($H4="スギ"),(#REF!&lt;22),(#REF!&gt;=12))</formula>
    </cfRule>
  </conditionalFormatting>
  <conditionalFormatting sqref="M4:M43">
    <cfRule type="expression" dxfId="957" priority="14" stopIfTrue="1">
      <formula>AND(($H4="スギ"),(#REF!&lt;32),(#REF!&gt;=22))</formula>
    </cfRule>
  </conditionalFormatting>
  <conditionalFormatting sqref="N4:N43">
    <cfRule type="expression" dxfId="956" priority="13" stopIfTrue="1">
      <formula>AND(($H4="スギ"),(#REF!&lt;42),(#REF!&gt;=32))</formula>
    </cfRule>
  </conditionalFormatting>
  <conditionalFormatting sqref="U4:U43 Z4:AF43 AJ4:AJ43 O4:P43">
    <cfRule type="expression" dxfId="955" priority="12" stopIfTrue="1">
      <formula>AND(($H4="スギ"),(#REF!&gt;=42))</formula>
    </cfRule>
  </conditionalFormatting>
  <conditionalFormatting sqref="Q4:Q43 AA4:AA43">
    <cfRule type="expression" dxfId="954" priority="11" stopIfTrue="1">
      <formula>AND(($H4="ヒノキ"),(#REF!&lt;12))</formula>
    </cfRule>
  </conditionalFormatting>
  <conditionalFormatting sqref="R4:R43 AB4:AE43">
    <cfRule type="expression" dxfId="953" priority="10" stopIfTrue="1">
      <formula>AND(($H4="ヒノキ"),(#REF!&lt;22),(#REF!&gt;=12))</formula>
    </cfRule>
  </conditionalFormatting>
  <conditionalFormatting sqref="S4:S43">
    <cfRule type="expression" dxfId="952" priority="9" stopIfTrue="1">
      <formula>AND(($H4="ヒノキ"),(#REF!&lt;32),(#REF!&gt;=22))</formula>
    </cfRule>
  </conditionalFormatting>
  <conditionalFormatting sqref="T4:U43 Z4:AF43 AJ4:AJ43">
    <cfRule type="expression" dxfId="951" priority="8" stopIfTrue="1">
      <formula>AND(($H4="ヒノキ"),(#REF!&gt;=32))</formula>
    </cfRule>
  </conditionalFormatting>
  <conditionalFormatting sqref="V4:V43 AA4:AA43">
    <cfRule type="expression" dxfId="950" priority="7" stopIfTrue="1">
      <formula>AND(($H4="アカマツ"),(#REF!&lt;12))</formula>
    </cfRule>
  </conditionalFormatting>
  <conditionalFormatting sqref="W4:W43 AB4:AB43">
    <cfRule type="expression" dxfId="949" priority="6" stopIfTrue="1">
      <formula>AND(($H4="アカマツ"),(#REF!&lt;22),(#REF!&gt;=12))</formula>
    </cfRule>
  </conditionalFormatting>
  <conditionalFormatting sqref="X4:X43 AC4:AC43">
    <cfRule type="expression" dxfId="948" priority="5" stopIfTrue="1">
      <formula>AND(($H4="アカマツ"),(#REF!&lt;42),(#REF!&gt;=22))</formula>
    </cfRule>
  </conditionalFormatting>
  <conditionalFormatting sqref="Y4:AF43 AJ4:AJ43">
    <cfRule type="expression" dxfId="947" priority="4" stopIfTrue="1">
      <formula>AND(($H4="アカマツ"),(#REF!&gt;=42))</formula>
    </cfRule>
  </conditionalFormatting>
  <conditionalFormatting sqref="AG4:AG43">
    <cfRule type="expression" dxfId="946" priority="3" stopIfTrue="1">
      <formula>AND(($H4&lt;&gt;"スギ"),($H4&lt;&gt;"ヒノキ"),($H4&lt;&gt;"アカマツ"),(#REF!&lt;12))</formula>
    </cfRule>
  </conditionalFormatting>
  <conditionalFormatting sqref="AH4:AH43">
    <cfRule type="expression" dxfId="94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4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90033"/>
  </sheetPr>
  <dimension ref="A1:AJ120"/>
  <sheetViews>
    <sheetView showGridLines="0" tabSelected="1" view="pageBreakPreview" topLeftCell="A37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95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4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62">
        <v>591</v>
      </c>
      <c r="B4" s="135" t="s">
        <v>64</v>
      </c>
      <c r="C4" s="136"/>
      <c r="D4" s="62">
        <v>26</v>
      </c>
      <c r="E4" s="62">
        <v>19</v>
      </c>
      <c r="F4" s="4">
        <f t="shared" ref="F4:F43" si="0">IF(D4&gt;0,IF(B4="スギ",P4,IF(B4="ヒノキ",U4,IF(B4="アカマツ",Z4,IF(B4="カラマツ",AF4,AJ4)))),"")</f>
        <v>0.49</v>
      </c>
      <c r="G4" s="5"/>
      <c r="H4" s="62"/>
      <c r="I4" s="85" t="s">
        <v>83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0.44</v>
      </c>
      <c r="L4" s="45">
        <f t="shared" ref="L4:L43" si="2">ROUND(10^(-5+0.73504+1.83346*LOG(D4)+1.06569*LOG(E4)),2)</f>
        <v>0.49</v>
      </c>
      <c r="M4" s="45">
        <f t="shared" ref="M4:M43" si="3">ROUND(10^(-5+0.71514+1.74357*LOG(D4)+1.17719*LOG(E4)),2)</f>
        <v>0.49</v>
      </c>
      <c r="N4" s="45">
        <f t="shared" ref="N4:N43" si="4">ROUND(10^(-5+0.82956+1.76381*LOG(D4)+1.06412*LOG(E4)),2)</f>
        <v>0.49</v>
      </c>
      <c r="O4" s="45">
        <f t="shared" ref="O4:O43" si="5">ROUND(10^(-5+0.88226+1.79204*LOG(D4)+0.99303*LOG(E4)),2)</f>
        <v>0.49</v>
      </c>
      <c r="P4" s="45">
        <f>HLOOKUP($D4,K$3:O$43,MATCH($A4,$A$3:$A$43,0),1)</f>
        <v>0.49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0.44</v>
      </c>
      <c r="R4" s="45">
        <f t="shared" ref="R4:R43" si="7">ROUND(10^(1.905709*LOG(D4)+1.011385*LOG(E4)-4.293729),2)</f>
        <v>0.5</v>
      </c>
      <c r="S4" s="45">
        <f t="shared" ref="S4:S43" si="8">ROUND(10^(1.771888*LOG(D4)+1.138415*LOG(E4)-4.271259),2)</f>
        <v>0.49</v>
      </c>
      <c r="T4" s="45">
        <f t="shared" ref="T4:T43" si="9">ROUND(10^(1.671519*LOG(D4)+1.363617*LOG(E4)-4.404407),2)</f>
        <v>0.51</v>
      </c>
      <c r="U4" s="45">
        <f t="shared" ref="U4:U43" si="10">HLOOKUP($D4,Q$3:T$43,MATCH($A4,$A$3:$A$43,0),1)</f>
        <v>0.49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0.51</v>
      </c>
      <c r="W4" s="45">
        <f t="shared" ref="W4:W43" si="12">ROUND(10^(-4.155639+1.847898*LOG(D4)+0.951955*LOG(E4)),2)</f>
        <v>0.47</v>
      </c>
      <c r="X4" s="45">
        <f t="shared" ref="X4:X43" si="13">ROUND(10^(-4.194535+1.804172*LOG(D4)+1.034248*LOG(E4)),2)</f>
        <v>0.48</v>
      </c>
      <c r="Y4" s="45">
        <f t="shared" ref="Y4:Y43" si="14">ROUND(10^(-4.42347+2.006485*LOG(D4)+0.967757*LOG(E4)),2)</f>
        <v>0.45</v>
      </c>
      <c r="Z4" s="45">
        <f t="shared" ref="Z4:Z43" si="15">HLOOKUP($D4,V$3:Y$43,MATCH($A4,$A$3:$A$43,0),1)</f>
        <v>0.48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0.42</v>
      </c>
      <c r="AB4" s="45">
        <f t="shared" ref="AB4:AB43" si="17">ROUND(10^(1.979213*LOG(D4)+0.998347*LOG(E4)-4.369281),2)</f>
        <v>0.51</v>
      </c>
      <c r="AC4" s="45">
        <f t="shared" ref="AC4:AC43" si="18">ROUND(10^(1.904401*LOG(D4)+1.062478*LOG(E4)-4.348104),2)</f>
        <v>0.51</v>
      </c>
      <c r="AD4" s="45">
        <f t="shared" ref="AD4:AD43" si="19">ROUND(10^(1.640825*LOG(D4)+1.080387*LOG(E4)-3.976731),2)</f>
        <v>0.53</v>
      </c>
      <c r="AE4" s="45">
        <f t="shared" ref="AE4:AE43" si="20">ROUND(10^(1.90887*LOG(D4)+1.088002*LOG(E4)-4.431495),2)</f>
        <v>0.46</v>
      </c>
      <c r="AF4" s="45">
        <f t="shared" ref="AF4:AF43" si="21">HLOOKUP($D4,AA$3:AE$43,MATCH($A4,$A$3:$A$43,0),1)</f>
        <v>0.51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0.42</v>
      </c>
      <c r="AH4" s="45">
        <f t="shared" ref="AH4:AH43" si="23">ROUND(10^(1.93813902*LOG(D4)+0.96697002*LOG(E4)-4.32216295),2)</f>
        <v>0.45</v>
      </c>
      <c r="AI4" s="45">
        <f t="shared" ref="AI4:AI43" si="24">ROUND(10^(1.82464098*LOG(D4)+0.97625989*LOG(E4)-4.15096808),2)</f>
        <v>0.48</v>
      </c>
      <c r="AJ4" s="45">
        <f t="shared" ref="AJ4:AJ43" si="25">HLOOKUP($D4,AG$3:AI$43,MATCH($A4,$A$3:$A$43,0),1)</f>
        <v>0.45</v>
      </c>
    </row>
    <row r="5" spans="1:36" ht="12.95" customHeight="1" x14ac:dyDescent="0.15">
      <c r="A5" s="62">
        <v>592</v>
      </c>
      <c r="B5" s="135" t="s">
        <v>64</v>
      </c>
      <c r="C5" s="136"/>
      <c r="D5" s="62">
        <v>24</v>
      </c>
      <c r="E5" s="62">
        <v>19</v>
      </c>
      <c r="F5" s="4">
        <f t="shared" si="0"/>
        <v>0.43</v>
      </c>
      <c r="G5" s="5"/>
      <c r="H5" s="75"/>
      <c r="I5" s="5"/>
      <c r="J5" s="1" t="s">
        <v>15</v>
      </c>
      <c r="K5" s="45">
        <f t="shared" si="1"/>
        <v>0.38</v>
      </c>
      <c r="L5" s="45">
        <f t="shared" si="2"/>
        <v>0.42</v>
      </c>
      <c r="M5" s="45">
        <f t="shared" si="3"/>
        <v>0.42</v>
      </c>
      <c r="N5" s="45">
        <f t="shared" si="4"/>
        <v>0.42</v>
      </c>
      <c r="O5" s="45">
        <f t="shared" si="5"/>
        <v>0.42</v>
      </c>
      <c r="P5" s="45">
        <f t="shared" ref="P5:P43" si="26">HLOOKUP($D5,K$3:O$43,MATCH(A5,$A$3:$A$43,0),1)</f>
        <v>0.42</v>
      </c>
      <c r="Q5" s="45">
        <f t="shared" si="6"/>
        <v>0.38</v>
      </c>
      <c r="R5" s="45">
        <f t="shared" si="7"/>
        <v>0.43</v>
      </c>
      <c r="S5" s="45">
        <f t="shared" si="8"/>
        <v>0.43</v>
      </c>
      <c r="T5" s="45">
        <f t="shared" si="9"/>
        <v>0.44</v>
      </c>
      <c r="U5" s="45">
        <f t="shared" si="10"/>
        <v>0.43</v>
      </c>
      <c r="V5" s="45">
        <f t="shared" si="11"/>
        <v>0.44</v>
      </c>
      <c r="W5" s="45">
        <f t="shared" si="12"/>
        <v>0.41</v>
      </c>
      <c r="X5" s="45">
        <f t="shared" si="13"/>
        <v>0.42</v>
      </c>
      <c r="Y5" s="45">
        <f t="shared" si="14"/>
        <v>0.38</v>
      </c>
      <c r="Z5" s="45">
        <f t="shared" si="15"/>
        <v>0.42</v>
      </c>
      <c r="AA5" s="45">
        <f t="shared" si="16"/>
        <v>0.37</v>
      </c>
      <c r="AB5" s="45">
        <f t="shared" si="17"/>
        <v>0.44</v>
      </c>
      <c r="AC5" s="45">
        <f t="shared" si="18"/>
        <v>0.44</v>
      </c>
      <c r="AD5" s="45">
        <f t="shared" si="19"/>
        <v>0.47</v>
      </c>
      <c r="AE5" s="45">
        <f t="shared" si="20"/>
        <v>0.39</v>
      </c>
      <c r="AF5" s="45">
        <f t="shared" si="21"/>
        <v>0.44</v>
      </c>
      <c r="AG5" s="45">
        <f t="shared" si="22"/>
        <v>0.36</v>
      </c>
      <c r="AH5" s="45">
        <f t="shared" si="23"/>
        <v>0.39</v>
      </c>
      <c r="AI5" s="45">
        <f t="shared" si="24"/>
        <v>0.41</v>
      </c>
      <c r="AJ5" s="45">
        <f t="shared" si="25"/>
        <v>0.39</v>
      </c>
    </row>
    <row r="6" spans="1:36" ht="12.95" customHeight="1" x14ac:dyDescent="0.15">
      <c r="A6" s="90">
        <v>593</v>
      </c>
      <c r="B6" s="135" t="s">
        <v>64</v>
      </c>
      <c r="C6" s="136"/>
      <c r="D6" s="62">
        <v>14</v>
      </c>
      <c r="E6" s="62">
        <v>16</v>
      </c>
      <c r="F6" s="4">
        <f t="shared" si="0"/>
        <v>0.13</v>
      </c>
      <c r="G6" s="69"/>
      <c r="H6" s="71" t="s">
        <v>61</v>
      </c>
      <c r="I6" s="62" t="s">
        <v>84</v>
      </c>
      <c r="J6" s="1" t="s">
        <v>15</v>
      </c>
      <c r="K6" s="45">
        <f t="shared" si="1"/>
        <v>0.13</v>
      </c>
      <c r="L6" s="45">
        <f t="shared" si="2"/>
        <v>0.13</v>
      </c>
      <c r="M6" s="45">
        <f t="shared" si="3"/>
        <v>0.14000000000000001</v>
      </c>
      <c r="N6" s="45">
        <f t="shared" si="4"/>
        <v>0.14000000000000001</v>
      </c>
      <c r="O6" s="45">
        <f t="shared" si="5"/>
        <v>0.14000000000000001</v>
      </c>
      <c r="P6" s="45">
        <f t="shared" si="26"/>
        <v>0.13</v>
      </c>
      <c r="Q6" s="45">
        <f t="shared" si="6"/>
        <v>0.12</v>
      </c>
      <c r="R6" s="45">
        <f t="shared" si="7"/>
        <v>0.13</v>
      </c>
      <c r="S6" s="45">
        <f t="shared" si="8"/>
        <v>0.14000000000000001</v>
      </c>
      <c r="T6" s="45">
        <f t="shared" si="9"/>
        <v>0.14000000000000001</v>
      </c>
      <c r="U6" s="45">
        <f t="shared" si="10"/>
        <v>0.13</v>
      </c>
      <c r="V6" s="45">
        <f t="shared" si="11"/>
        <v>0.13</v>
      </c>
      <c r="W6" s="45">
        <f t="shared" si="12"/>
        <v>0.13</v>
      </c>
      <c r="X6" s="45">
        <f t="shared" si="13"/>
        <v>0.13</v>
      </c>
      <c r="Y6" s="45">
        <f t="shared" si="14"/>
        <v>0.11</v>
      </c>
      <c r="Z6" s="45">
        <f t="shared" si="15"/>
        <v>0.13</v>
      </c>
      <c r="AA6" s="45">
        <f t="shared" si="16"/>
        <v>0.12</v>
      </c>
      <c r="AB6" s="45">
        <f t="shared" si="17"/>
        <v>0.13</v>
      </c>
      <c r="AC6" s="45">
        <f t="shared" si="18"/>
        <v>0.13</v>
      </c>
      <c r="AD6" s="45">
        <f t="shared" si="19"/>
        <v>0.16</v>
      </c>
      <c r="AE6" s="45">
        <f t="shared" si="20"/>
        <v>0.12</v>
      </c>
      <c r="AF6" s="45">
        <f t="shared" si="21"/>
        <v>0.13</v>
      </c>
      <c r="AG6" s="45">
        <f t="shared" si="22"/>
        <v>0.11</v>
      </c>
      <c r="AH6" s="45">
        <f t="shared" si="23"/>
        <v>0.12</v>
      </c>
      <c r="AI6" s="45">
        <f t="shared" si="24"/>
        <v>0.13</v>
      </c>
      <c r="AJ6" s="45">
        <f t="shared" si="25"/>
        <v>0.12</v>
      </c>
    </row>
    <row r="7" spans="1:36" ht="12.95" customHeight="1" x14ac:dyDescent="0.15">
      <c r="A7" s="90">
        <v>594</v>
      </c>
      <c r="B7" s="135" t="s">
        <v>64</v>
      </c>
      <c r="C7" s="136"/>
      <c r="D7" s="62">
        <v>22</v>
      </c>
      <c r="E7" s="62">
        <v>19</v>
      </c>
      <c r="F7" s="4">
        <f t="shared" si="0"/>
        <v>0.37</v>
      </c>
      <c r="G7" s="5" t="s">
        <v>65</v>
      </c>
      <c r="H7" s="98" t="s">
        <v>61</v>
      </c>
      <c r="I7" s="5" t="s">
        <v>65</v>
      </c>
      <c r="J7" s="1" t="s">
        <v>15</v>
      </c>
      <c r="K7" s="45">
        <f t="shared" si="1"/>
        <v>0.33</v>
      </c>
      <c r="L7" s="45">
        <f t="shared" si="2"/>
        <v>0.36</v>
      </c>
      <c r="M7" s="45">
        <f t="shared" si="3"/>
        <v>0.36</v>
      </c>
      <c r="N7" s="45">
        <f t="shared" si="4"/>
        <v>0.36</v>
      </c>
      <c r="O7" s="45">
        <f t="shared" si="5"/>
        <v>0.36</v>
      </c>
      <c r="P7" s="45">
        <f t="shared" si="26"/>
        <v>0.36</v>
      </c>
      <c r="Q7" s="45">
        <f t="shared" si="6"/>
        <v>0.33</v>
      </c>
      <c r="R7" s="45">
        <f t="shared" si="7"/>
        <v>0.36</v>
      </c>
      <c r="S7" s="45">
        <f t="shared" si="8"/>
        <v>0.37</v>
      </c>
      <c r="T7" s="45">
        <f t="shared" si="9"/>
        <v>0.38</v>
      </c>
      <c r="U7" s="45">
        <f t="shared" si="10"/>
        <v>0.37</v>
      </c>
      <c r="V7" s="45">
        <f t="shared" si="11"/>
        <v>0.37</v>
      </c>
      <c r="W7" s="45">
        <f t="shared" si="12"/>
        <v>0.35</v>
      </c>
      <c r="X7" s="45">
        <f t="shared" si="13"/>
        <v>0.35</v>
      </c>
      <c r="Y7" s="45">
        <f t="shared" si="14"/>
        <v>0.32</v>
      </c>
      <c r="Z7" s="45">
        <f t="shared" si="15"/>
        <v>0.35</v>
      </c>
      <c r="AA7" s="45">
        <f t="shared" si="16"/>
        <v>0.31</v>
      </c>
      <c r="AB7" s="45">
        <f t="shared" si="17"/>
        <v>0.37</v>
      </c>
      <c r="AC7" s="45">
        <f t="shared" si="18"/>
        <v>0.37</v>
      </c>
      <c r="AD7" s="45">
        <f t="shared" si="19"/>
        <v>0.41</v>
      </c>
      <c r="AE7" s="45">
        <f t="shared" si="20"/>
        <v>0.33</v>
      </c>
      <c r="AF7" s="45">
        <f t="shared" si="21"/>
        <v>0.37</v>
      </c>
      <c r="AG7" s="45">
        <f t="shared" si="22"/>
        <v>0.31</v>
      </c>
      <c r="AH7" s="45">
        <f t="shared" si="23"/>
        <v>0.33</v>
      </c>
      <c r="AI7" s="45">
        <f t="shared" si="24"/>
        <v>0.35</v>
      </c>
      <c r="AJ7" s="45">
        <f t="shared" si="25"/>
        <v>0.33</v>
      </c>
    </row>
    <row r="8" spans="1:36" ht="12.95" customHeight="1" x14ac:dyDescent="0.15">
      <c r="A8" s="90">
        <v>595</v>
      </c>
      <c r="B8" s="135" t="s">
        <v>64</v>
      </c>
      <c r="C8" s="136"/>
      <c r="D8" s="62">
        <v>20</v>
      </c>
      <c r="E8" s="62">
        <v>18</v>
      </c>
      <c r="F8" s="4">
        <f t="shared" si="0"/>
        <v>0.28999999999999998</v>
      </c>
      <c r="G8" s="5"/>
      <c r="H8" s="75"/>
      <c r="I8" s="62"/>
      <c r="J8" s="1" t="s">
        <v>15</v>
      </c>
      <c r="K8" s="45">
        <f t="shared" si="1"/>
        <v>0.26</v>
      </c>
      <c r="L8" s="45">
        <f t="shared" si="2"/>
        <v>0.28999999999999998</v>
      </c>
      <c r="M8" s="45">
        <f t="shared" si="3"/>
        <v>0.28999999999999998</v>
      </c>
      <c r="N8" s="45">
        <f t="shared" si="4"/>
        <v>0.28999999999999998</v>
      </c>
      <c r="O8" s="45">
        <f t="shared" si="5"/>
        <v>0.28999999999999998</v>
      </c>
      <c r="P8" s="45">
        <f t="shared" si="26"/>
        <v>0.28999999999999998</v>
      </c>
      <c r="Q8" s="45">
        <f t="shared" si="6"/>
        <v>0.26</v>
      </c>
      <c r="R8" s="45">
        <f t="shared" si="7"/>
        <v>0.28999999999999998</v>
      </c>
      <c r="S8" s="45">
        <f t="shared" si="8"/>
        <v>0.28999999999999998</v>
      </c>
      <c r="T8" s="45">
        <f t="shared" si="9"/>
        <v>0.3</v>
      </c>
      <c r="U8" s="45">
        <f t="shared" si="10"/>
        <v>0.28999999999999998</v>
      </c>
      <c r="V8" s="45">
        <f t="shared" si="11"/>
        <v>0.28999999999999998</v>
      </c>
      <c r="W8" s="45">
        <f t="shared" si="12"/>
        <v>0.28000000000000003</v>
      </c>
      <c r="X8" s="45">
        <f t="shared" si="13"/>
        <v>0.28000000000000003</v>
      </c>
      <c r="Y8" s="45">
        <f t="shared" si="14"/>
        <v>0.25</v>
      </c>
      <c r="Z8" s="45">
        <f t="shared" si="15"/>
        <v>0.28000000000000003</v>
      </c>
      <c r="AA8" s="45">
        <f t="shared" si="16"/>
        <v>0.25</v>
      </c>
      <c r="AB8" s="45">
        <f t="shared" si="17"/>
        <v>0.28999999999999998</v>
      </c>
      <c r="AC8" s="45">
        <f t="shared" si="18"/>
        <v>0.28999999999999998</v>
      </c>
      <c r="AD8" s="45">
        <f t="shared" si="19"/>
        <v>0.33</v>
      </c>
      <c r="AE8" s="45">
        <f t="shared" si="20"/>
        <v>0.26</v>
      </c>
      <c r="AF8" s="45">
        <f t="shared" si="21"/>
        <v>0.28999999999999998</v>
      </c>
      <c r="AG8" s="45">
        <f t="shared" si="22"/>
        <v>0.24</v>
      </c>
      <c r="AH8" s="45">
        <f t="shared" si="23"/>
        <v>0.26</v>
      </c>
      <c r="AI8" s="45">
        <f t="shared" si="24"/>
        <v>0.28000000000000003</v>
      </c>
      <c r="AJ8" s="45">
        <f t="shared" si="25"/>
        <v>0.26</v>
      </c>
    </row>
    <row r="9" spans="1:36" ht="12.95" customHeight="1" x14ac:dyDescent="0.15">
      <c r="A9" s="90">
        <v>596</v>
      </c>
      <c r="B9" s="135" t="s">
        <v>64</v>
      </c>
      <c r="C9" s="136"/>
      <c r="D9" s="62">
        <v>22</v>
      </c>
      <c r="E9" s="62">
        <v>20</v>
      </c>
      <c r="F9" s="4">
        <f t="shared" si="0"/>
        <v>0.39</v>
      </c>
      <c r="G9" s="5"/>
      <c r="H9" s="62"/>
      <c r="I9" s="62"/>
      <c r="J9" s="1" t="s">
        <v>15</v>
      </c>
      <c r="K9" s="45">
        <f t="shared" si="1"/>
        <v>0.35</v>
      </c>
      <c r="L9" s="45">
        <f t="shared" si="2"/>
        <v>0.38</v>
      </c>
      <c r="M9" s="45">
        <f t="shared" si="3"/>
        <v>0.39</v>
      </c>
      <c r="N9" s="45">
        <f t="shared" si="4"/>
        <v>0.38</v>
      </c>
      <c r="O9" s="45">
        <f t="shared" si="5"/>
        <v>0.38</v>
      </c>
      <c r="P9" s="45">
        <f t="shared" si="26"/>
        <v>0.39</v>
      </c>
      <c r="Q9" s="45">
        <f t="shared" si="6"/>
        <v>0.34</v>
      </c>
      <c r="R9" s="45">
        <f t="shared" si="7"/>
        <v>0.38</v>
      </c>
      <c r="S9" s="45">
        <f t="shared" si="8"/>
        <v>0.39</v>
      </c>
      <c r="T9" s="45">
        <f t="shared" si="9"/>
        <v>0.41</v>
      </c>
      <c r="U9" s="45">
        <f t="shared" si="10"/>
        <v>0.39</v>
      </c>
      <c r="V9" s="45">
        <f t="shared" si="11"/>
        <v>0.39</v>
      </c>
      <c r="W9" s="45">
        <f t="shared" si="12"/>
        <v>0.37</v>
      </c>
      <c r="X9" s="45">
        <f t="shared" si="13"/>
        <v>0.37</v>
      </c>
      <c r="Y9" s="45">
        <f t="shared" si="14"/>
        <v>0.34</v>
      </c>
      <c r="Z9" s="45">
        <f t="shared" si="15"/>
        <v>0.37</v>
      </c>
      <c r="AA9" s="45">
        <f t="shared" si="16"/>
        <v>0.33</v>
      </c>
      <c r="AB9" s="45">
        <f t="shared" si="17"/>
        <v>0.39</v>
      </c>
      <c r="AC9" s="45">
        <f t="shared" si="18"/>
        <v>0.39</v>
      </c>
      <c r="AD9" s="45">
        <f t="shared" si="19"/>
        <v>0.43</v>
      </c>
      <c r="AE9" s="45">
        <f t="shared" si="20"/>
        <v>0.35</v>
      </c>
      <c r="AF9" s="45">
        <f t="shared" si="21"/>
        <v>0.39</v>
      </c>
      <c r="AG9" s="45">
        <f t="shared" si="22"/>
        <v>0.32</v>
      </c>
      <c r="AH9" s="45">
        <f t="shared" si="23"/>
        <v>0.34</v>
      </c>
      <c r="AI9" s="45">
        <f t="shared" si="24"/>
        <v>0.37</v>
      </c>
      <c r="AJ9" s="45">
        <f t="shared" si="25"/>
        <v>0.34</v>
      </c>
    </row>
    <row r="10" spans="1:36" ht="12.95" customHeight="1" x14ac:dyDescent="0.15">
      <c r="A10" s="90">
        <v>597</v>
      </c>
      <c r="B10" s="135" t="s">
        <v>64</v>
      </c>
      <c r="C10" s="136"/>
      <c r="D10" s="62">
        <v>24</v>
      </c>
      <c r="E10" s="62">
        <v>19</v>
      </c>
      <c r="F10" s="4">
        <f t="shared" si="0"/>
        <v>0.43</v>
      </c>
      <c r="G10" s="69"/>
      <c r="H10" s="62"/>
      <c r="I10" s="62"/>
      <c r="J10" s="1" t="s">
        <v>15</v>
      </c>
      <c r="K10" s="45">
        <f t="shared" si="1"/>
        <v>0.38</v>
      </c>
      <c r="L10" s="45">
        <f t="shared" si="2"/>
        <v>0.42</v>
      </c>
      <c r="M10" s="45">
        <f t="shared" si="3"/>
        <v>0.42</v>
      </c>
      <c r="N10" s="45">
        <f t="shared" si="4"/>
        <v>0.42</v>
      </c>
      <c r="O10" s="45">
        <f t="shared" si="5"/>
        <v>0.42</v>
      </c>
      <c r="P10" s="45">
        <f t="shared" si="26"/>
        <v>0.42</v>
      </c>
      <c r="Q10" s="45">
        <f t="shared" si="6"/>
        <v>0.38</v>
      </c>
      <c r="R10" s="45">
        <f t="shared" si="7"/>
        <v>0.43</v>
      </c>
      <c r="S10" s="45">
        <f t="shared" si="8"/>
        <v>0.43</v>
      </c>
      <c r="T10" s="45">
        <f t="shared" si="9"/>
        <v>0.44</v>
      </c>
      <c r="U10" s="45">
        <f t="shared" si="10"/>
        <v>0.43</v>
      </c>
      <c r="V10" s="45">
        <f t="shared" si="11"/>
        <v>0.44</v>
      </c>
      <c r="W10" s="45">
        <f t="shared" si="12"/>
        <v>0.41</v>
      </c>
      <c r="X10" s="45">
        <f t="shared" si="13"/>
        <v>0.42</v>
      </c>
      <c r="Y10" s="45">
        <f t="shared" si="14"/>
        <v>0.38</v>
      </c>
      <c r="Z10" s="45">
        <f t="shared" si="15"/>
        <v>0.42</v>
      </c>
      <c r="AA10" s="45">
        <f t="shared" si="16"/>
        <v>0.37</v>
      </c>
      <c r="AB10" s="45">
        <f t="shared" si="17"/>
        <v>0.44</v>
      </c>
      <c r="AC10" s="45">
        <f t="shared" si="18"/>
        <v>0.44</v>
      </c>
      <c r="AD10" s="45">
        <f t="shared" si="19"/>
        <v>0.47</v>
      </c>
      <c r="AE10" s="45">
        <f t="shared" si="20"/>
        <v>0.39</v>
      </c>
      <c r="AF10" s="45">
        <f t="shared" si="21"/>
        <v>0.44</v>
      </c>
      <c r="AG10" s="45">
        <f t="shared" si="22"/>
        <v>0.36</v>
      </c>
      <c r="AH10" s="45">
        <f t="shared" si="23"/>
        <v>0.39</v>
      </c>
      <c r="AI10" s="45">
        <f t="shared" si="24"/>
        <v>0.41</v>
      </c>
      <c r="AJ10" s="45">
        <f t="shared" si="25"/>
        <v>0.39</v>
      </c>
    </row>
    <row r="11" spans="1:36" ht="12.95" customHeight="1" x14ac:dyDescent="0.15">
      <c r="A11" s="90">
        <v>598</v>
      </c>
      <c r="B11" s="135" t="s">
        <v>64</v>
      </c>
      <c r="C11" s="136"/>
      <c r="D11" s="62">
        <v>18</v>
      </c>
      <c r="E11" s="62">
        <v>16</v>
      </c>
      <c r="F11" s="4">
        <f t="shared" si="0"/>
        <v>0.21</v>
      </c>
      <c r="G11" s="5"/>
      <c r="H11" s="75" t="s">
        <v>61</v>
      </c>
      <c r="I11" s="90" t="s">
        <v>84</v>
      </c>
      <c r="J11" s="1" t="s">
        <v>15</v>
      </c>
      <c r="K11" s="45">
        <f t="shared" si="1"/>
        <v>0.19</v>
      </c>
      <c r="L11" s="45">
        <f t="shared" si="2"/>
        <v>0.21</v>
      </c>
      <c r="M11" s="45">
        <f t="shared" si="3"/>
        <v>0.21</v>
      </c>
      <c r="N11" s="45">
        <f t="shared" si="4"/>
        <v>0.21</v>
      </c>
      <c r="O11" s="45">
        <f t="shared" si="5"/>
        <v>0.21</v>
      </c>
      <c r="P11" s="45">
        <f t="shared" si="26"/>
        <v>0.21</v>
      </c>
      <c r="Q11" s="45">
        <f t="shared" si="6"/>
        <v>0.19</v>
      </c>
      <c r="R11" s="45">
        <f t="shared" si="7"/>
        <v>0.21</v>
      </c>
      <c r="S11" s="45">
        <f t="shared" si="8"/>
        <v>0.21</v>
      </c>
      <c r="T11" s="45">
        <f t="shared" si="9"/>
        <v>0.22</v>
      </c>
      <c r="U11" s="45">
        <f t="shared" si="10"/>
        <v>0.21</v>
      </c>
      <c r="V11" s="45">
        <f t="shared" si="11"/>
        <v>0.21</v>
      </c>
      <c r="W11" s="45">
        <f t="shared" si="12"/>
        <v>0.2</v>
      </c>
      <c r="X11" s="45">
        <f t="shared" si="13"/>
        <v>0.21</v>
      </c>
      <c r="Y11" s="45">
        <f t="shared" si="14"/>
        <v>0.18</v>
      </c>
      <c r="Z11" s="45">
        <f t="shared" si="15"/>
        <v>0.2</v>
      </c>
      <c r="AA11" s="45">
        <f t="shared" si="16"/>
        <v>0.19</v>
      </c>
      <c r="AB11" s="45">
        <f t="shared" si="17"/>
        <v>0.21</v>
      </c>
      <c r="AC11" s="45">
        <f t="shared" si="18"/>
        <v>0.21</v>
      </c>
      <c r="AD11" s="45">
        <f t="shared" si="19"/>
        <v>0.24</v>
      </c>
      <c r="AE11" s="45">
        <f t="shared" si="20"/>
        <v>0.19</v>
      </c>
      <c r="AF11" s="45">
        <f t="shared" si="21"/>
        <v>0.21</v>
      </c>
      <c r="AG11" s="45">
        <f t="shared" si="22"/>
        <v>0.18</v>
      </c>
      <c r="AH11" s="45">
        <f t="shared" si="23"/>
        <v>0.19</v>
      </c>
      <c r="AI11" s="45">
        <f t="shared" si="24"/>
        <v>0.21</v>
      </c>
      <c r="AJ11" s="45">
        <f t="shared" si="25"/>
        <v>0.19</v>
      </c>
    </row>
    <row r="12" spans="1:36" ht="12.95" customHeight="1" x14ac:dyDescent="0.15">
      <c r="A12" s="90">
        <v>599</v>
      </c>
      <c r="B12" s="135" t="s">
        <v>64</v>
      </c>
      <c r="C12" s="136"/>
      <c r="D12" s="62">
        <v>24</v>
      </c>
      <c r="E12" s="62">
        <v>20</v>
      </c>
      <c r="F12" s="4">
        <f t="shared" si="0"/>
        <v>0.45</v>
      </c>
      <c r="G12" s="5"/>
      <c r="H12" s="71"/>
      <c r="I12" s="5"/>
      <c r="J12" s="1" t="s">
        <v>15</v>
      </c>
      <c r="K12" s="45">
        <f t="shared" si="1"/>
        <v>0.4</v>
      </c>
      <c r="L12" s="45">
        <f t="shared" si="2"/>
        <v>0.45</v>
      </c>
      <c r="M12" s="45">
        <f t="shared" si="3"/>
        <v>0.45</v>
      </c>
      <c r="N12" s="45">
        <f t="shared" si="4"/>
        <v>0.45</v>
      </c>
      <c r="O12" s="45">
        <f t="shared" si="5"/>
        <v>0.44</v>
      </c>
      <c r="P12" s="45">
        <f t="shared" si="26"/>
        <v>0.45</v>
      </c>
      <c r="Q12" s="45">
        <f t="shared" si="6"/>
        <v>0.4</v>
      </c>
      <c r="R12" s="45">
        <f t="shared" si="7"/>
        <v>0.45</v>
      </c>
      <c r="S12" s="45">
        <f t="shared" si="8"/>
        <v>0.45</v>
      </c>
      <c r="T12" s="45">
        <f t="shared" si="9"/>
        <v>0.48</v>
      </c>
      <c r="U12" s="45">
        <f t="shared" si="10"/>
        <v>0.45</v>
      </c>
      <c r="V12" s="45">
        <f t="shared" si="11"/>
        <v>0.46</v>
      </c>
      <c r="W12" s="45">
        <f t="shared" si="12"/>
        <v>0.43</v>
      </c>
      <c r="X12" s="45">
        <f t="shared" si="13"/>
        <v>0.44</v>
      </c>
      <c r="Y12" s="45">
        <f t="shared" si="14"/>
        <v>0.4</v>
      </c>
      <c r="Z12" s="45">
        <f t="shared" si="15"/>
        <v>0.44</v>
      </c>
      <c r="AA12" s="45">
        <f t="shared" si="16"/>
        <v>0.39</v>
      </c>
      <c r="AB12" s="45">
        <f t="shared" si="17"/>
        <v>0.46</v>
      </c>
      <c r="AC12" s="45">
        <f t="shared" si="18"/>
        <v>0.46</v>
      </c>
      <c r="AD12" s="45">
        <f t="shared" si="19"/>
        <v>0.49</v>
      </c>
      <c r="AE12" s="45">
        <f t="shared" si="20"/>
        <v>0.42</v>
      </c>
      <c r="AF12" s="45">
        <f t="shared" si="21"/>
        <v>0.46</v>
      </c>
      <c r="AG12" s="45">
        <f t="shared" si="22"/>
        <v>0.38</v>
      </c>
      <c r="AH12" s="45">
        <f t="shared" si="23"/>
        <v>0.41</v>
      </c>
      <c r="AI12" s="45">
        <f t="shared" si="24"/>
        <v>0.43</v>
      </c>
      <c r="AJ12" s="45">
        <f t="shared" si="25"/>
        <v>0.41</v>
      </c>
    </row>
    <row r="13" spans="1:36" ht="12.95" customHeight="1" x14ac:dyDescent="0.15">
      <c r="A13" s="90">
        <v>600</v>
      </c>
      <c r="B13" s="135" t="s">
        <v>64</v>
      </c>
      <c r="C13" s="136"/>
      <c r="D13" s="62">
        <v>24</v>
      </c>
      <c r="E13" s="62">
        <v>19</v>
      </c>
      <c r="F13" s="4">
        <f t="shared" si="0"/>
        <v>0.43</v>
      </c>
      <c r="G13" s="5" t="s">
        <v>65</v>
      </c>
      <c r="H13" s="90" t="s">
        <v>61</v>
      </c>
      <c r="I13" s="5" t="s">
        <v>65</v>
      </c>
      <c r="J13" s="1" t="s">
        <v>15</v>
      </c>
      <c r="K13" s="45">
        <f t="shared" si="1"/>
        <v>0.38</v>
      </c>
      <c r="L13" s="45">
        <f t="shared" si="2"/>
        <v>0.42</v>
      </c>
      <c r="M13" s="45">
        <f t="shared" si="3"/>
        <v>0.42</v>
      </c>
      <c r="N13" s="45">
        <f t="shared" si="4"/>
        <v>0.42</v>
      </c>
      <c r="O13" s="45">
        <f t="shared" si="5"/>
        <v>0.42</v>
      </c>
      <c r="P13" s="45">
        <f t="shared" si="26"/>
        <v>0.42</v>
      </c>
      <c r="Q13" s="45">
        <f t="shared" si="6"/>
        <v>0.38</v>
      </c>
      <c r="R13" s="45">
        <f t="shared" si="7"/>
        <v>0.43</v>
      </c>
      <c r="S13" s="45">
        <f t="shared" si="8"/>
        <v>0.43</v>
      </c>
      <c r="T13" s="45">
        <f t="shared" si="9"/>
        <v>0.44</v>
      </c>
      <c r="U13" s="45">
        <f t="shared" si="10"/>
        <v>0.43</v>
      </c>
      <c r="V13" s="45">
        <f t="shared" si="11"/>
        <v>0.44</v>
      </c>
      <c r="W13" s="45">
        <f t="shared" si="12"/>
        <v>0.41</v>
      </c>
      <c r="X13" s="45">
        <f t="shared" si="13"/>
        <v>0.42</v>
      </c>
      <c r="Y13" s="45">
        <f t="shared" si="14"/>
        <v>0.38</v>
      </c>
      <c r="Z13" s="45">
        <f t="shared" si="15"/>
        <v>0.42</v>
      </c>
      <c r="AA13" s="45">
        <f t="shared" si="16"/>
        <v>0.37</v>
      </c>
      <c r="AB13" s="45">
        <f t="shared" si="17"/>
        <v>0.44</v>
      </c>
      <c r="AC13" s="45">
        <f t="shared" si="18"/>
        <v>0.44</v>
      </c>
      <c r="AD13" s="45">
        <f t="shared" si="19"/>
        <v>0.47</v>
      </c>
      <c r="AE13" s="45">
        <f t="shared" si="20"/>
        <v>0.39</v>
      </c>
      <c r="AF13" s="45">
        <f t="shared" si="21"/>
        <v>0.44</v>
      </c>
      <c r="AG13" s="45">
        <f t="shared" si="22"/>
        <v>0.36</v>
      </c>
      <c r="AH13" s="45">
        <f t="shared" si="23"/>
        <v>0.39</v>
      </c>
      <c r="AI13" s="45">
        <f t="shared" si="24"/>
        <v>0.41</v>
      </c>
      <c r="AJ13" s="45">
        <f t="shared" si="25"/>
        <v>0.39</v>
      </c>
    </row>
    <row r="14" spans="1:36" ht="12.95" customHeight="1" x14ac:dyDescent="0.15">
      <c r="A14" s="90">
        <v>601</v>
      </c>
      <c r="B14" s="135" t="s">
        <v>64</v>
      </c>
      <c r="C14" s="136"/>
      <c r="D14" s="62">
        <v>24</v>
      </c>
      <c r="E14" s="62">
        <v>20</v>
      </c>
      <c r="F14" s="4">
        <f t="shared" si="0"/>
        <v>0.45</v>
      </c>
      <c r="G14" s="5"/>
      <c r="H14" s="62"/>
      <c r="I14" s="5"/>
      <c r="J14" s="1" t="s">
        <v>15</v>
      </c>
      <c r="K14" s="45">
        <f t="shared" si="1"/>
        <v>0.4</v>
      </c>
      <c r="L14" s="45">
        <f t="shared" si="2"/>
        <v>0.45</v>
      </c>
      <c r="M14" s="45">
        <f t="shared" si="3"/>
        <v>0.45</v>
      </c>
      <c r="N14" s="45">
        <f t="shared" si="4"/>
        <v>0.45</v>
      </c>
      <c r="O14" s="45">
        <f t="shared" si="5"/>
        <v>0.44</v>
      </c>
      <c r="P14" s="45">
        <f t="shared" si="26"/>
        <v>0.45</v>
      </c>
      <c r="Q14" s="45">
        <f t="shared" si="6"/>
        <v>0.4</v>
      </c>
      <c r="R14" s="45">
        <f t="shared" si="7"/>
        <v>0.45</v>
      </c>
      <c r="S14" s="45">
        <f t="shared" si="8"/>
        <v>0.45</v>
      </c>
      <c r="T14" s="45">
        <f t="shared" si="9"/>
        <v>0.48</v>
      </c>
      <c r="U14" s="45">
        <f t="shared" si="10"/>
        <v>0.45</v>
      </c>
      <c r="V14" s="45">
        <f t="shared" si="11"/>
        <v>0.46</v>
      </c>
      <c r="W14" s="45">
        <f t="shared" si="12"/>
        <v>0.43</v>
      </c>
      <c r="X14" s="45">
        <f t="shared" si="13"/>
        <v>0.44</v>
      </c>
      <c r="Y14" s="45">
        <f t="shared" si="14"/>
        <v>0.4</v>
      </c>
      <c r="Z14" s="45">
        <f t="shared" si="15"/>
        <v>0.44</v>
      </c>
      <c r="AA14" s="45">
        <f t="shared" si="16"/>
        <v>0.39</v>
      </c>
      <c r="AB14" s="45">
        <f t="shared" si="17"/>
        <v>0.46</v>
      </c>
      <c r="AC14" s="45">
        <f t="shared" si="18"/>
        <v>0.46</v>
      </c>
      <c r="AD14" s="45">
        <f t="shared" si="19"/>
        <v>0.49</v>
      </c>
      <c r="AE14" s="45">
        <f t="shared" si="20"/>
        <v>0.42</v>
      </c>
      <c r="AF14" s="45">
        <f t="shared" si="21"/>
        <v>0.46</v>
      </c>
      <c r="AG14" s="45">
        <f t="shared" si="22"/>
        <v>0.38</v>
      </c>
      <c r="AH14" s="45">
        <f t="shared" si="23"/>
        <v>0.41</v>
      </c>
      <c r="AI14" s="45">
        <f t="shared" si="24"/>
        <v>0.43</v>
      </c>
      <c r="AJ14" s="45">
        <f t="shared" si="25"/>
        <v>0.41</v>
      </c>
    </row>
    <row r="15" spans="1:36" ht="12.95" customHeight="1" x14ac:dyDescent="0.15">
      <c r="A15" s="90">
        <v>602</v>
      </c>
      <c r="B15" s="135" t="s">
        <v>64</v>
      </c>
      <c r="C15" s="136"/>
      <c r="D15" s="62">
        <v>22</v>
      </c>
      <c r="E15" s="62">
        <v>18</v>
      </c>
      <c r="F15" s="4">
        <f t="shared" si="0"/>
        <v>0.34</v>
      </c>
      <c r="G15" s="69"/>
      <c r="H15" s="71"/>
      <c r="I15" s="88"/>
      <c r="J15" s="1" t="s">
        <v>15</v>
      </c>
      <c r="K15" s="45">
        <f t="shared" si="1"/>
        <v>0.31</v>
      </c>
      <c r="L15" s="45">
        <f t="shared" si="2"/>
        <v>0.34</v>
      </c>
      <c r="M15" s="45">
        <f t="shared" si="3"/>
        <v>0.34</v>
      </c>
      <c r="N15" s="45">
        <f t="shared" si="4"/>
        <v>0.34</v>
      </c>
      <c r="O15" s="45">
        <f t="shared" si="5"/>
        <v>0.34</v>
      </c>
      <c r="P15" s="45">
        <f t="shared" si="26"/>
        <v>0.34</v>
      </c>
      <c r="Q15" s="45">
        <f t="shared" si="6"/>
        <v>0.31</v>
      </c>
      <c r="R15" s="45">
        <f t="shared" si="7"/>
        <v>0.34</v>
      </c>
      <c r="S15" s="45">
        <f t="shared" si="8"/>
        <v>0.34</v>
      </c>
      <c r="T15" s="45">
        <f t="shared" si="9"/>
        <v>0.36</v>
      </c>
      <c r="U15" s="45">
        <f t="shared" si="10"/>
        <v>0.34</v>
      </c>
      <c r="V15" s="45">
        <f t="shared" si="11"/>
        <v>0.35</v>
      </c>
      <c r="W15" s="45">
        <f t="shared" si="12"/>
        <v>0.33</v>
      </c>
      <c r="X15" s="45">
        <f t="shared" si="13"/>
        <v>0.34</v>
      </c>
      <c r="Y15" s="45">
        <f t="shared" si="14"/>
        <v>0.31</v>
      </c>
      <c r="Z15" s="45">
        <f t="shared" si="15"/>
        <v>0.34</v>
      </c>
      <c r="AA15" s="45">
        <f t="shared" si="16"/>
        <v>0.3</v>
      </c>
      <c r="AB15" s="45">
        <f t="shared" si="17"/>
        <v>0.35</v>
      </c>
      <c r="AC15" s="45">
        <f t="shared" si="18"/>
        <v>0.35</v>
      </c>
      <c r="AD15" s="45">
        <f t="shared" si="19"/>
        <v>0.38</v>
      </c>
      <c r="AE15" s="45">
        <f t="shared" si="20"/>
        <v>0.31</v>
      </c>
      <c r="AF15" s="45">
        <f t="shared" si="21"/>
        <v>0.35</v>
      </c>
      <c r="AG15" s="45">
        <f t="shared" si="22"/>
        <v>0.28999999999999998</v>
      </c>
      <c r="AH15" s="45">
        <f t="shared" si="23"/>
        <v>0.31</v>
      </c>
      <c r="AI15" s="45">
        <f t="shared" si="24"/>
        <v>0.33</v>
      </c>
      <c r="AJ15" s="45">
        <f t="shared" si="25"/>
        <v>0.31</v>
      </c>
    </row>
    <row r="16" spans="1:36" ht="12.95" customHeight="1" x14ac:dyDescent="0.15">
      <c r="A16" s="90">
        <v>603</v>
      </c>
      <c r="B16" s="135" t="s">
        <v>64</v>
      </c>
      <c r="C16" s="136"/>
      <c r="D16" s="44">
        <v>16</v>
      </c>
      <c r="E16" s="44">
        <v>16</v>
      </c>
      <c r="F16" s="4">
        <f t="shared" si="0"/>
        <v>0.17</v>
      </c>
      <c r="G16" s="5" t="s">
        <v>66</v>
      </c>
      <c r="H16" s="90" t="s">
        <v>61</v>
      </c>
      <c r="I16" s="5" t="s">
        <v>66</v>
      </c>
      <c r="J16" s="1" t="s">
        <v>15</v>
      </c>
      <c r="K16" s="45">
        <f t="shared" si="1"/>
        <v>0.16</v>
      </c>
      <c r="L16" s="45">
        <f t="shared" si="2"/>
        <v>0.17</v>
      </c>
      <c r="M16" s="45">
        <f t="shared" si="3"/>
        <v>0.17</v>
      </c>
      <c r="N16" s="45">
        <f t="shared" si="4"/>
        <v>0.17</v>
      </c>
      <c r="O16" s="45">
        <f t="shared" si="5"/>
        <v>0.17</v>
      </c>
      <c r="P16" s="45">
        <f t="shared" si="26"/>
        <v>0.17</v>
      </c>
      <c r="Q16" s="45">
        <f t="shared" si="6"/>
        <v>0.15</v>
      </c>
      <c r="R16" s="45">
        <f t="shared" si="7"/>
        <v>0.17</v>
      </c>
      <c r="S16" s="45">
        <f t="shared" si="8"/>
        <v>0.17</v>
      </c>
      <c r="T16" s="45">
        <f t="shared" si="9"/>
        <v>0.18</v>
      </c>
      <c r="U16" s="45">
        <f t="shared" si="10"/>
        <v>0.17</v>
      </c>
      <c r="V16" s="45">
        <f t="shared" si="11"/>
        <v>0.17</v>
      </c>
      <c r="W16" s="45">
        <f t="shared" si="12"/>
        <v>0.16</v>
      </c>
      <c r="X16" s="45">
        <f t="shared" si="13"/>
        <v>0.17</v>
      </c>
      <c r="Y16" s="45">
        <f t="shared" si="14"/>
        <v>0.14000000000000001</v>
      </c>
      <c r="Z16" s="45">
        <f t="shared" si="15"/>
        <v>0.16</v>
      </c>
      <c r="AA16" s="45">
        <f t="shared" si="16"/>
        <v>0.15</v>
      </c>
      <c r="AB16" s="45">
        <f t="shared" si="17"/>
        <v>0.16</v>
      </c>
      <c r="AC16" s="45">
        <f t="shared" si="18"/>
        <v>0.17</v>
      </c>
      <c r="AD16" s="45">
        <f t="shared" si="19"/>
        <v>0.2</v>
      </c>
      <c r="AE16" s="45">
        <f t="shared" si="20"/>
        <v>0.15</v>
      </c>
      <c r="AF16" s="45">
        <f t="shared" si="21"/>
        <v>0.16</v>
      </c>
      <c r="AG16" s="45">
        <f t="shared" si="22"/>
        <v>0.14000000000000001</v>
      </c>
      <c r="AH16" s="45">
        <f t="shared" si="23"/>
        <v>0.15</v>
      </c>
      <c r="AI16" s="45">
        <f t="shared" si="24"/>
        <v>0.17</v>
      </c>
      <c r="AJ16" s="45">
        <f t="shared" si="25"/>
        <v>0.15</v>
      </c>
    </row>
    <row r="17" spans="1:36" ht="12.95" customHeight="1" x14ac:dyDescent="0.15">
      <c r="A17" s="90">
        <v>604</v>
      </c>
      <c r="B17" s="135" t="s">
        <v>64</v>
      </c>
      <c r="C17" s="136"/>
      <c r="D17" s="44">
        <v>24</v>
      </c>
      <c r="E17" s="44">
        <v>21</v>
      </c>
      <c r="F17" s="4">
        <f t="shared" si="0"/>
        <v>0.48</v>
      </c>
      <c r="G17" s="69"/>
      <c r="H17" s="71"/>
      <c r="I17" s="88"/>
      <c r="J17" s="1" t="s">
        <v>15</v>
      </c>
      <c r="K17" s="45">
        <f t="shared" si="1"/>
        <v>0.42</v>
      </c>
      <c r="L17" s="45">
        <f t="shared" si="2"/>
        <v>0.47</v>
      </c>
      <c r="M17" s="45">
        <f t="shared" si="3"/>
        <v>0.48</v>
      </c>
      <c r="N17" s="45">
        <f t="shared" si="4"/>
        <v>0.47</v>
      </c>
      <c r="O17" s="45">
        <f t="shared" si="5"/>
        <v>0.47</v>
      </c>
      <c r="P17" s="45">
        <f t="shared" si="26"/>
        <v>0.48</v>
      </c>
      <c r="Q17" s="45">
        <f t="shared" si="6"/>
        <v>0.42</v>
      </c>
      <c r="R17" s="45">
        <f t="shared" si="7"/>
        <v>0.47</v>
      </c>
      <c r="S17" s="45">
        <f t="shared" si="8"/>
        <v>0.48</v>
      </c>
      <c r="T17" s="45">
        <f t="shared" si="9"/>
        <v>0.51</v>
      </c>
      <c r="U17" s="45">
        <f t="shared" si="10"/>
        <v>0.48</v>
      </c>
      <c r="V17" s="45">
        <f t="shared" si="11"/>
        <v>0.48</v>
      </c>
      <c r="W17" s="45">
        <f t="shared" si="12"/>
        <v>0.45</v>
      </c>
      <c r="X17" s="45">
        <f t="shared" si="13"/>
        <v>0.46</v>
      </c>
      <c r="Y17" s="45">
        <f t="shared" si="14"/>
        <v>0.42</v>
      </c>
      <c r="Z17" s="45">
        <f t="shared" si="15"/>
        <v>0.46</v>
      </c>
      <c r="AA17" s="45">
        <f t="shared" si="16"/>
        <v>0.4</v>
      </c>
      <c r="AB17" s="45">
        <f t="shared" si="17"/>
        <v>0.48</v>
      </c>
      <c r="AC17" s="45">
        <f t="shared" si="18"/>
        <v>0.48</v>
      </c>
      <c r="AD17" s="45">
        <f t="shared" si="19"/>
        <v>0.52</v>
      </c>
      <c r="AE17" s="45">
        <f t="shared" si="20"/>
        <v>0.44</v>
      </c>
      <c r="AF17" s="45">
        <f t="shared" si="21"/>
        <v>0.48</v>
      </c>
      <c r="AG17" s="45">
        <f t="shared" si="22"/>
        <v>0.4</v>
      </c>
      <c r="AH17" s="45">
        <f t="shared" si="23"/>
        <v>0.43</v>
      </c>
      <c r="AI17" s="45">
        <f t="shared" si="24"/>
        <v>0.46</v>
      </c>
      <c r="AJ17" s="45">
        <f t="shared" si="25"/>
        <v>0.43</v>
      </c>
    </row>
    <row r="18" spans="1:36" ht="12.95" customHeight="1" x14ac:dyDescent="0.15">
      <c r="A18" s="75"/>
      <c r="B18" s="135"/>
      <c r="C18" s="136"/>
      <c r="D18" s="44"/>
      <c r="E18" s="44"/>
      <c r="F18" s="4" t="str">
        <f t="shared" si="0"/>
        <v/>
      </c>
      <c r="G18" s="5"/>
      <c r="H18" s="71"/>
      <c r="I18" s="5"/>
      <c r="J18" s="1" t="s">
        <v>15</v>
      </c>
      <c r="K18" s="45" t="e">
        <f t="shared" si="1"/>
        <v>#NUM!</v>
      </c>
      <c r="L18" s="45" t="e">
        <f t="shared" si="2"/>
        <v>#NUM!</v>
      </c>
      <c r="M18" s="45" t="e">
        <f t="shared" si="3"/>
        <v>#NUM!</v>
      </c>
      <c r="N18" s="45" t="e">
        <f t="shared" si="4"/>
        <v>#NUM!</v>
      </c>
      <c r="O18" s="45" t="e">
        <f t="shared" si="5"/>
        <v>#NUM!</v>
      </c>
      <c r="P18" s="45" t="e">
        <f t="shared" si="26"/>
        <v>#N/A</v>
      </c>
      <c r="Q18" s="45" t="e">
        <f t="shared" si="6"/>
        <v>#NUM!</v>
      </c>
      <c r="R18" s="45" t="e">
        <f t="shared" si="7"/>
        <v>#NUM!</v>
      </c>
      <c r="S18" s="45" t="e">
        <f t="shared" si="8"/>
        <v>#NUM!</v>
      </c>
      <c r="T18" s="45" t="e">
        <f t="shared" si="9"/>
        <v>#NUM!</v>
      </c>
      <c r="U18" s="45" t="e">
        <f t="shared" si="10"/>
        <v>#N/A</v>
      </c>
      <c r="V18" s="45" t="e">
        <f t="shared" si="11"/>
        <v>#NUM!</v>
      </c>
      <c r="W18" s="45" t="e">
        <f t="shared" si="12"/>
        <v>#NUM!</v>
      </c>
      <c r="X18" s="45" t="e">
        <f t="shared" si="13"/>
        <v>#NUM!</v>
      </c>
      <c r="Y18" s="45" t="e">
        <f t="shared" si="14"/>
        <v>#NUM!</v>
      </c>
      <c r="Z18" s="45" t="e">
        <f t="shared" si="15"/>
        <v>#N/A</v>
      </c>
      <c r="AA18" s="45" t="e">
        <f t="shared" si="16"/>
        <v>#NUM!</v>
      </c>
      <c r="AB18" s="45" t="e">
        <f t="shared" si="17"/>
        <v>#NUM!</v>
      </c>
      <c r="AC18" s="45" t="e">
        <f t="shared" si="18"/>
        <v>#NUM!</v>
      </c>
      <c r="AD18" s="45" t="e">
        <f t="shared" si="19"/>
        <v>#NUM!</v>
      </c>
      <c r="AE18" s="45" t="e">
        <f t="shared" si="20"/>
        <v>#NUM!</v>
      </c>
      <c r="AF18" s="45" t="e">
        <f t="shared" si="21"/>
        <v>#N/A</v>
      </c>
      <c r="AG18" s="45" t="e">
        <f t="shared" si="22"/>
        <v>#NUM!</v>
      </c>
      <c r="AH18" s="45" t="e">
        <f t="shared" si="23"/>
        <v>#NUM!</v>
      </c>
      <c r="AI18" s="45" t="e">
        <f t="shared" si="24"/>
        <v>#NUM!</v>
      </c>
      <c r="AJ18" s="45" t="e">
        <f t="shared" si="25"/>
        <v>#N/A</v>
      </c>
    </row>
    <row r="19" spans="1:36" ht="12.95" customHeight="1" x14ac:dyDescent="0.15">
      <c r="A19" s="75"/>
      <c r="B19" s="135"/>
      <c r="C19" s="136"/>
      <c r="D19" s="44"/>
      <c r="E19" s="44"/>
      <c r="F19" s="4" t="str">
        <f t="shared" si="0"/>
        <v/>
      </c>
      <c r="G19" s="5"/>
      <c r="H19" s="71"/>
      <c r="I19" s="5"/>
      <c r="J19" s="1" t="s">
        <v>15</v>
      </c>
      <c r="K19" s="45" t="e">
        <f t="shared" si="1"/>
        <v>#NUM!</v>
      </c>
      <c r="L19" s="45" t="e">
        <f t="shared" si="2"/>
        <v>#NUM!</v>
      </c>
      <c r="M19" s="45" t="e">
        <f t="shared" si="3"/>
        <v>#NUM!</v>
      </c>
      <c r="N19" s="45" t="e">
        <f t="shared" si="4"/>
        <v>#NUM!</v>
      </c>
      <c r="O19" s="45" t="e">
        <f t="shared" si="5"/>
        <v>#NUM!</v>
      </c>
      <c r="P19" s="45" t="e">
        <f t="shared" si="26"/>
        <v>#N/A</v>
      </c>
      <c r="Q19" s="45" t="e">
        <f t="shared" si="6"/>
        <v>#NUM!</v>
      </c>
      <c r="R19" s="45" t="e">
        <f t="shared" si="7"/>
        <v>#NUM!</v>
      </c>
      <c r="S19" s="45" t="e">
        <f t="shared" si="8"/>
        <v>#NUM!</v>
      </c>
      <c r="T19" s="45" t="e">
        <f t="shared" si="9"/>
        <v>#NUM!</v>
      </c>
      <c r="U19" s="45" t="e">
        <f t="shared" si="10"/>
        <v>#N/A</v>
      </c>
      <c r="V19" s="45" t="e">
        <f t="shared" si="11"/>
        <v>#NUM!</v>
      </c>
      <c r="W19" s="45" t="e">
        <f t="shared" si="12"/>
        <v>#NUM!</v>
      </c>
      <c r="X19" s="45" t="e">
        <f t="shared" si="13"/>
        <v>#NUM!</v>
      </c>
      <c r="Y19" s="45" t="e">
        <f t="shared" si="14"/>
        <v>#NUM!</v>
      </c>
      <c r="Z19" s="45" t="e">
        <f t="shared" si="15"/>
        <v>#N/A</v>
      </c>
      <c r="AA19" s="45" t="e">
        <f t="shared" si="16"/>
        <v>#NUM!</v>
      </c>
      <c r="AB19" s="45" t="e">
        <f t="shared" si="17"/>
        <v>#NUM!</v>
      </c>
      <c r="AC19" s="45" t="e">
        <f t="shared" si="18"/>
        <v>#NUM!</v>
      </c>
      <c r="AD19" s="45" t="e">
        <f t="shared" si="19"/>
        <v>#NUM!</v>
      </c>
      <c r="AE19" s="45" t="e">
        <f t="shared" si="20"/>
        <v>#NUM!</v>
      </c>
      <c r="AF19" s="45" t="e">
        <f t="shared" si="21"/>
        <v>#N/A</v>
      </c>
      <c r="AG19" s="45" t="e">
        <f t="shared" si="22"/>
        <v>#NUM!</v>
      </c>
      <c r="AH19" s="45" t="e">
        <f t="shared" si="23"/>
        <v>#NUM!</v>
      </c>
      <c r="AI19" s="45" t="e">
        <f t="shared" si="24"/>
        <v>#NUM!</v>
      </c>
      <c r="AJ19" s="45" t="e">
        <f t="shared" si="25"/>
        <v>#N/A</v>
      </c>
    </row>
    <row r="20" spans="1:36" ht="12.95" customHeight="1" x14ac:dyDescent="0.15">
      <c r="A20" s="75"/>
      <c r="B20" s="135"/>
      <c r="C20" s="136"/>
      <c r="D20" s="44"/>
      <c r="E20" s="44"/>
      <c r="F20" s="4" t="str">
        <f t="shared" si="0"/>
        <v/>
      </c>
      <c r="G20" s="5"/>
      <c r="H20" s="75"/>
      <c r="I20" s="5"/>
      <c r="J20" s="1" t="s">
        <v>15</v>
      </c>
      <c r="K20" s="45" t="e">
        <f t="shared" si="1"/>
        <v>#NUM!</v>
      </c>
      <c r="L20" s="45" t="e">
        <f t="shared" si="2"/>
        <v>#NUM!</v>
      </c>
      <c r="M20" s="45" t="e">
        <f t="shared" si="3"/>
        <v>#NUM!</v>
      </c>
      <c r="N20" s="45" t="e">
        <f t="shared" si="4"/>
        <v>#NUM!</v>
      </c>
      <c r="O20" s="45" t="e">
        <f t="shared" si="5"/>
        <v>#NUM!</v>
      </c>
      <c r="P20" s="45" t="e">
        <f t="shared" si="26"/>
        <v>#N/A</v>
      </c>
      <c r="Q20" s="45" t="e">
        <f t="shared" si="6"/>
        <v>#NUM!</v>
      </c>
      <c r="R20" s="45" t="e">
        <f t="shared" si="7"/>
        <v>#NUM!</v>
      </c>
      <c r="S20" s="45" t="e">
        <f t="shared" si="8"/>
        <v>#NUM!</v>
      </c>
      <c r="T20" s="45" t="e">
        <f t="shared" si="9"/>
        <v>#NUM!</v>
      </c>
      <c r="U20" s="45" t="e">
        <f t="shared" si="10"/>
        <v>#N/A</v>
      </c>
      <c r="V20" s="45" t="e">
        <f t="shared" si="11"/>
        <v>#NUM!</v>
      </c>
      <c r="W20" s="45" t="e">
        <f t="shared" si="12"/>
        <v>#NUM!</v>
      </c>
      <c r="X20" s="45" t="e">
        <f t="shared" si="13"/>
        <v>#NUM!</v>
      </c>
      <c r="Y20" s="45" t="e">
        <f t="shared" si="14"/>
        <v>#NUM!</v>
      </c>
      <c r="Z20" s="45" t="e">
        <f t="shared" si="15"/>
        <v>#N/A</v>
      </c>
      <c r="AA20" s="45" t="e">
        <f t="shared" si="16"/>
        <v>#NUM!</v>
      </c>
      <c r="AB20" s="45" t="e">
        <f t="shared" si="17"/>
        <v>#NUM!</v>
      </c>
      <c r="AC20" s="45" t="e">
        <f t="shared" si="18"/>
        <v>#NUM!</v>
      </c>
      <c r="AD20" s="45" t="e">
        <f t="shared" si="19"/>
        <v>#NUM!</v>
      </c>
      <c r="AE20" s="45" t="e">
        <f t="shared" si="20"/>
        <v>#NUM!</v>
      </c>
      <c r="AF20" s="45" t="e">
        <f t="shared" si="21"/>
        <v>#N/A</v>
      </c>
      <c r="AG20" s="45" t="e">
        <f t="shared" si="22"/>
        <v>#NUM!</v>
      </c>
      <c r="AH20" s="45" t="e">
        <f t="shared" si="23"/>
        <v>#NUM!</v>
      </c>
      <c r="AI20" s="45" t="e">
        <f t="shared" si="24"/>
        <v>#NUM!</v>
      </c>
      <c r="AJ20" s="45" t="e">
        <f t="shared" si="25"/>
        <v>#N/A</v>
      </c>
    </row>
    <row r="21" spans="1:36" ht="12.95" customHeight="1" x14ac:dyDescent="0.15">
      <c r="A21" s="75"/>
      <c r="B21" s="135"/>
      <c r="C21" s="136"/>
      <c r="D21" s="44"/>
      <c r="E21" s="44"/>
      <c r="F21" s="4" t="str">
        <f t="shared" si="0"/>
        <v/>
      </c>
      <c r="G21" s="5"/>
      <c r="H21" s="71"/>
      <c r="I21" s="44"/>
      <c r="J21" s="1" t="s">
        <v>15</v>
      </c>
      <c r="K21" s="45" t="e">
        <f t="shared" si="1"/>
        <v>#NUM!</v>
      </c>
      <c r="L21" s="45" t="e">
        <f t="shared" si="2"/>
        <v>#NUM!</v>
      </c>
      <c r="M21" s="45" t="e">
        <f t="shared" si="3"/>
        <v>#NUM!</v>
      </c>
      <c r="N21" s="45" t="e">
        <f t="shared" si="4"/>
        <v>#NUM!</v>
      </c>
      <c r="O21" s="45" t="e">
        <f t="shared" si="5"/>
        <v>#NUM!</v>
      </c>
      <c r="P21" s="45" t="e">
        <f t="shared" si="26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75"/>
      <c r="B22" s="135"/>
      <c r="C22" s="136"/>
      <c r="D22" s="44"/>
      <c r="E22" s="44"/>
      <c r="F22" s="4" t="str">
        <f t="shared" si="0"/>
        <v/>
      </c>
      <c r="G22" s="5"/>
      <c r="H22" s="75"/>
      <c r="I22" s="44"/>
      <c r="J22" s="1" t="s">
        <v>15</v>
      </c>
      <c r="K22" s="45" t="e">
        <f t="shared" si="1"/>
        <v>#NUM!</v>
      </c>
      <c r="L22" s="45" t="e">
        <f t="shared" si="2"/>
        <v>#NUM!</v>
      </c>
      <c r="M22" s="45" t="e">
        <f t="shared" si="3"/>
        <v>#NUM!</v>
      </c>
      <c r="N22" s="45" t="e">
        <f t="shared" si="4"/>
        <v>#NUM!</v>
      </c>
      <c r="O22" s="45" t="e">
        <f t="shared" si="5"/>
        <v>#NUM!</v>
      </c>
      <c r="P22" s="45" t="e">
        <f t="shared" si="26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75"/>
      <c r="B23" s="135"/>
      <c r="C23" s="136"/>
      <c r="D23" s="44"/>
      <c r="E23" s="44"/>
      <c r="F23" s="4" t="str">
        <f t="shared" si="0"/>
        <v/>
      </c>
      <c r="G23" s="5"/>
      <c r="H23" s="71"/>
      <c r="I23" s="44"/>
      <c r="J23" s="1" t="s">
        <v>15</v>
      </c>
      <c r="K23" s="45" t="e">
        <f t="shared" si="1"/>
        <v>#NUM!</v>
      </c>
      <c r="L23" s="45" t="e">
        <f t="shared" si="2"/>
        <v>#NUM!</v>
      </c>
      <c r="M23" s="45" t="e">
        <f t="shared" si="3"/>
        <v>#NUM!</v>
      </c>
      <c r="N23" s="45" t="e">
        <f t="shared" si="4"/>
        <v>#NUM!</v>
      </c>
      <c r="O23" s="45" t="e">
        <f t="shared" si="5"/>
        <v>#NUM!</v>
      </c>
      <c r="P23" s="45" t="e">
        <f t="shared" si="26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75"/>
      <c r="B24" s="135"/>
      <c r="C24" s="136"/>
      <c r="D24" s="44"/>
      <c r="E24" s="44"/>
      <c r="F24" s="4" t="str">
        <f t="shared" si="0"/>
        <v/>
      </c>
      <c r="G24" s="69"/>
      <c r="H24" s="71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75"/>
      <c r="B25" s="135"/>
      <c r="C25" s="136"/>
      <c r="D25" s="44"/>
      <c r="E25" s="44"/>
      <c r="F25" s="4" t="str">
        <f t="shared" si="0"/>
        <v/>
      </c>
      <c r="G25" s="69"/>
      <c r="H25" s="75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75"/>
      <c r="B26" s="135"/>
      <c r="C26" s="136"/>
      <c r="D26" s="44"/>
      <c r="E26" s="44"/>
      <c r="F26" s="4" t="str">
        <f t="shared" si="0"/>
        <v/>
      </c>
      <c r="G26" s="69"/>
      <c r="H26" s="75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75"/>
      <c r="B27" s="135"/>
      <c r="C27" s="136"/>
      <c r="D27" s="44"/>
      <c r="E27" s="44"/>
      <c r="F27" s="4" t="str">
        <f t="shared" si="0"/>
        <v/>
      </c>
      <c r="G27" s="69"/>
      <c r="H27" s="71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75"/>
      <c r="B28" s="135"/>
      <c r="C28" s="136"/>
      <c r="D28" s="44"/>
      <c r="E28" s="44"/>
      <c r="F28" s="4" t="str">
        <f t="shared" si="0"/>
        <v/>
      </c>
      <c r="G28" s="69"/>
      <c r="H28" s="71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66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75"/>
      <c r="B29" s="135"/>
      <c r="C29" s="136"/>
      <c r="D29" s="44"/>
      <c r="E29" s="44"/>
      <c r="F29" s="4" t="str">
        <f t="shared" si="0"/>
        <v/>
      </c>
      <c r="G29" s="69"/>
      <c r="H29" s="83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75"/>
      <c r="B30" s="135"/>
      <c r="C30" s="136"/>
      <c r="D30" s="44"/>
      <c r="E30" s="44"/>
      <c r="F30" s="4" t="str">
        <f t="shared" si="0"/>
        <v/>
      </c>
      <c r="G30" s="69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75"/>
      <c r="B31" s="107"/>
      <c r="C31" s="107"/>
      <c r="D31" s="44"/>
      <c r="E31" s="44"/>
      <c r="F31" s="4" t="str">
        <f t="shared" si="0"/>
        <v/>
      </c>
      <c r="G31" s="44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107"/>
      <c r="C32" s="107"/>
      <c r="D32" s="44"/>
      <c r="E32" s="44"/>
      <c r="F32" s="4" t="str">
        <f t="shared" si="0"/>
        <v/>
      </c>
      <c r="G32" s="44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107"/>
      <c r="C33" s="107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107"/>
      <c r="C34" s="107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107"/>
      <c r="C35" s="107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107"/>
      <c r="C36" s="107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107"/>
      <c r="C37" s="107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107"/>
      <c r="C38" s="107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107"/>
      <c r="C39" s="107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107"/>
      <c r="C40" s="107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107"/>
      <c r="C41" s="107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107"/>
      <c r="C42" s="107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107"/>
      <c r="C43" s="107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44" t="s">
        <v>18</v>
      </c>
      <c r="D46" s="44" t="s">
        <v>19</v>
      </c>
      <c r="E46" s="44" t="s">
        <v>20</v>
      </c>
      <c r="F46" s="10"/>
      <c r="G46" s="5" t="s">
        <v>21</v>
      </c>
      <c r="H46" s="12"/>
      <c r="I46" s="104" t="s">
        <v>144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19</v>
      </c>
      <c r="D48" s="14" t="str">
        <f>IF(D47&gt;0,ROUND(SUMIF(G4:G43,"*下層*",E4:E43)/D47,0),"")</f>
        <v/>
      </c>
      <c r="E48" s="14">
        <f>ROUND(SUM(E4:E43)/E47,0)</f>
        <v>19</v>
      </c>
      <c r="F48" s="13"/>
      <c r="G48" s="15">
        <f>C48</f>
        <v>19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22</v>
      </c>
      <c r="D49" s="14" t="str">
        <f>IF(D47&gt;0,ROUND(SUMIF(G4:G43,"*下層*",D4:D43)/D47,0),"")</f>
        <v/>
      </c>
      <c r="E49" s="14">
        <f>ROUND(SUM(D4:D43)/E47,0)</f>
        <v>22</v>
      </c>
      <c r="F49" s="13"/>
      <c r="G49" s="15">
        <f>C49</f>
        <v>22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5.0600000000000005</v>
      </c>
      <c r="D50" s="16">
        <f>SUMIF(G4:G43,"*下層*",F4:F43)</f>
        <v>0</v>
      </c>
      <c r="E50" s="4">
        <f>SUM(F4:F43)</f>
        <v>5.0600000000000005</v>
      </c>
      <c r="F50" s="13"/>
      <c r="G50" s="17">
        <f>C50*100</f>
        <v>506.00000000000006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形状比＝86、Sr＝14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44" t="s">
        <v>18</v>
      </c>
      <c r="D53" s="44" t="s">
        <v>19</v>
      </c>
      <c r="E53" s="4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5</v>
      </c>
      <c r="D54" s="14">
        <f>COUNTIF(H4:H43,"▲")</f>
        <v>0</v>
      </c>
      <c r="E54" s="14">
        <f>COUNTA(H4:H43)</f>
        <v>5</v>
      </c>
      <c r="F54" s="10"/>
      <c r="G54" s="15">
        <f>C54*100</f>
        <v>500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17</v>
      </c>
      <c r="D55" s="14" t="str">
        <f>IF(D54&gt;0,ROUND(SUMIF(H4:H43,"▲",E4:E43)/D54,0),"")</f>
        <v/>
      </c>
      <c r="E55" s="14">
        <f>ROUND(SUMIF(H4:H43,"*",E4:E43)/E54,0)</f>
        <v>17</v>
      </c>
      <c r="F55" s="13"/>
      <c r="G55" s="15">
        <f>C55</f>
        <v>17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19</v>
      </c>
      <c r="D56" s="14" t="str">
        <f>IF(D54&gt;0,ROUND(SUMIF(H4:H43,"▲",D4:D43)/D54,0),"")</f>
        <v/>
      </c>
      <c r="E56" s="14">
        <f>ROUND(SUMIF(H4:H43,"*",D4:D43)/E54,0)</f>
        <v>19</v>
      </c>
      <c r="F56" s="13"/>
      <c r="G56" s="15">
        <f>C56</f>
        <v>19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1.3099999999999998</v>
      </c>
      <c r="D57" s="16">
        <f>SUMIF(H4:H43,"▲",F4:F43)</f>
        <v>0</v>
      </c>
      <c r="E57" s="16">
        <f>SUM(C57:D57)</f>
        <v>1.3099999999999998</v>
      </c>
      <c r="F57" s="13"/>
      <c r="G57" s="19">
        <f>C57*100</f>
        <v>130.99999999999997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44" t="s">
        <v>18</v>
      </c>
      <c r="D60" s="44" t="s">
        <v>19</v>
      </c>
      <c r="E60" s="4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35.700000000000003</v>
      </c>
      <c r="D61" s="20" t="str">
        <f>IF(D47&gt;0,ROUND(D54/D47*100,1),"")</f>
        <v/>
      </c>
      <c r="E61" s="20">
        <f>ROUND(E54/E47*100,1)</f>
        <v>35.700000000000003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25.9</v>
      </c>
      <c r="D62" s="20" t="str">
        <f>IF(D47&gt;0,ROUND(D57/D50*100,1),"")</f>
        <v/>
      </c>
      <c r="E62" s="20">
        <f>ROUND(E57/E50*100,1)</f>
        <v>25.9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44" t="s">
        <v>18</v>
      </c>
      <c r="D65" s="44" t="s">
        <v>19</v>
      </c>
      <c r="E65" s="4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19</v>
      </c>
      <c r="D67" s="14" t="str">
        <f>IF(D66&gt;0,ROUND(SUMIFS(E4:E43,G4:G43,"*下層*",H4:H43,"")/D66,0),"")</f>
        <v/>
      </c>
      <c r="E67" s="14">
        <f>IF(E66&gt;0,ROUND(SUMIF(H4:H43,"",E4:E43)/E66,0),"")</f>
        <v>19</v>
      </c>
      <c r="F67" s="13"/>
      <c r="G67" s="15">
        <f>C67</f>
        <v>19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3.7500000000000009</v>
      </c>
      <c r="D69" s="16" t="str">
        <f>IF(D66&gt;0,D50-D57,"")</f>
        <v/>
      </c>
      <c r="E69" s="4">
        <f>SUM(C69:D69)</f>
        <v>3.7500000000000009</v>
      </c>
      <c r="F69" s="13"/>
      <c r="G69" s="17">
        <f>C69*100</f>
        <v>375.00000000000011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形状比＝83、Sr＝18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B42:C42"/>
    <mergeCell ref="A67:B67"/>
    <mergeCell ref="A68:B68"/>
    <mergeCell ref="A56:B56"/>
    <mergeCell ref="A46:B46"/>
    <mergeCell ref="A47:B47"/>
    <mergeCell ref="A48:B48"/>
    <mergeCell ref="A49:B49"/>
    <mergeCell ref="A53:B53"/>
    <mergeCell ref="A54:B54"/>
    <mergeCell ref="A55:B55"/>
    <mergeCell ref="B43:C43"/>
    <mergeCell ref="I46:I62"/>
    <mergeCell ref="A69:B69"/>
    <mergeCell ref="A57:B57"/>
    <mergeCell ref="A60:B60"/>
    <mergeCell ref="A61:B61"/>
    <mergeCell ref="A62:B62"/>
    <mergeCell ref="A65:B65"/>
    <mergeCell ref="A66:B66"/>
    <mergeCell ref="A50:B50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43" priority="16" stopIfTrue="1">
      <formula>AND(($H4="スギ"),(#REF!&lt;12))</formula>
    </cfRule>
  </conditionalFormatting>
  <conditionalFormatting sqref="L4:L43">
    <cfRule type="expression" dxfId="942" priority="15" stopIfTrue="1">
      <formula>AND(($H4="スギ"),(#REF!&lt;22),(#REF!&gt;=12))</formula>
    </cfRule>
  </conditionalFormatting>
  <conditionalFormatting sqref="M4:M43">
    <cfRule type="expression" dxfId="941" priority="14" stopIfTrue="1">
      <formula>AND(($H4="スギ"),(#REF!&lt;32),(#REF!&gt;=22))</formula>
    </cfRule>
  </conditionalFormatting>
  <conditionalFormatting sqref="N4:N43">
    <cfRule type="expression" dxfId="940" priority="13" stopIfTrue="1">
      <formula>AND(($H4="スギ"),(#REF!&lt;42),(#REF!&gt;=32))</formula>
    </cfRule>
  </conditionalFormatting>
  <conditionalFormatting sqref="U4:U43 Z4:AF43 AJ4:AJ43 O4:P43">
    <cfRule type="expression" dxfId="939" priority="12" stopIfTrue="1">
      <formula>AND(($H4="スギ"),(#REF!&gt;=42))</formula>
    </cfRule>
  </conditionalFormatting>
  <conditionalFormatting sqref="Q4:Q43 AA4:AA43">
    <cfRule type="expression" dxfId="938" priority="11" stopIfTrue="1">
      <formula>AND(($H4="ヒノキ"),(#REF!&lt;12))</formula>
    </cfRule>
  </conditionalFormatting>
  <conditionalFormatting sqref="R4:R43 AB4:AE43">
    <cfRule type="expression" dxfId="937" priority="10" stopIfTrue="1">
      <formula>AND(($H4="ヒノキ"),(#REF!&lt;22),(#REF!&gt;=12))</formula>
    </cfRule>
  </conditionalFormatting>
  <conditionalFormatting sqref="S4:S43">
    <cfRule type="expression" dxfId="936" priority="9" stopIfTrue="1">
      <formula>AND(($H4="ヒノキ"),(#REF!&lt;32),(#REF!&gt;=22))</formula>
    </cfRule>
  </conditionalFormatting>
  <conditionalFormatting sqref="T4:U43 Z4:AF43 AJ4:AJ43">
    <cfRule type="expression" dxfId="935" priority="8" stopIfTrue="1">
      <formula>AND(($H4="ヒノキ"),(#REF!&gt;=32))</formula>
    </cfRule>
  </conditionalFormatting>
  <conditionalFormatting sqref="V4:V43 AA4:AA43">
    <cfRule type="expression" dxfId="934" priority="7" stopIfTrue="1">
      <formula>AND(($H4="アカマツ"),(#REF!&lt;12))</formula>
    </cfRule>
  </conditionalFormatting>
  <conditionalFormatting sqref="W4:W43 AB4:AB43">
    <cfRule type="expression" dxfId="933" priority="6" stopIfTrue="1">
      <formula>AND(($H4="アカマツ"),(#REF!&lt;22),(#REF!&gt;=12))</formula>
    </cfRule>
  </conditionalFormatting>
  <conditionalFormatting sqref="X4:X43 AC4:AC43">
    <cfRule type="expression" dxfId="932" priority="5" stopIfTrue="1">
      <formula>AND(($H4="アカマツ"),(#REF!&lt;42),(#REF!&gt;=22))</formula>
    </cfRule>
  </conditionalFormatting>
  <conditionalFormatting sqref="Y4:AF43 AJ4:AJ43">
    <cfRule type="expression" dxfId="931" priority="4" stopIfTrue="1">
      <formula>AND(($H4="アカマツ"),(#REF!&gt;=42))</formula>
    </cfRule>
  </conditionalFormatting>
  <conditionalFormatting sqref="AG4:AG43">
    <cfRule type="expression" dxfId="930" priority="3" stopIfTrue="1">
      <formula>AND(($H4&lt;&gt;"スギ"),($H4&lt;&gt;"ヒノキ"),($H4&lt;&gt;"アカマツ"),(#REF!&lt;12))</formula>
    </cfRule>
  </conditionalFormatting>
  <conditionalFormatting sqref="AH4:AH43">
    <cfRule type="expression" dxfId="92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2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ADAE4-8843-440B-971E-C7248A98806E}">
  <sheetPr>
    <tabColor rgb="FF00B050"/>
  </sheetPr>
  <dimension ref="A1:AJ120"/>
  <sheetViews>
    <sheetView showGridLines="0" tabSelected="1" view="pageBreakPreview" topLeftCell="A43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164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91</v>
      </c>
      <c r="B4" s="135" t="s">
        <v>52</v>
      </c>
      <c r="C4" s="136"/>
      <c r="D4" s="91">
        <v>30</v>
      </c>
      <c r="E4" s="91">
        <v>22</v>
      </c>
      <c r="F4" s="4">
        <f t="shared" ref="F4:F43" si="0">IF(D4&gt;0,IF(B4="スギ",P4,IF(B4="ヒノキ",U4,IF(B4="アカマツ",Z4,IF(B4="カラマツ",AF4,AJ4)))),"")</f>
        <v>0.74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0.66</v>
      </c>
      <c r="L4" s="92">
        <f t="shared" ref="L4:L43" si="2">ROUND(10^(-5+0.73504+1.83346*LOG(D4)+1.06569*LOG(E4)),2)</f>
        <v>0.75</v>
      </c>
      <c r="M4" s="92">
        <f t="shared" ref="M4:M43" si="3">ROUND(10^(-5+0.71514+1.74357*LOG(D4)+1.17719*LOG(E4)),2)</f>
        <v>0.74</v>
      </c>
      <c r="N4" s="92">
        <f t="shared" ref="N4:N43" si="4">ROUND(10^(-5+0.82956+1.76381*LOG(D4)+1.06412*LOG(E4)),2)</f>
        <v>0.73</v>
      </c>
      <c r="O4" s="92">
        <f t="shared" ref="O4:O43" si="5">ROUND(10^(-5+0.88226+1.79204*LOG(D4)+0.99303*LOG(E4)),2)</f>
        <v>0.73</v>
      </c>
      <c r="P4" s="92">
        <f>HLOOKUP($D4,K$3:O$43,MATCH($A4,$A$3:$A$43,0),1)</f>
        <v>0.74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0.66</v>
      </c>
      <c r="R4" s="92">
        <f t="shared" ref="R4:R43" si="7">ROUND(10^(1.905709*LOG(D4)+1.011385*LOG(E4)-4.293729),2)</f>
        <v>0.76</v>
      </c>
      <c r="S4" s="92">
        <f t="shared" ref="S4:S43" si="8">ROUND(10^(1.771888*LOG(D4)+1.138415*LOG(E4)-4.271259),2)</f>
        <v>0.75</v>
      </c>
      <c r="T4" s="92">
        <f t="shared" ref="T4:T43" si="9">ROUND(10^(1.671519*LOG(D4)+1.363617*LOG(E4)-4.404407),2)</f>
        <v>0.79</v>
      </c>
      <c r="U4" s="92">
        <f t="shared" ref="U4:U43" si="10">HLOOKUP($D4,Q$3:T$43,MATCH($A4,$A$3:$A$43,0),1)</f>
        <v>0.75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0.78</v>
      </c>
      <c r="W4" s="92">
        <f t="shared" ref="W4:W43" si="12">ROUND(10^(-4.155639+1.847898*LOG(D4)+0.951955*LOG(E4)),2)</f>
        <v>0.71</v>
      </c>
      <c r="X4" s="92">
        <f t="shared" ref="X4:X43" si="13">ROUND(10^(-4.194535+1.804172*LOG(D4)+1.034248*LOG(E4)),2)</f>
        <v>0.72</v>
      </c>
      <c r="Y4" s="92">
        <f t="shared" ref="Y4:Y43" si="14">ROUND(10^(-4.42347+2.006485*LOG(D4)+0.967757*LOG(E4)),2)</f>
        <v>0.69</v>
      </c>
      <c r="Z4" s="92">
        <f t="shared" ref="Z4:Z43" si="15">HLOOKUP($D4,V$3:Y$43,MATCH($A4,$A$3:$A$43,0),1)</f>
        <v>0.72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0.63</v>
      </c>
      <c r="AB4" s="92">
        <f t="shared" ref="AB4:AB43" si="17">ROUND(10^(1.979213*LOG(D4)+0.998347*LOG(E4)-4.369281),2)</f>
        <v>0.78</v>
      </c>
      <c r="AC4" s="92">
        <f t="shared" ref="AC4:AC43" si="18">ROUND(10^(1.904401*LOG(D4)+1.062478*LOG(E4)-4.348104),2)</f>
        <v>0.78</v>
      </c>
      <c r="AD4" s="92">
        <f t="shared" ref="AD4:AD43" si="19">ROUND(10^(1.640825*LOG(D4)+1.080387*LOG(E4)-3.976731),2)</f>
        <v>0.79</v>
      </c>
      <c r="AE4" s="92">
        <f t="shared" ref="AE4:AE43" si="20">ROUND(10^(1.90887*LOG(D4)+1.088002*LOG(E4)-4.431495),2)</f>
        <v>0.71</v>
      </c>
      <c r="AF4" s="92">
        <f t="shared" ref="AF4:AF43" si="21">HLOOKUP($D4,AA$3:AE$43,MATCH($A4,$A$3:$A$43,0),1)</f>
        <v>0.78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0.63</v>
      </c>
      <c r="AH4" s="92">
        <f t="shared" ref="AH4:AH43" si="23">ROUND(10^(1.93813902*LOG(D4)+0.96697002*LOG(E4)-4.32216295),2)</f>
        <v>0.69</v>
      </c>
      <c r="AI4" s="92">
        <f t="shared" ref="AI4:AI43" si="24">ROUND(10^(1.82464098*LOG(D4)+0.97625989*LOG(E4)-4.15096808),2)</f>
        <v>0.72</v>
      </c>
      <c r="AJ4" s="92">
        <f t="shared" ref="AJ4:AJ43" si="25">HLOOKUP($D4,AG$3:AI$43,MATCH($A4,$A$3:$A$43,0),1)</f>
        <v>0.69</v>
      </c>
    </row>
    <row r="5" spans="1:36" ht="12.95" customHeight="1" x14ac:dyDescent="0.15">
      <c r="A5" s="91">
        <v>92</v>
      </c>
      <c r="B5" s="135" t="s">
        <v>52</v>
      </c>
      <c r="C5" s="136"/>
      <c r="D5" s="91">
        <v>32</v>
      </c>
      <c r="E5" s="91">
        <v>23</v>
      </c>
      <c r="F5" s="4">
        <f t="shared" si="0"/>
        <v>0.86</v>
      </c>
      <c r="G5" s="5"/>
      <c r="H5" s="91"/>
      <c r="I5" s="91"/>
      <c r="J5" s="1" t="s">
        <v>15</v>
      </c>
      <c r="K5" s="92">
        <f t="shared" si="1"/>
        <v>0.77</v>
      </c>
      <c r="L5" s="92">
        <f t="shared" si="2"/>
        <v>0.88</v>
      </c>
      <c r="M5" s="92">
        <f t="shared" si="3"/>
        <v>0.88</v>
      </c>
      <c r="N5" s="92">
        <f t="shared" si="4"/>
        <v>0.86</v>
      </c>
      <c r="O5" s="92">
        <f t="shared" si="5"/>
        <v>0.85</v>
      </c>
      <c r="P5" s="92">
        <f t="shared" ref="P5:P43" si="26">HLOOKUP($D5,K$3:O$43,MATCH(A5,$A$3:$A$43,0),1)</f>
        <v>0.86</v>
      </c>
      <c r="Q5" s="92">
        <f t="shared" si="6"/>
        <v>0.78</v>
      </c>
      <c r="R5" s="92">
        <f t="shared" si="7"/>
        <v>0.9</v>
      </c>
      <c r="S5" s="92">
        <f t="shared" si="8"/>
        <v>0.88</v>
      </c>
      <c r="T5" s="92">
        <f t="shared" si="9"/>
        <v>0.93</v>
      </c>
      <c r="U5" s="92">
        <f t="shared" si="10"/>
        <v>0.93</v>
      </c>
      <c r="V5" s="92">
        <f t="shared" si="11"/>
        <v>0.92</v>
      </c>
      <c r="W5" s="92">
        <f t="shared" si="12"/>
        <v>0.84</v>
      </c>
      <c r="X5" s="92">
        <f t="shared" si="13"/>
        <v>0.85</v>
      </c>
      <c r="Y5" s="92">
        <f t="shared" si="14"/>
        <v>0.82</v>
      </c>
      <c r="Z5" s="92">
        <f t="shared" si="15"/>
        <v>0.85</v>
      </c>
      <c r="AA5" s="92">
        <f t="shared" si="16"/>
        <v>0.74</v>
      </c>
      <c r="AB5" s="92">
        <f t="shared" si="17"/>
        <v>0.93</v>
      </c>
      <c r="AC5" s="92">
        <f t="shared" si="18"/>
        <v>0.92</v>
      </c>
      <c r="AD5" s="92">
        <f t="shared" si="19"/>
        <v>0.92</v>
      </c>
      <c r="AE5" s="92">
        <f t="shared" si="20"/>
        <v>0.84</v>
      </c>
      <c r="AF5" s="92">
        <f t="shared" si="21"/>
        <v>0.92</v>
      </c>
      <c r="AG5" s="92">
        <f t="shared" si="22"/>
        <v>0.75</v>
      </c>
      <c r="AH5" s="92">
        <f t="shared" si="23"/>
        <v>0.82</v>
      </c>
      <c r="AI5" s="92">
        <f t="shared" si="24"/>
        <v>0.84</v>
      </c>
      <c r="AJ5" s="92">
        <f t="shared" si="25"/>
        <v>0.82</v>
      </c>
    </row>
    <row r="6" spans="1:36" ht="12.95" customHeight="1" x14ac:dyDescent="0.15">
      <c r="A6" s="91">
        <v>93</v>
      </c>
      <c r="B6" s="135" t="s">
        <v>52</v>
      </c>
      <c r="C6" s="136"/>
      <c r="D6" s="91">
        <v>22</v>
      </c>
      <c r="E6" s="91">
        <v>21</v>
      </c>
      <c r="F6" s="4">
        <f t="shared" si="0"/>
        <v>0.41</v>
      </c>
      <c r="G6" s="91"/>
      <c r="H6" s="91"/>
      <c r="I6" s="91"/>
      <c r="J6" s="1" t="s">
        <v>15</v>
      </c>
      <c r="K6" s="92">
        <f t="shared" si="1"/>
        <v>0.36</v>
      </c>
      <c r="L6" s="92">
        <f t="shared" si="2"/>
        <v>0.4</v>
      </c>
      <c r="M6" s="92">
        <f t="shared" si="3"/>
        <v>0.41</v>
      </c>
      <c r="N6" s="92">
        <f t="shared" si="4"/>
        <v>0.4</v>
      </c>
      <c r="O6" s="92">
        <f t="shared" si="5"/>
        <v>0.4</v>
      </c>
      <c r="P6" s="92">
        <f t="shared" si="26"/>
        <v>0.41</v>
      </c>
      <c r="Q6" s="92">
        <f t="shared" si="6"/>
        <v>0.36</v>
      </c>
      <c r="R6" s="92">
        <f t="shared" si="7"/>
        <v>0.4</v>
      </c>
      <c r="S6" s="92">
        <f t="shared" si="8"/>
        <v>0.41</v>
      </c>
      <c r="T6" s="92">
        <f t="shared" si="9"/>
        <v>0.44</v>
      </c>
      <c r="U6" s="92">
        <f t="shared" si="10"/>
        <v>0.41</v>
      </c>
      <c r="V6" s="92">
        <f t="shared" si="11"/>
        <v>0.41</v>
      </c>
      <c r="W6" s="92">
        <f t="shared" si="12"/>
        <v>0.38</v>
      </c>
      <c r="X6" s="92">
        <f t="shared" si="13"/>
        <v>0.39</v>
      </c>
      <c r="Y6" s="92">
        <f t="shared" si="14"/>
        <v>0.35</v>
      </c>
      <c r="Z6" s="92">
        <f t="shared" si="15"/>
        <v>0.39</v>
      </c>
      <c r="AA6" s="92">
        <f t="shared" si="16"/>
        <v>0.35</v>
      </c>
      <c r="AB6" s="92">
        <f t="shared" si="17"/>
        <v>0.41</v>
      </c>
      <c r="AC6" s="92">
        <f t="shared" si="18"/>
        <v>0.41</v>
      </c>
      <c r="AD6" s="92">
        <f t="shared" si="19"/>
        <v>0.45</v>
      </c>
      <c r="AE6" s="92">
        <f t="shared" si="20"/>
        <v>0.37</v>
      </c>
      <c r="AF6" s="92">
        <f t="shared" si="21"/>
        <v>0.41</v>
      </c>
      <c r="AG6" s="92">
        <f t="shared" si="22"/>
        <v>0.33</v>
      </c>
      <c r="AH6" s="92">
        <f t="shared" si="23"/>
        <v>0.36</v>
      </c>
      <c r="AI6" s="92">
        <f t="shared" si="24"/>
        <v>0.39</v>
      </c>
      <c r="AJ6" s="92">
        <f t="shared" si="25"/>
        <v>0.36</v>
      </c>
    </row>
    <row r="7" spans="1:36" ht="12.95" customHeight="1" x14ac:dyDescent="0.15">
      <c r="A7" s="91">
        <v>94</v>
      </c>
      <c r="B7" s="135" t="s">
        <v>52</v>
      </c>
      <c r="C7" s="136"/>
      <c r="D7" s="91">
        <v>30</v>
      </c>
      <c r="E7" s="91">
        <v>23</v>
      </c>
      <c r="F7" s="4">
        <f>IF(D7&gt;0,IF(B7="スギ",P7,IF(B7="ヒノキ",U7,IF(B7="アカマツ",Z7,IF(B7="カラマツ",AF7,AJ7)))),"")</f>
        <v>0.78</v>
      </c>
      <c r="G7" s="5"/>
      <c r="H7" s="91"/>
      <c r="I7" s="91"/>
      <c r="J7" s="1" t="s">
        <v>15</v>
      </c>
      <c r="K7" s="92">
        <f t="shared" si="1"/>
        <v>0.69</v>
      </c>
      <c r="L7" s="92">
        <f t="shared" si="2"/>
        <v>0.78</v>
      </c>
      <c r="M7" s="92">
        <f t="shared" si="3"/>
        <v>0.78</v>
      </c>
      <c r="N7" s="92">
        <f t="shared" si="4"/>
        <v>0.77</v>
      </c>
      <c r="O7" s="92">
        <f t="shared" si="5"/>
        <v>0.76</v>
      </c>
      <c r="P7" s="92">
        <f t="shared" si="26"/>
        <v>0.78</v>
      </c>
      <c r="Q7" s="92">
        <f t="shared" si="6"/>
        <v>0.69</v>
      </c>
      <c r="R7" s="92">
        <f t="shared" si="7"/>
        <v>0.79</v>
      </c>
      <c r="S7" s="92">
        <f t="shared" si="8"/>
        <v>0.79</v>
      </c>
      <c r="T7" s="92">
        <f t="shared" si="9"/>
        <v>0.83</v>
      </c>
      <c r="U7" s="92">
        <f t="shared" si="10"/>
        <v>0.79</v>
      </c>
      <c r="V7" s="92">
        <f t="shared" si="11"/>
        <v>0.81</v>
      </c>
      <c r="W7" s="92">
        <f t="shared" si="12"/>
        <v>0.74</v>
      </c>
      <c r="X7" s="92">
        <f t="shared" si="13"/>
        <v>0.76</v>
      </c>
      <c r="Y7" s="92">
        <f t="shared" si="14"/>
        <v>0.72</v>
      </c>
      <c r="Z7" s="92">
        <f t="shared" si="15"/>
        <v>0.76</v>
      </c>
      <c r="AA7" s="92">
        <f t="shared" si="16"/>
        <v>0.66</v>
      </c>
      <c r="AB7" s="92">
        <f t="shared" si="17"/>
        <v>0.82</v>
      </c>
      <c r="AC7" s="92">
        <f t="shared" si="18"/>
        <v>0.82</v>
      </c>
      <c r="AD7" s="92">
        <f t="shared" si="19"/>
        <v>0.83</v>
      </c>
      <c r="AE7" s="92">
        <f t="shared" si="20"/>
        <v>0.74</v>
      </c>
      <c r="AF7" s="92">
        <f t="shared" si="21"/>
        <v>0.82</v>
      </c>
      <c r="AG7" s="92">
        <f t="shared" si="22"/>
        <v>0.66</v>
      </c>
      <c r="AH7" s="92">
        <f t="shared" si="23"/>
        <v>0.72</v>
      </c>
      <c r="AI7" s="92">
        <f t="shared" si="24"/>
        <v>0.75</v>
      </c>
      <c r="AJ7" s="92">
        <f t="shared" si="25"/>
        <v>0.72</v>
      </c>
    </row>
    <row r="8" spans="1:36" ht="12.95" customHeight="1" x14ac:dyDescent="0.15">
      <c r="A8" s="91">
        <v>95</v>
      </c>
      <c r="B8" s="135" t="s">
        <v>52</v>
      </c>
      <c r="C8" s="136"/>
      <c r="D8" s="91">
        <v>12</v>
      </c>
      <c r="E8" s="91">
        <v>11</v>
      </c>
      <c r="F8" s="4">
        <f t="shared" si="0"/>
        <v>7.0000000000000007E-2</v>
      </c>
      <c r="G8" s="5" t="s">
        <v>81</v>
      </c>
      <c r="H8" s="91" t="s">
        <v>53</v>
      </c>
      <c r="I8" s="91"/>
      <c r="J8" s="1" t="s">
        <v>15</v>
      </c>
      <c r="K8" s="92">
        <f t="shared" si="1"/>
        <v>7.0000000000000007E-2</v>
      </c>
      <c r="L8" s="92">
        <f t="shared" si="2"/>
        <v>7.0000000000000007E-2</v>
      </c>
      <c r="M8" s="92">
        <f t="shared" si="3"/>
        <v>7.0000000000000007E-2</v>
      </c>
      <c r="N8" s="92">
        <f t="shared" si="4"/>
        <v>7.0000000000000007E-2</v>
      </c>
      <c r="O8" s="92">
        <f t="shared" si="5"/>
        <v>7.0000000000000007E-2</v>
      </c>
      <c r="P8" s="92">
        <f t="shared" si="26"/>
        <v>7.0000000000000007E-2</v>
      </c>
      <c r="Q8" s="92">
        <f t="shared" si="6"/>
        <v>0.06</v>
      </c>
      <c r="R8" s="92">
        <f t="shared" si="7"/>
        <v>7.0000000000000007E-2</v>
      </c>
      <c r="S8" s="92">
        <f t="shared" si="8"/>
        <v>7.0000000000000007E-2</v>
      </c>
      <c r="T8" s="92">
        <f t="shared" si="9"/>
        <v>7.0000000000000007E-2</v>
      </c>
      <c r="U8" s="92">
        <f t="shared" si="10"/>
        <v>7.0000000000000007E-2</v>
      </c>
      <c r="V8" s="92">
        <f t="shared" si="11"/>
        <v>7.0000000000000007E-2</v>
      </c>
      <c r="W8" s="92">
        <f t="shared" si="12"/>
        <v>7.0000000000000007E-2</v>
      </c>
      <c r="X8" s="92">
        <f t="shared" si="13"/>
        <v>7.0000000000000007E-2</v>
      </c>
      <c r="Y8" s="92">
        <f t="shared" si="14"/>
        <v>0.06</v>
      </c>
      <c r="Z8" s="92">
        <f t="shared" si="15"/>
        <v>7.0000000000000007E-2</v>
      </c>
      <c r="AA8" s="92">
        <f t="shared" si="16"/>
        <v>0.06</v>
      </c>
      <c r="AB8" s="92">
        <f t="shared" si="17"/>
        <v>0.06</v>
      </c>
      <c r="AC8" s="92">
        <f t="shared" si="18"/>
        <v>7.0000000000000007E-2</v>
      </c>
      <c r="AD8" s="92">
        <f t="shared" si="19"/>
        <v>0.08</v>
      </c>
      <c r="AE8" s="92">
        <f t="shared" si="20"/>
        <v>0.06</v>
      </c>
      <c r="AF8" s="92">
        <f t="shared" si="21"/>
        <v>0.06</v>
      </c>
      <c r="AG8" s="92">
        <f t="shared" si="22"/>
        <v>0.06</v>
      </c>
      <c r="AH8" s="92">
        <f t="shared" si="23"/>
        <v>0.06</v>
      </c>
      <c r="AI8" s="92">
        <f t="shared" si="24"/>
        <v>7.0000000000000007E-2</v>
      </c>
      <c r="AJ8" s="92">
        <f t="shared" si="25"/>
        <v>0.06</v>
      </c>
    </row>
    <row r="9" spans="1:36" ht="12.95" customHeight="1" x14ac:dyDescent="0.15">
      <c r="A9" s="91">
        <v>96</v>
      </c>
      <c r="B9" s="135" t="s">
        <v>52</v>
      </c>
      <c r="C9" s="136"/>
      <c r="D9" s="91">
        <v>12</v>
      </c>
      <c r="E9" s="91">
        <v>11</v>
      </c>
      <c r="F9" s="4">
        <f t="shared" si="0"/>
        <v>7.0000000000000007E-2</v>
      </c>
      <c r="G9" s="5" t="s">
        <v>81</v>
      </c>
      <c r="H9" s="91" t="s">
        <v>53</v>
      </c>
      <c r="I9" s="91"/>
      <c r="J9" s="1" t="s">
        <v>15</v>
      </c>
      <c r="K9" s="92">
        <f t="shared" si="1"/>
        <v>7.0000000000000007E-2</v>
      </c>
      <c r="L9" s="92">
        <f t="shared" si="2"/>
        <v>7.0000000000000007E-2</v>
      </c>
      <c r="M9" s="92">
        <f t="shared" si="3"/>
        <v>7.0000000000000007E-2</v>
      </c>
      <c r="N9" s="92">
        <f t="shared" si="4"/>
        <v>7.0000000000000007E-2</v>
      </c>
      <c r="O9" s="92">
        <f t="shared" si="5"/>
        <v>7.0000000000000007E-2</v>
      </c>
      <c r="P9" s="92">
        <f t="shared" si="26"/>
        <v>7.0000000000000007E-2</v>
      </c>
      <c r="Q9" s="92">
        <f t="shared" si="6"/>
        <v>0.06</v>
      </c>
      <c r="R9" s="92">
        <f t="shared" si="7"/>
        <v>7.0000000000000007E-2</v>
      </c>
      <c r="S9" s="92">
        <f t="shared" si="8"/>
        <v>7.0000000000000007E-2</v>
      </c>
      <c r="T9" s="92">
        <f t="shared" si="9"/>
        <v>7.0000000000000007E-2</v>
      </c>
      <c r="U9" s="92">
        <f t="shared" si="10"/>
        <v>7.0000000000000007E-2</v>
      </c>
      <c r="V9" s="92">
        <f t="shared" si="11"/>
        <v>7.0000000000000007E-2</v>
      </c>
      <c r="W9" s="92">
        <f t="shared" si="12"/>
        <v>7.0000000000000007E-2</v>
      </c>
      <c r="X9" s="92">
        <f t="shared" si="13"/>
        <v>7.0000000000000007E-2</v>
      </c>
      <c r="Y9" s="92">
        <f t="shared" si="14"/>
        <v>0.06</v>
      </c>
      <c r="Z9" s="92">
        <f t="shared" si="15"/>
        <v>7.0000000000000007E-2</v>
      </c>
      <c r="AA9" s="92">
        <f t="shared" si="16"/>
        <v>0.06</v>
      </c>
      <c r="AB9" s="92">
        <f t="shared" si="17"/>
        <v>0.06</v>
      </c>
      <c r="AC9" s="92">
        <f t="shared" si="18"/>
        <v>7.0000000000000007E-2</v>
      </c>
      <c r="AD9" s="92">
        <f t="shared" si="19"/>
        <v>0.08</v>
      </c>
      <c r="AE9" s="92">
        <f t="shared" si="20"/>
        <v>0.06</v>
      </c>
      <c r="AF9" s="92">
        <f t="shared" si="21"/>
        <v>0.06</v>
      </c>
      <c r="AG9" s="92">
        <f t="shared" si="22"/>
        <v>0.06</v>
      </c>
      <c r="AH9" s="92">
        <f t="shared" si="23"/>
        <v>0.06</v>
      </c>
      <c r="AI9" s="92">
        <f t="shared" si="24"/>
        <v>7.0000000000000007E-2</v>
      </c>
      <c r="AJ9" s="92">
        <f t="shared" si="25"/>
        <v>0.06</v>
      </c>
    </row>
    <row r="10" spans="1:36" ht="12.95" customHeight="1" x14ac:dyDescent="0.15">
      <c r="A10" s="91">
        <v>97</v>
      </c>
      <c r="B10" s="135" t="s">
        <v>52</v>
      </c>
      <c r="C10" s="136"/>
      <c r="D10" s="91">
        <v>16</v>
      </c>
      <c r="E10" s="91">
        <v>14</v>
      </c>
      <c r="F10" s="4">
        <f t="shared" si="0"/>
        <v>0.15</v>
      </c>
      <c r="G10" s="5" t="s">
        <v>65</v>
      </c>
      <c r="H10" s="91" t="s">
        <v>61</v>
      </c>
      <c r="I10" s="5" t="s">
        <v>65</v>
      </c>
      <c r="J10" s="1" t="s">
        <v>15</v>
      </c>
      <c r="K10" s="92">
        <f t="shared" si="1"/>
        <v>0.14000000000000001</v>
      </c>
      <c r="L10" s="92">
        <f t="shared" si="2"/>
        <v>0.15</v>
      </c>
      <c r="M10" s="92">
        <f t="shared" si="3"/>
        <v>0.15</v>
      </c>
      <c r="N10" s="92">
        <f t="shared" si="4"/>
        <v>0.15</v>
      </c>
      <c r="O10" s="92">
        <f t="shared" si="5"/>
        <v>0.15</v>
      </c>
      <c r="P10" s="92">
        <f t="shared" si="26"/>
        <v>0.15</v>
      </c>
      <c r="Q10" s="92">
        <f t="shared" si="6"/>
        <v>0.14000000000000001</v>
      </c>
      <c r="R10" s="92">
        <f t="shared" si="7"/>
        <v>0.14000000000000001</v>
      </c>
      <c r="S10" s="92">
        <f t="shared" si="8"/>
        <v>0.15</v>
      </c>
      <c r="T10" s="92">
        <f t="shared" si="9"/>
        <v>0.15</v>
      </c>
      <c r="U10" s="92">
        <f t="shared" si="10"/>
        <v>0.14000000000000001</v>
      </c>
      <c r="V10" s="92">
        <f t="shared" si="11"/>
        <v>0.15</v>
      </c>
      <c r="W10" s="92">
        <f t="shared" si="12"/>
        <v>0.14000000000000001</v>
      </c>
      <c r="X10" s="92">
        <f t="shared" si="13"/>
        <v>0.15</v>
      </c>
      <c r="Y10" s="92">
        <f t="shared" si="14"/>
        <v>0.13</v>
      </c>
      <c r="Z10" s="92">
        <f t="shared" si="15"/>
        <v>0.14000000000000001</v>
      </c>
      <c r="AA10" s="92">
        <f t="shared" si="16"/>
        <v>0.13</v>
      </c>
      <c r="AB10" s="92">
        <f t="shared" si="17"/>
        <v>0.14000000000000001</v>
      </c>
      <c r="AC10" s="92">
        <f t="shared" si="18"/>
        <v>0.15</v>
      </c>
      <c r="AD10" s="92">
        <f t="shared" si="19"/>
        <v>0.17</v>
      </c>
      <c r="AE10" s="92">
        <f t="shared" si="20"/>
        <v>0.13</v>
      </c>
      <c r="AF10" s="92">
        <f t="shared" si="21"/>
        <v>0.14000000000000001</v>
      </c>
      <c r="AG10" s="92">
        <f t="shared" si="22"/>
        <v>0.13</v>
      </c>
      <c r="AH10" s="92">
        <f t="shared" si="23"/>
        <v>0.13</v>
      </c>
      <c r="AI10" s="92">
        <f t="shared" si="24"/>
        <v>0.15</v>
      </c>
      <c r="AJ10" s="92">
        <f t="shared" si="25"/>
        <v>0.13</v>
      </c>
    </row>
    <row r="11" spans="1:36" ht="12.95" customHeight="1" x14ac:dyDescent="0.15">
      <c r="A11" s="91">
        <v>98</v>
      </c>
      <c r="B11" s="135" t="s">
        <v>52</v>
      </c>
      <c r="C11" s="136"/>
      <c r="D11" s="91">
        <v>34</v>
      </c>
      <c r="E11" s="91">
        <v>24</v>
      </c>
      <c r="F11" s="4">
        <f t="shared" si="0"/>
        <v>1</v>
      </c>
      <c r="G11" s="43"/>
      <c r="H11" s="91"/>
      <c r="I11" s="91"/>
      <c r="J11" s="1" t="s">
        <v>15</v>
      </c>
      <c r="K11" s="92">
        <f t="shared" si="1"/>
        <v>0.89</v>
      </c>
      <c r="L11" s="92">
        <f t="shared" si="2"/>
        <v>1.03</v>
      </c>
      <c r="M11" s="92">
        <f t="shared" si="3"/>
        <v>1.02</v>
      </c>
      <c r="N11" s="92">
        <f t="shared" si="4"/>
        <v>1</v>
      </c>
      <c r="O11" s="92">
        <f t="shared" si="5"/>
        <v>0.99</v>
      </c>
      <c r="P11" s="92">
        <f t="shared" si="26"/>
        <v>1</v>
      </c>
      <c r="Q11" s="92">
        <f t="shared" si="6"/>
        <v>0.9</v>
      </c>
      <c r="R11" s="92">
        <f t="shared" si="7"/>
        <v>1.05</v>
      </c>
      <c r="S11" s="92">
        <f t="shared" si="8"/>
        <v>1.03</v>
      </c>
      <c r="T11" s="92">
        <f t="shared" si="9"/>
        <v>1.0900000000000001</v>
      </c>
      <c r="U11" s="92">
        <f t="shared" si="10"/>
        <v>1.0900000000000001</v>
      </c>
      <c r="V11" s="92">
        <f t="shared" si="11"/>
        <v>1.08</v>
      </c>
      <c r="W11" s="92">
        <f t="shared" si="12"/>
        <v>0.97</v>
      </c>
      <c r="X11" s="92">
        <f t="shared" si="13"/>
        <v>0.99</v>
      </c>
      <c r="Y11" s="92">
        <f t="shared" si="14"/>
        <v>0.97</v>
      </c>
      <c r="Z11" s="92">
        <f t="shared" si="15"/>
        <v>0.99</v>
      </c>
      <c r="AA11" s="92">
        <f t="shared" si="16"/>
        <v>0.86</v>
      </c>
      <c r="AB11" s="92">
        <f t="shared" si="17"/>
        <v>1.1000000000000001</v>
      </c>
      <c r="AC11" s="92">
        <f t="shared" si="18"/>
        <v>1.08</v>
      </c>
      <c r="AD11" s="92">
        <f t="shared" si="19"/>
        <v>1.06</v>
      </c>
      <c r="AE11" s="92">
        <f t="shared" si="20"/>
        <v>0.99</v>
      </c>
      <c r="AF11" s="92">
        <f t="shared" si="21"/>
        <v>1.06</v>
      </c>
      <c r="AG11" s="92">
        <f t="shared" si="22"/>
        <v>0.87</v>
      </c>
      <c r="AH11" s="92">
        <f t="shared" si="23"/>
        <v>0.96</v>
      </c>
      <c r="AI11" s="92">
        <f t="shared" si="24"/>
        <v>0.98</v>
      </c>
      <c r="AJ11" s="92">
        <f t="shared" si="25"/>
        <v>0.96</v>
      </c>
    </row>
    <row r="12" spans="1:36" ht="12.95" customHeight="1" x14ac:dyDescent="0.15">
      <c r="A12" s="91">
        <v>99</v>
      </c>
      <c r="B12" s="135" t="s">
        <v>52</v>
      </c>
      <c r="C12" s="136"/>
      <c r="D12" s="91">
        <v>34</v>
      </c>
      <c r="E12" s="91">
        <v>25</v>
      </c>
      <c r="F12" s="4">
        <f t="shared" si="0"/>
        <v>1.04</v>
      </c>
      <c r="G12" s="5"/>
      <c r="H12" s="91"/>
      <c r="I12" s="91"/>
      <c r="J12" s="1" t="s">
        <v>15</v>
      </c>
      <c r="K12" s="92">
        <f t="shared" si="1"/>
        <v>0.93</v>
      </c>
      <c r="L12" s="92">
        <f t="shared" si="2"/>
        <v>1.08</v>
      </c>
      <c r="M12" s="92">
        <f t="shared" si="3"/>
        <v>1.07</v>
      </c>
      <c r="N12" s="92">
        <f t="shared" si="4"/>
        <v>1.04</v>
      </c>
      <c r="O12" s="92">
        <f t="shared" si="5"/>
        <v>1.03</v>
      </c>
      <c r="P12" s="92">
        <f t="shared" si="26"/>
        <v>1.04</v>
      </c>
      <c r="Q12" s="92">
        <f t="shared" si="6"/>
        <v>0.94</v>
      </c>
      <c r="R12" s="92">
        <f t="shared" si="7"/>
        <v>1.0900000000000001</v>
      </c>
      <c r="S12" s="92">
        <f t="shared" si="8"/>
        <v>1.08</v>
      </c>
      <c r="T12" s="92">
        <f t="shared" si="9"/>
        <v>1.1499999999999999</v>
      </c>
      <c r="U12" s="92">
        <f t="shared" si="10"/>
        <v>1.1499999999999999</v>
      </c>
      <c r="V12" s="92">
        <f t="shared" si="11"/>
        <v>1.1200000000000001</v>
      </c>
      <c r="W12" s="92">
        <f t="shared" si="12"/>
        <v>1.01</v>
      </c>
      <c r="X12" s="92">
        <f t="shared" si="13"/>
        <v>1.03</v>
      </c>
      <c r="Y12" s="92">
        <f t="shared" si="14"/>
        <v>1.01</v>
      </c>
      <c r="Z12" s="92">
        <f t="shared" si="15"/>
        <v>1.03</v>
      </c>
      <c r="AA12" s="92">
        <f t="shared" si="16"/>
        <v>0.9</v>
      </c>
      <c r="AB12" s="92">
        <f t="shared" si="17"/>
        <v>1.1399999999999999</v>
      </c>
      <c r="AC12" s="92">
        <f t="shared" si="18"/>
        <v>1.1299999999999999</v>
      </c>
      <c r="AD12" s="92">
        <f t="shared" si="19"/>
        <v>1.1100000000000001</v>
      </c>
      <c r="AE12" s="92">
        <f t="shared" si="20"/>
        <v>1.03</v>
      </c>
      <c r="AF12" s="92">
        <f t="shared" si="21"/>
        <v>1.1100000000000001</v>
      </c>
      <c r="AG12" s="92">
        <f t="shared" si="22"/>
        <v>0.9</v>
      </c>
      <c r="AH12" s="92">
        <f t="shared" si="23"/>
        <v>0.99</v>
      </c>
      <c r="AI12" s="92">
        <f t="shared" si="24"/>
        <v>1.02</v>
      </c>
      <c r="AJ12" s="92">
        <f t="shared" si="25"/>
        <v>0.99</v>
      </c>
    </row>
    <row r="13" spans="1:36" ht="12.95" customHeight="1" x14ac:dyDescent="0.15">
      <c r="A13" s="91">
        <v>100</v>
      </c>
      <c r="B13" s="135" t="s">
        <v>52</v>
      </c>
      <c r="C13" s="136"/>
      <c r="D13" s="91">
        <v>16</v>
      </c>
      <c r="E13" s="91">
        <v>14</v>
      </c>
      <c r="F13" s="4">
        <f t="shared" si="0"/>
        <v>0.15</v>
      </c>
      <c r="G13" s="5" t="s">
        <v>65</v>
      </c>
      <c r="H13" s="91" t="s">
        <v>61</v>
      </c>
      <c r="I13" s="5" t="s">
        <v>65</v>
      </c>
      <c r="J13" s="1" t="s">
        <v>15</v>
      </c>
      <c r="K13" s="92">
        <f t="shared" si="1"/>
        <v>0.14000000000000001</v>
      </c>
      <c r="L13" s="92">
        <f t="shared" si="2"/>
        <v>0.15</v>
      </c>
      <c r="M13" s="92">
        <f t="shared" si="3"/>
        <v>0.15</v>
      </c>
      <c r="N13" s="92">
        <f t="shared" si="4"/>
        <v>0.15</v>
      </c>
      <c r="O13" s="92">
        <f t="shared" si="5"/>
        <v>0.15</v>
      </c>
      <c r="P13" s="92">
        <f t="shared" si="26"/>
        <v>0.15</v>
      </c>
      <c r="Q13" s="92">
        <f t="shared" si="6"/>
        <v>0.14000000000000001</v>
      </c>
      <c r="R13" s="92">
        <f t="shared" si="7"/>
        <v>0.14000000000000001</v>
      </c>
      <c r="S13" s="92">
        <f t="shared" si="8"/>
        <v>0.15</v>
      </c>
      <c r="T13" s="92">
        <f t="shared" si="9"/>
        <v>0.15</v>
      </c>
      <c r="U13" s="92">
        <f t="shared" si="10"/>
        <v>0.14000000000000001</v>
      </c>
      <c r="V13" s="92">
        <f t="shared" si="11"/>
        <v>0.15</v>
      </c>
      <c r="W13" s="92">
        <f t="shared" si="12"/>
        <v>0.14000000000000001</v>
      </c>
      <c r="X13" s="92">
        <f t="shared" si="13"/>
        <v>0.15</v>
      </c>
      <c r="Y13" s="92">
        <f t="shared" si="14"/>
        <v>0.13</v>
      </c>
      <c r="Z13" s="92">
        <f t="shared" si="15"/>
        <v>0.14000000000000001</v>
      </c>
      <c r="AA13" s="92">
        <f t="shared" si="16"/>
        <v>0.13</v>
      </c>
      <c r="AB13" s="92">
        <f t="shared" si="17"/>
        <v>0.14000000000000001</v>
      </c>
      <c r="AC13" s="92">
        <f t="shared" si="18"/>
        <v>0.15</v>
      </c>
      <c r="AD13" s="92">
        <f t="shared" si="19"/>
        <v>0.17</v>
      </c>
      <c r="AE13" s="92">
        <f t="shared" si="20"/>
        <v>0.13</v>
      </c>
      <c r="AF13" s="92">
        <f t="shared" si="21"/>
        <v>0.14000000000000001</v>
      </c>
      <c r="AG13" s="92">
        <f t="shared" si="22"/>
        <v>0.13</v>
      </c>
      <c r="AH13" s="92">
        <f t="shared" si="23"/>
        <v>0.13</v>
      </c>
      <c r="AI13" s="92">
        <f t="shared" si="24"/>
        <v>0.15</v>
      </c>
      <c r="AJ13" s="92">
        <f t="shared" si="25"/>
        <v>0.13</v>
      </c>
    </row>
    <row r="14" spans="1:36" ht="12.95" customHeight="1" x14ac:dyDescent="0.15">
      <c r="A14" s="91">
        <v>101</v>
      </c>
      <c r="B14" s="135" t="s">
        <v>52</v>
      </c>
      <c r="C14" s="136"/>
      <c r="D14" s="91">
        <v>14</v>
      </c>
      <c r="E14" s="91">
        <v>12</v>
      </c>
      <c r="F14" s="4">
        <f t="shared" si="0"/>
        <v>0.1</v>
      </c>
      <c r="G14" s="5" t="s">
        <v>65</v>
      </c>
      <c r="H14" s="91" t="s">
        <v>61</v>
      </c>
      <c r="I14" s="5" t="s">
        <v>65</v>
      </c>
      <c r="J14" s="1" t="s">
        <v>15</v>
      </c>
      <c r="K14" s="92">
        <f t="shared" si="1"/>
        <v>0.09</v>
      </c>
      <c r="L14" s="92">
        <f t="shared" si="2"/>
        <v>0.1</v>
      </c>
      <c r="M14" s="92">
        <f t="shared" si="3"/>
        <v>0.1</v>
      </c>
      <c r="N14" s="92">
        <f t="shared" si="4"/>
        <v>0.1</v>
      </c>
      <c r="O14" s="92">
        <f t="shared" si="5"/>
        <v>0.1</v>
      </c>
      <c r="P14" s="92">
        <f t="shared" si="26"/>
        <v>0.1</v>
      </c>
      <c r="Q14" s="92">
        <f t="shared" si="6"/>
        <v>0.09</v>
      </c>
      <c r="R14" s="92">
        <f t="shared" si="7"/>
        <v>0.1</v>
      </c>
      <c r="S14" s="92">
        <f t="shared" si="8"/>
        <v>0.1</v>
      </c>
      <c r="T14" s="92">
        <f t="shared" si="9"/>
        <v>0.1</v>
      </c>
      <c r="U14" s="92">
        <f t="shared" si="10"/>
        <v>0.1</v>
      </c>
      <c r="V14" s="92">
        <f t="shared" si="11"/>
        <v>0.1</v>
      </c>
      <c r="W14" s="92">
        <f t="shared" si="12"/>
        <v>0.1</v>
      </c>
      <c r="X14" s="92">
        <f t="shared" si="13"/>
        <v>0.1</v>
      </c>
      <c r="Y14" s="92">
        <f t="shared" si="14"/>
        <v>0.08</v>
      </c>
      <c r="Z14" s="92">
        <f t="shared" si="15"/>
        <v>0.1</v>
      </c>
      <c r="AA14" s="92">
        <f t="shared" si="16"/>
        <v>0.09</v>
      </c>
      <c r="AB14" s="92">
        <f t="shared" si="17"/>
        <v>0.09</v>
      </c>
      <c r="AC14" s="92">
        <f t="shared" si="18"/>
        <v>0.1</v>
      </c>
      <c r="AD14" s="92">
        <f t="shared" si="19"/>
        <v>0.12</v>
      </c>
      <c r="AE14" s="92">
        <f t="shared" si="20"/>
        <v>0.09</v>
      </c>
      <c r="AF14" s="92">
        <f t="shared" si="21"/>
        <v>0.09</v>
      </c>
      <c r="AG14" s="92">
        <f t="shared" si="22"/>
        <v>0.09</v>
      </c>
      <c r="AH14" s="92">
        <f t="shared" si="23"/>
        <v>0.09</v>
      </c>
      <c r="AI14" s="92">
        <f t="shared" si="24"/>
        <v>0.1</v>
      </c>
      <c r="AJ14" s="92">
        <f t="shared" si="25"/>
        <v>0.09</v>
      </c>
    </row>
    <row r="15" spans="1:36" ht="12.95" customHeight="1" x14ac:dyDescent="0.15">
      <c r="A15" s="91">
        <v>102</v>
      </c>
      <c r="B15" s="135" t="s">
        <v>52</v>
      </c>
      <c r="C15" s="136"/>
      <c r="D15" s="91">
        <v>12</v>
      </c>
      <c r="E15" s="91">
        <v>11</v>
      </c>
      <c r="F15" s="4">
        <f t="shared" si="0"/>
        <v>7.0000000000000007E-2</v>
      </c>
      <c r="G15" s="91" t="s">
        <v>81</v>
      </c>
      <c r="H15" s="91" t="s">
        <v>53</v>
      </c>
      <c r="I15" s="91"/>
      <c r="J15" s="1" t="s">
        <v>15</v>
      </c>
      <c r="K15" s="92">
        <f t="shared" si="1"/>
        <v>7.0000000000000007E-2</v>
      </c>
      <c r="L15" s="92">
        <f t="shared" si="2"/>
        <v>7.0000000000000007E-2</v>
      </c>
      <c r="M15" s="92">
        <f t="shared" si="3"/>
        <v>7.0000000000000007E-2</v>
      </c>
      <c r="N15" s="92">
        <f t="shared" si="4"/>
        <v>7.0000000000000007E-2</v>
      </c>
      <c r="O15" s="92">
        <f t="shared" si="5"/>
        <v>7.0000000000000007E-2</v>
      </c>
      <c r="P15" s="92">
        <f t="shared" si="26"/>
        <v>7.0000000000000007E-2</v>
      </c>
      <c r="Q15" s="92">
        <f t="shared" si="6"/>
        <v>0.06</v>
      </c>
      <c r="R15" s="92">
        <f t="shared" si="7"/>
        <v>7.0000000000000007E-2</v>
      </c>
      <c r="S15" s="92">
        <f t="shared" si="8"/>
        <v>7.0000000000000007E-2</v>
      </c>
      <c r="T15" s="92">
        <f t="shared" si="9"/>
        <v>7.0000000000000007E-2</v>
      </c>
      <c r="U15" s="92">
        <f t="shared" si="10"/>
        <v>7.0000000000000007E-2</v>
      </c>
      <c r="V15" s="92">
        <f t="shared" si="11"/>
        <v>7.0000000000000007E-2</v>
      </c>
      <c r="W15" s="92">
        <f t="shared" si="12"/>
        <v>7.0000000000000007E-2</v>
      </c>
      <c r="X15" s="92">
        <f t="shared" si="13"/>
        <v>7.0000000000000007E-2</v>
      </c>
      <c r="Y15" s="92">
        <f t="shared" si="14"/>
        <v>0.06</v>
      </c>
      <c r="Z15" s="92">
        <f t="shared" si="15"/>
        <v>7.0000000000000007E-2</v>
      </c>
      <c r="AA15" s="92">
        <f t="shared" si="16"/>
        <v>0.06</v>
      </c>
      <c r="AB15" s="92">
        <f t="shared" si="17"/>
        <v>0.06</v>
      </c>
      <c r="AC15" s="92">
        <f t="shared" si="18"/>
        <v>7.0000000000000007E-2</v>
      </c>
      <c r="AD15" s="92">
        <f t="shared" si="19"/>
        <v>0.08</v>
      </c>
      <c r="AE15" s="92">
        <f t="shared" si="20"/>
        <v>0.06</v>
      </c>
      <c r="AF15" s="92">
        <f t="shared" si="21"/>
        <v>0.06</v>
      </c>
      <c r="AG15" s="92">
        <f t="shared" si="22"/>
        <v>0.06</v>
      </c>
      <c r="AH15" s="92">
        <f t="shared" si="23"/>
        <v>0.06</v>
      </c>
      <c r="AI15" s="92">
        <f t="shared" si="24"/>
        <v>7.0000000000000007E-2</v>
      </c>
      <c r="AJ15" s="92">
        <f t="shared" si="25"/>
        <v>0.06</v>
      </c>
    </row>
    <row r="16" spans="1:36" ht="12.95" customHeight="1" x14ac:dyDescent="0.15">
      <c r="A16" s="91">
        <v>103</v>
      </c>
      <c r="B16" s="135" t="s">
        <v>52</v>
      </c>
      <c r="C16" s="136"/>
      <c r="D16" s="91">
        <v>14</v>
      </c>
      <c r="E16" s="91">
        <v>12</v>
      </c>
      <c r="F16" s="4">
        <f t="shared" si="0"/>
        <v>0.1</v>
      </c>
      <c r="G16" s="5"/>
      <c r="H16" s="91" t="s">
        <v>61</v>
      </c>
      <c r="I16" s="91" t="s">
        <v>84</v>
      </c>
      <c r="J16" s="1" t="s">
        <v>15</v>
      </c>
      <c r="K16" s="92">
        <f t="shared" si="1"/>
        <v>0.09</v>
      </c>
      <c r="L16" s="92">
        <f t="shared" si="2"/>
        <v>0.1</v>
      </c>
      <c r="M16" s="92">
        <f t="shared" si="3"/>
        <v>0.1</v>
      </c>
      <c r="N16" s="92">
        <f t="shared" si="4"/>
        <v>0.1</v>
      </c>
      <c r="O16" s="92">
        <f t="shared" si="5"/>
        <v>0.1</v>
      </c>
      <c r="P16" s="92">
        <f t="shared" si="26"/>
        <v>0.1</v>
      </c>
      <c r="Q16" s="92">
        <f t="shared" si="6"/>
        <v>0.09</v>
      </c>
      <c r="R16" s="92">
        <f t="shared" si="7"/>
        <v>0.1</v>
      </c>
      <c r="S16" s="92">
        <f t="shared" si="8"/>
        <v>0.1</v>
      </c>
      <c r="T16" s="92">
        <f t="shared" si="9"/>
        <v>0.1</v>
      </c>
      <c r="U16" s="92">
        <f t="shared" si="10"/>
        <v>0.1</v>
      </c>
      <c r="V16" s="92">
        <f t="shared" si="11"/>
        <v>0.1</v>
      </c>
      <c r="W16" s="92">
        <f t="shared" si="12"/>
        <v>0.1</v>
      </c>
      <c r="X16" s="92">
        <f t="shared" si="13"/>
        <v>0.1</v>
      </c>
      <c r="Y16" s="92">
        <f t="shared" si="14"/>
        <v>0.08</v>
      </c>
      <c r="Z16" s="92">
        <f t="shared" si="15"/>
        <v>0.1</v>
      </c>
      <c r="AA16" s="92">
        <f t="shared" si="16"/>
        <v>0.09</v>
      </c>
      <c r="AB16" s="92">
        <f t="shared" si="17"/>
        <v>0.09</v>
      </c>
      <c r="AC16" s="92">
        <f t="shared" si="18"/>
        <v>0.1</v>
      </c>
      <c r="AD16" s="92">
        <f t="shared" si="19"/>
        <v>0.12</v>
      </c>
      <c r="AE16" s="92">
        <f t="shared" si="20"/>
        <v>0.09</v>
      </c>
      <c r="AF16" s="92">
        <f t="shared" si="21"/>
        <v>0.09</v>
      </c>
      <c r="AG16" s="92">
        <f t="shared" si="22"/>
        <v>0.09</v>
      </c>
      <c r="AH16" s="92">
        <f t="shared" si="23"/>
        <v>0.09</v>
      </c>
      <c r="AI16" s="92">
        <f t="shared" si="24"/>
        <v>0.1</v>
      </c>
      <c r="AJ16" s="92">
        <f t="shared" si="25"/>
        <v>0.09</v>
      </c>
    </row>
    <row r="17" spans="1:36" ht="12.95" customHeight="1" x14ac:dyDescent="0.15">
      <c r="A17" s="91">
        <v>104</v>
      </c>
      <c r="B17" s="135" t="s">
        <v>52</v>
      </c>
      <c r="C17" s="136"/>
      <c r="D17" s="91">
        <v>30</v>
      </c>
      <c r="E17" s="91">
        <v>23</v>
      </c>
      <c r="F17" s="4">
        <f t="shared" si="0"/>
        <v>0.78</v>
      </c>
      <c r="G17" s="91"/>
      <c r="H17" s="91"/>
      <c r="I17" s="91"/>
      <c r="J17" s="1" t="s">
        <v>15</v>
      </c>
      <c r="K17" s="92">
        <f t="shared" si="1"/>
        <v>0.69</v>
      </c>
      <c r="L17" s="92">
        <f t="shared" si="2"/>
        <v>0.78</v>
      </c>
      <c r="M17" s="92">
        <f t="shared" si="3"/>
        <v>0.78</v>
      </c>
      <c r="N17" s="92">
        <f t="shared" si="4"/>
        <v>0.77</v>
      </c>
      <c r="O17" s="92">
        <f t="shared" si="5"/>
        <v>0.76</v>
      </c>
      <c r="P17" s="92">
        <f t="shared" si="26"/>
        <v>0.78</v>
      </c>
      <c r="Q17" s="92">
        <f t="shared" si="6"/>
        <v>0.69</v>
      </c>
      <c r="R17" s="92">
        <f t="shared" si="7"/>
        <v>0.79</v>
      </c>
      <c r="S17" s="92">
        <f t="shared" si="8"/>
        <v>0.79</v>
      </c>
      <c r="T17" s="92">
        <f t="shared" si="9"/>
        <v>0.83</v>
      </c>
      <c r="U17" s="92">
        <f t="shared" si="10"/>
        <v>0.79</v>
      </c>
      <c r="V17" s="92">
        <f t="shared" si="11"/>
        <v>0.81</v>
      </c>
      <c r="W17" s="92">
        <f t="shared" si="12"/>
        <v>0.74</v>
      </c>
      <c r="X17" s="92">
        <f t="shared" si="13"/>
        <v>0.76</v>
      </c>
      <c r="Y17" s="92">
        <f t="shared" si="14"/>
        <v>0.72</v>
      </c>
      <c r="Z17" s="92">
        <f t="shared" si="15"/>
        <v>0.76</v>
      </c>
      <c r="AA17" s="92">
        <f t="shared" si="16"/>
        <v>0.66</v>
      </c>
      <c r="AB17" s="92">
        <f t="shared" si="17"/>
        <v>0.82</v>
      </c>
      <c r="AC17" s="92">
        <f t="shared" si="18"/>
        <v>0.82</v>
      </c>
      <c r="AD17" s="92">
        <f t="shared" si="19"/>
        <v>0.83</v>
      </c>
      <c r="AE17" s="92">
        <f t="shared" si="20"/>
        <v>0.74</v>
      </c>
      <c r="AF17" s="92">
        <f t="shared" si="21"/>
        <v>0.82</v>
      </c>
      <c r="AG17" s="92">
        <f t="shared" si="22"/>
        <v>0.66</v>
      </c>
      <c r="AH17" s="92">
        <f t="shared" si="23"/>
        <v>0.72</v>
      </c>
      <c r="AI17" s="92">
        <f t="shared" si="24"/>
        <v>0.75</v>
      </c>
      <c r="AJ17" s="92">
        <f t="shared" si="25"/>
        <v>0.72</v>
      </c>
    </row>
    <row r="18" spans="1:36" ht="12.95" customHeight="1" x14ac:dyDescent="0.15">
      <c r="A18" s="91">
        <v>105</v>
      </c>
      <c r="B18" s="135" t="s">
        <v>52</v>
      </c>
      <c r="C18" s="136"/>
      <c r="D18" s="91">
        <v>14</v>
      </c>
      <c r="E18" s="91">
        <v>11</v>
      </c>
      <c r="F18" s="4">
        <f t="shared" si="0"/>
        <v>0.09</v>
      </c>
      <c r="G18" s="91" t="s">
        <v>81</v>
      </c>
      <c r="H18" s="91" t="s">
        <v>53</v>
      </c>
      <c r="I18" s="91"/>
      <c r="J18" s="1" t="s">
        <v>15</v>
      </c>
      <c r="K18" s="92">
        <f t="shared" si="1"/>
        <v>0.09</v>
      </c>
      <c r="L18" s="92">
        <f t="shared" si="2"/>
        <v>0.09</v>
      </c>
      <c r="M18" s="92">
        <f t="shared" si="3"/>
        <v>0.09</v>
      </c>
      <c r="N18" s="92">
        <f t="shared" si="4"/>
        <v>0.09</v>
      </c>
      <c r="O18" s="92">
        <f t="shared" si="5"/>
        <v>0.09</v>
      </c>
      <c r="P18" s="92">
        <f t="shared" si="26"/>
        <v>0.09</v>
      </c>
      <c r="Q18" s="92">
        <f t="shared" si="6"/>
        <v>0.08</v>
      </c>
      <c r="R18" s="92">
        <f t="shared" si="7"/>
        <v>0.09</v>
      </c>
      <c r="S18" s="92">
        <f t="shared" si="8"/>
        <v>0.09</v>
      </c>
      <c r="T18" s="92">
        <f t="shared" si="9"/>
        <v>0.09</v>
      </c>
      <c r="U18" s="92">
        <f t="shared" si="10"/>
        <v>0.09</v>
      </c>
      <c r="V18" s="92">
        <f t="shared" si="11"/>
        <v>0.09</v>
      </c>
      <c r="W18" s="92">
        <f t="shared" si="12"/>
        <v>0.09</v>
      </c>
      <c r="X18" s="92">
        <f t="shared" si="13"/>
        <v>0.09</v>
      </c>
      <c r="Y18" s="92">
        <f t="shared" si="14"/>
        <v>0.08</v>
      </c>
      <c r="Z18" s="92">
        <f t="shared" si="15"/>
        <v>0.09</v>
      </c>
      <c r="AA18" s="92">
        <f t="shared" si="16"/>
        <v>0.08</v>
      </c>
      <c r="AB18" s="92">
        <f t="shared" si="17"/>
        <v>0.09</v>
      </c>
      <c r="AC18" s="92">
        <f t="shared" si="18"/>
        <v>0.09</v>
      </c>
      <c r="AD18" s="92">
        <f t="shared" si="19"/>
        <v>0.11</v>
      </c>
      <c r="AE18" s="92">
        <f t="shared" si="20"/>
        <v>0.08</v>
      </c>
      <c r="AF18" s="92">
        <f t="shared" si="21"/>
        <v>0.09</v>
      </c>
      <c r="AG18" s="92">
        <f t="shared" si="22"/>
        <v>0.08</v>
      </c>
      <c r="AH18" s="92">
        <f t="shared" si="23"/>
        <v>0.08</v>
      </c>
      <c r="AI18" s="92">
        <f t="shared" si="24"/>
        <v>0.09</v>
      </c>
      <c r="AJ18" s="92">
        <f t="shared" si="25"/>
        <v>0.08</v>
      </c>
    </row>
    <row r="19" spans="1:36" ht="12.95" customHeight="1" x14ac:dyDescent="0.15">
      <c r="A19" s="91">
        <v>106</v>
      </c>
      <c r="B19" s="135" t="s">
        <v>52</v>
      </c>
      <c r="C19" s="136"/>
      <c r="D19" s="91">
        <v>30</v>
      </c>
      <c r="E19" s="91">
        <v>23</v>
      </c>
      <c r="F19" s="4">
        <f t="shared" si="0"/>
        <v>0.78</v>
      </c>
      <c r="G19" s="5"/>
      <c r="H19" s="91"/>
      <c r="I19" s="91"/>
      <c r="J19" s="1" t="s">
        <v>15</v>
      </c>
      <c r="K19" s="92">
        <f t="shared" si="1"/>
        <v>0.69</v>
      </c>
      <c r="L19" s="92">
        <f t="shared" si="2"/>
        <v>0.78</v>
      </c>
      <c r="M19" s="92">
        <f t="shared" si="3"/>
        <v>0.78</v>
      </c>
      <c r="N19" s="92">
        <f t="shared" si="4"/>
        <v>0.77</v>
      </c>
      <c r="O19" s="92">
        <f t="shared" si="5"/>
        <v>0.76</v>
      </c>
      <c r="P19" s="92">
        <f t="shared" si="26"/>
        <v>0.78</v>
      </c>
      <c r="Q19" s="92">
        <f t="shared" si="6"/>
        <v>0.69</v>
      </c>
      <c r="R19" s="92">
        <f t="shared" si="7"/>
        <v>0.79</v>
      </c>
      <c r="S19" s="92">
        <f t="shared" si="8"/>
        <v>0.79</v>
      </c>
      <c r="T19" s="92">
        <f t="shared" si="9"/>
        <v>0.83</v>
      </c>
      <c r="U19" s="92">
        <f t="shared" si="10"/>
        <v>0.79</v>
      </c>
      <c r="V19" s="92">
        <f t="shared" si="11"/>
        <v>0.81</v>
      </c>
      <c r="W19" s="92">
        <f t="shared" si="12"/>
        <v>0.74</v>
      </c>
      <c r="X19" s="92">
        <f t="shared" si="13"/>
        <v>0.76</v>
      </c>
      <c r="Y19" s="92">
        <f t="shared" si="14"/>
        <v>0.72</v>
      </c>
      <c r="Z19" s="92">
        <f t="shared" si="15"/>
        <v>0.76</v>
      </c>
      <c r="AA19" s="92">
        <f t="shared" si="16"/>
        <v>0.66</v>
      </c>
      <c r="AB19" s="92">
        <f t="shared" si="17"/>
        <v>0.82</v>
      </c>
      <c r="AC19" s="92">
        <f t="shared" si="18"/>
        <v>0.82</v>
      </c>
      <c r="AD19" s="92">
        <f t="shared" si="19"/>
        <v>0.83</v>
      </c>
      <c r="AE19" s="92">
        <f t="shared" si="20"/>
        <v>0.74</v>
      </c>
      <c r="AF19" s="92">
        <f t="shared" si="21"/>
        <v>0.82</v>
      </c>
      <c r="AG19" s="92">
        <f t="shared" si="22"/>
        <v>0.66</v>
      </c>
      <c r="AH19" s="92">
        <f t="shared" si="23"/>
        <v>0.72</v>
      </c>
      <c r="AI19" s="92">
        <f t="shared" si="24"/>
        <v>0.75</v>
      </c>
      <c r="AJ19" s="92">
        <f t="shared" si="25"/>
        <v>0.72</v>
      </c>
    </row>
    <row r="20" spans="1:36" ht="12.95" customHeight="1" x14ac:dyDescent="0.15">
      <c r="A20" s="91">
        <v>107</v>
      </c>
      <c r="B20" s="135" t="s">
        <v>52</v>
      </c>
      <c r="C20" s="136"/>
      <c r="D20" s="91">
        <v>12</v>
      </c>
      <c r="E20" s="91">
        <v>11</v>
      </c>
      <c r="F20" s="4">
        <f t="shared" si="0"/>
        <v>7.0000000000000007E-2</v>
      </c>
      <c r="G20" s="91" t="s">
        <v>81</v>
      </c>
      <c r="H20" s="91" t="s">
        <v>53</v>
      </c>
      <c r="I20" s="91"/>
      <c r="J20" s="1" t="s">
        <v>15</v>
      </c>
      <c r="K20" s="92">
        <f t="shared" si="1"/>
        <v>7.0000000000000007E-2</v>
      </c>
      <c r="L20" s="92">
        <f t="shared" si="2"/>
        <v>7.0000000000000007E-2</v>
      </c>
      <c r="M20" s="92">
        <f t="shared" si="3"/>
        <v>7.0000000000000007E-2</v>
      </c>
      <c r="N20" s="92">
        <f t="shared" si="4"/>
        <v>7.0000000000000007E-2</v>
      </c>
      <c r="O20" s="92">
        <f t="shared" si="5"/>
        <v>7.0000000000000007E-2</v>
      </c>
      <c r="P20" s="92">
        <f t="shared" si="26"/>
        <v>7.0000000000000007E-2</v>
      </c>
      <c r="Q20" s="92">
        <f t="shared" si="6"/>
        <v>0.06</v>
      </c>
      <c r="R20" s="92">
        <f t="shared" si="7"/>
        <v>7.0000000000000007E-2</v>
      </c>
      <c r="S20" s="92">
        <f t="shared" si="8"/>
        <v>7.0000000000000007E-2</v>
      </c>
      <c r="T20" s="92">
        <f t="shared" si="9"/>
        <v>7.0000000000000007E-2</v>
      </c>
      <c r="U20" s="92">
        <f t="shared" si="10"/>
        <v>7.0000000000000007E-2</v>
      </c>
      <c r="V20" s="92">
        <f t="shared" si="11"/>
        <v>7.0000000000000007E-2</v>
      </c>
      <c r="W20" s="92">
        <f t="shared" si="12"/>
        <v>7.0000000000000007E-2</v>
      </c>
      <c r="X20" s="92">
        <f t="shared" si="13"/>
        <v>7.0000000000000007E-2</v>
      </c>
      <c r="Y20" s="92">
        <f t="shared" si="14"/>
        <v>0.06</v>
      </c>
      <c r="Z20" s="92">
        <f t="shared" si="15"/>
        <v>7.0000000000000007E-2</v>
      </c>
      <c r="AA20" s="92">
        <f t="shared" si="16"/>
        <v>0.06</v>
      </c>
      <c r="AB20" s="92">
        <f t="shared" si="17"/>
        <v>0.06</v>
      </c>
      <c r="AC20" s="92">
        <f t="shared" si="18"/>
        <v>7.0000000000000007E-2</v>
      </c>
      <c r="AD20" s="92">
        <f t="shared" si="19"/>
        <v>0.08</v>
      </c>
      <c r="AE20" s="92">
        <f t="shared" si="20"/>
        <v>0.06</v>
      </c>
      <c r="AF20" s="92">
        <f t="shared" si="21"/>
        <v>0.06</v>
      </c>
      <c r="AG20" s="92">
        <f t="shared" si="22"/>
        <v>0.06</v>
      </c>
      <c r="AH20" s="92">
        <f t="shared" si="23"/>
        <v>0.06</v>
      </c>
      <c r="AI20" s="92">
        <f t="shared" si="24"/>
        <v>7.0000000000000007E-2</v>
      </c>
      <c r="AJ20" s="92">
        <f t="shared" si="25"/>
        <v>0.06</v>
      </c>
    </row>
    <row r="21" spans="1:36" ht="12.95" customHeight="1" x14ac:dyDescent="0.15">
      <c r="A21" s="91">
        <v>108</v>
      </c>
      <c r="B21" s="135" t="s">
        <v>52</v>
      </c>
      <c r="C21" s="136"/>
      <c r="D21" s="91">
        <v>20</v>
      </c>
      <c r="E21" s="91">
        <v>14</v>
      </c>
      <c r="F21" s="4">
        <f t="shared" si="0"/>
        <v>0.22</v>
      </c>
      <c r="G21" s="5" t="s">
        <v>66</v>
      </c>
      <c r="H21" s="91" t="s">
        <v>61</v>
      </c>
      <c r="I21" s="5" t="s">
        <v>66</v>
      </c>
      <c r="J21" s="1" t="s">
        <v>15</v>
      </c>
      <c r="K21" s="92">
        <f t="shared" si="1"/>
        <v>0.2</v>
      </c>
      <c r="L21" s="92">
        <f t="shared" si="2"/>
        <v>0.22</v>
      </c>
      <c r="M21" s="92">
        <f t="shared" si="3"/>
        <v>0.22</v>
      </c>
      <c r="N21" s="92">
        <f t="shared" si="4"/>
        <v>0.22</v>
      </c>
      <c r="O21" s="92">
        <f t="shared" si="5"/>
        <v>0.22</v>
      </c>
      <c r="P21" s="92">
        <f t="shared" si="26"/>
        <v>0.22</v>
      </c>
      <c r="Q21" s="92">
        <f t="shared" si="6"/>
        <v>0.2</v>
      </c>
      <c r="R21" s="92">
        <f t="shared" si="7"/>
        <v>0.22</v>
      </c>
      <c r="S21" s="92">
        <f t="shared" si="8"/>
        <v>0.22</v>
      </c>
      <c r="T21" s="92">
        <f t="shared" si="9"/>
        <v>0.22</v>
      </c>
      <c r="U21" s="92">
        <f t="shared" si="10"/>
        <v>0.22</v>
      </c>
      <c r="V21" s="92">
        <f t="shared" si="11"/>
        <v>0.23</v>
      </c>
      <c r="W21" s="92">
        <f t="shared" si="12"/>
        <v>0.22</v>
      </c>
      <c r="X21" s="92">
        <f t="shared" si="13"/>
        <v>0.22</v>
      </c>
      <c r="Y21" s="92">
        <f t="shared" si="14"/>
        <v>0.2</v>
      </c>
      <c r="Z21" s="92">
        <f t="shared" si="15"/>
        <v>0.22</v>
      </c>
      <c r="AA21" s="92">
        <f t="shared" si="16"/>
        <v>0.2</v>
      </c>
      <c r="AB21" s="92">
        <f t="shared" si="17"/>
        <v>0.22</v>
      </c>
      <c r="AC21" s="92">
        <f t="shared" si="18"/>
        <v>0.22</v>
      </c>
      <c r="AD21" s="92">
        <f t="shared" si="19"/>
        <v>0.25</v>
      </c>
      <c r="AE21" s="92">
        <f t="shared" si="20"/>
        <v>0.2</v>
      </c>
      <c r="AF21" s="92">
        <f t="shared" si="21"/>
        <v>0.22</v>
      </c>
      <c r="AG21" s="92">
        <f t="shared" si="22"/>
        <v>0.2</v>
      </c>
      <c r="AH21" s="92">
        <f t="shared" si="23"/>
        <v>0.2</v>
      </c>
      <c r="AI21" s="92">
        <f t="shared" si="24"/>
        <v>0.22</v>
      </c>
      <c r="AJ21" s="92">
        <f t="shared" si="25"/>
        <v>0.2</v>
      </c>
    </row>
    <row r="22" spans="1:36" ht="12.95" customHeight="1" x14ac:dyDescent="0.15">
      <c r="A22" s="91">
        <v>109</v>
      </c>
      <c r="B22" s="135" t="s">
        <v>52</v>
      </c>
      <c r="C22" s="136"/>
      <c r="D22" s="91">
        <v>30</v>
      </c>
      <c r="E22" s="91">
        <v>22</v>
      </c>
      <c r="F22" s="4">
        <f t="shared" si="0"/>
        <v>0.74</v>
      </c>
      <c r="G22" s="5"/>
      <c r="H22" s="91"/>
      <c r="I22" s="91"/>
      <c r="J22" s="1" t="s">
        <v>15</v>
      </c>
      <c r="K22" s="92">
        <f t="shared" si="1"/>
        <v>0.66</v>
      </c>
      <c r="L22" s="92">
        <f t="shared" si="2"/>
        <v>0.75</v>
      </c>
      <c r="M22" s="92">
        <f t="shared" si="3"/>
        <v>0.74</v>
      </c>
      <c r="N22" s="92">
        <f t="shared" si="4"/>
        <v>0.73</v>
      </c>
      <c r="O22" s="92">
        <f t="shared" si="5"/>
        <v>0.73</v>
      </c>
      <c r="P22" s="92">
        <f t="shared" si="26"/>
        <v>0.74</v>
      </c>
      <c r="Q22" s="92">
        <f t="shared" si="6"/>
        <v>0.66</v>
      </c>
      <c r="R22" s="92">
        <f t="shared" si="7"/>
        <v>0.76</v>
      </c>
      <c r="S22" s="92">
        <f t="shared" si="8"/>
        <v>0.75</v>
      </c>
      <c r="T22" s="92">
        <f t="shared" si="9"/>
        <v>0.79</v>
      </c>
      <c r="U22" s="92">
        <f t="shared" si="10"/>
        <v>0.75</v>
      </c>
      <c r="V22" s="92">
        <f t="shared" si="11"/>
        <v>0.78</v>
      </c>
      <c r="W22" s="92">
        <f t="shared" si="12"/>
        <v>0.71</v>
      </c>
      <c r="X22" s="92">
        <f t="shared" si="13"/>
        <v>0.72</v>
      </c>
      <c r="Y22" s="92">
        <f t="shared" si="14"/>
        <v>0.69</v>
      </c>
      <c r="Z22" s="92">
        <f t="shared" si="15"/>
        <v>0.72</v>
      </c>
      <c r="AA22" s="92">
        <f t="shared" si="16"/>
        <v>0.63</v>
      </c>
      <c r="AB22" s="92">
        <f t="shared" si="17"/>
        <v>0.78</v>
      </c>
      <c r="AC22" s="92">
        <f t="shared" si="18"/>
        <v>0.78</v>
      </c>
      <c r="AD22" s="92">
        <f t="shared" si="19"/>
        <v>0.79</v>
      </c>
      <c r="AE22" s="92">
        <f t="shared" si="20"/>
        <v>0.71</v>
      </c>
      <c r="AF22" s="92">
        <f t="shared" si="21"/>
        <v>0.78</v>
      </c>
      <c r="AG22" s="92">
        <f t="shared" si="22"/>
        <v>0.63</v>
      </c>
      <c r="AH22" s="92">
        <f t="shared" si="23"/>
        <v>0.69</v>
      </c>
      <c r="AI22" s="92">
        <f t="shared" si="24"/>
        <v>0.72</v>
      </c>
      <c r="AJ22" s="92">
        <f t="shared" si="25"/>
        <v>0.69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91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91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91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198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14</v>
      </c>
      <c r="D47" s="14">
        <f>COUNTIF(G4:G43,"*下層*")</f>
        <v>5</v>
      </c>
      <c r="E47" s="14">
        <f>COUNTA(A4:A43)</f>
        <v>19</v>
      </c>
      <c r="F47" s="10"/>
      <c r="G47" s="15">
        <f>C47*100</f>
        <v>1400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19</v>
      </c>
      <c r="D48" s="14">
        <f>IF(D47&gt;0,ROUND(SUMIF(G4:G43,"*下層*",E4:E43)/D47,0),"")</f>
        <v>11</v>
      </c>
      <c r="E48" s="14">
        <f>ROUND(SUM(E4:E43)/E47,0)</f>
        <v>17</v>
      </c>
      <c r="F48" s="13"/>
      <c r="G48" s="15">
        <f>C48</f>
        <v>19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25</v>
      </c>
      <c r="D49" s="14">
        <f>IF(D47&gt;0,ROUND(SUMIF(G4:G43,"*下層*",D4:D43)/D47,0),"")</f>
        <v>12</v>
      </c>
      <c r="E49" s="14">
        <f>ROUND(SUM(D4:D43)/E47,0)</f>
        <v>22</v>
      </c>
      <c r="F49" s="13"/>
      <c r="G49" s="15">
        <f>C49</f>
        <v>25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7.8500000000000005</v>
      </c>
      <c r="D50" s="16">
        <f>SUMIF(G4:G43,"*下層*",F4:F43)</f>
        <v>0.37000000000000005</v>
      </c>
      <c r="E50" s="4">
        <f>SUM(F4:F43)</f>
        <v>8.2200000000000006</v>
      </c>
      <c r="F50" s="13"/>
      <c r="G50" s="17">
        <f>C50*100</f>
        <v>785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形状比＝76、Sr＝14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5</v>
      </c>
      <c r="D54" s="14">
        <f>COUNTIF(H4:H43,"▲")</f>
        <v>5</v>
      </c>
      <c r="E54" s="14">
        <f>COUNTA(H4:H43)</f>
        <v>10</v>
      </c>
      <c r="F54" s="10"/>
      <c r="G54" s="15">
        <f>C54*100</f>
        <v>500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13</v>
      </c>
      <c r="D55" s="14">
        <f>IF(D54&gt;0,ROUND(SUMIF(H4:H43,"▲",E4:E43)/D54,0),"")</f>
        <v>11</v>
      </c>
      <c r="E55" s="14">
        <f>ROUND(SUMIF(H4:H43,"*",E4:E43)/E54,0)</f>
        <v>12</v>
      </c>
      <c r="F55" s="13"/>
      <c r="G55" s="15">
        <f>C55</f>
        <v>13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16</v>
      </c>
      <c r="D56" s="14">
        <f>IF(D54&gt;0,ROUND(SUMIF(H4:H43,"▲",D4:D43)/D54,0),"")</f>
        <v>12</v>
      </c>
      <c r="E56" s="14">
        <f>ROUND(SUMIF(H4:H43,"*",D4:D43)/E54,0)</f>
        <v>14</v>
      </c>
      <c r="F56" s="13"/>
      <c r="G56" s="15">
        <f>C56</f>
        <v>16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0.72</v>
      </c>
      <c r="D57" s="16">
        <f>SUMIF(H4:H43,"▲",F4:F43)</f>
        <v>0.37000000000000005</v>
      </c>
      <c r="E57" s="16">
        <f>SUM(C57:D57)</f>
        <v>1.0900000000000001</v>
      </c>
      <c r="F57" s="13"/>
      <c r="G57" s="19">
        <f>C57*100</f>
        <v>72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6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35.700000000000003</v>
      </c>
      <c r="D61" s="20">
        <f>IF(D47&gt;0,ROUND(D54/D47*100,1),"")</f>
        <v>100</v>
      </c>
      <c r="E61" s="20">
        <f>ROUND(E54/E47*100,1)</f>
        <v>52.6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9.1999999999999993</v>
      </c>
      <c r="D62" s="20">
        <f>IF(D47&gt;0,ROUND(D57/D50*100,1),"")</f>
        <v>100</v>
      </c>
      <c r="E62" s="20">
        <f>ROUND(E57/E50*100,1)</f>
        <v>13.3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30</v>
      </c>
      <c r="D68" s="14" t="str">
        <f>IF(D66&gt;0,ROUND(SUMIFS(D4:D43,G4:G43,"*下層*",H4:H43,"")/D66,0),"")</f>
        <v/>
      </c>
      <c r="E68" s="14">
        <f>IF(E66&gt;0,ROUND(SUMIF(H4:H43,"",D4:D43)/E66,0),"")</f>
        <v>30</v>
      </c>
      <c r="F68" s="13"/>
      <c r="G68" s="15">
        <f>C68</f>
        <v>30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7.1300000000000008</v>
      </c>
      <c r="D69" s="16" t="str">
        <f>IF(D66&gt;0,D50-D57,"")</f>
        <v/>
      </c>
      <c r="E69" s="4">
        <f>SUM(C69:D69)</f>
        <v>7.1300000000000008</v>
      </c>
      <c r="F69" s="13"/>
      <c r="G69" s="17">
        <f>C69*100</f>
        <v>713.00000000000011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形状比＝77、Sr＝14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2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927" priority="16" stopIfTrue="1">
      <formula>AND(($H4="スギ"),(#REF!&lt;12))</formula>
    </cfRule>
  </conditionalFormatting>
  <conditionalFormatting sqref="L4:L43">
    <cfRule type="expression" dxfId="926" priority="15" stopIfTrue="1">
      <formula>AND(($H4="スギ"),(#REF!&lt;22),(#REF!&gt;=12))</formula>
    </cfRule>
  </conditionalFormatting>
  <conditionalFormatting sqref="M4:M43">
    <cfRule type="expression" dxfId="925" priority="14" stopIfTrue="1">
      <formula>AND(($H4="スギ"),(#REF!&lt;32),(#REF!&gt;=22))</formula>
    </cfRule>
  </conditionalFormatting>
  <conditionalFormatting sqref="N4:N43">
    <cfRule type="expression" dxfId="924" priority="13" stopIfTrue="1">
      <formula>AND(($H4="スギ"),(#REF!&lt;42),(#REF!&gt;=32))</formula>
    </cfRule>
  </conditionalFormatting>
  <conditionalFormatting sqref="U4:U43 Z4:AF43 AJ4:AJ43 O4:P43">
    <cfRule type="expression" dxfId="923" priority="12" stopIfTrue="1">
      <formula>AND(($H4="スギ"),(#REF!&gt;=42))</formula>
    </cfRule>
  </conditionalFormatting>
  <conditionalFormatting sqref="Q4:Q43 AA4:AA43">
    <cfRule type="expression" dxfId="922" priority="11" stopIfTrue="1">
      <formula>AND(($H4="ヒノキ"),(#REF!&lt;12))</formula>
    </cfRule>
  </conditionalFormatting>
  <conditionalFormatting sqref="R4:R43 AB4:AE43">
    <cfRule type="expression" dxfId="921" priority="10" stopIfTrue="1">
      <formula>AND(($H4="ヒノキ"),(#REF!&lt;22),(#REF!&gt;=12))</formula>
    </cfRule>
  </conditionalFormatting>
  <conditionalFormatting sqref="S4:S43">
    <cfRule type="expression" dxfId="920" priority="9" stopIfTrue="1">
      <formula>AND(($H4="ヒノキ"),(#REF!&lt;32),(#REF!&gt;=22))</formula>
    </cfRule>
  </conditionalFormatting>
  <conditionalFormatting sqref="T4:U43 Z4:AF43 AJ4:AJ43">
    <cfRule type="expression" dxfId="919" priority="8" stopIfTrue="1">
      <formula>AND(($H4="ヒノキ"),(#REF!&gt;=32))</formula>
    </cfRule>
  </conditionalFormatting>
  <conditionalFormatting sqref="V4:V43 AA4:AA43">
    <cfRule type="expression" dxfId="918" priority="7" stopIfTrue="1">
      <formula>AND(($H4="アカマツ"),(#REF!&lt;12))</formula>
    </cfRule>
  </conditionalFormatting>
  <conditionalFormatting sqref="W4:W43 AB4:AB43">
    <cfRule type="expression" dxfId="917" priority="6" stopIfTrue="1">
      <formula>AND(($H4="アカマツ"),(#REF!&lt;22),(#REF!&gt;=12))</formula>
    </cfRule>
  </conditionalFormatting>
  <conditionalFormatting sqref="X4:X43 AC4:AC43">
    <cfRule type="expression" dxfId="916" priority="5" stopIfTrue="1">
      <formula>AND(($H4="アカマツ"),(#REF!&lt;42),(#REF!&gt;=22))</formula>
    </cfRule>
  </conditionalFormatting>
  <conditionalFormatting sqref="Y4:AF43 AJ4:AJ43">
    <cfRule type="expression" dxfId="915" priority="4" stopIfTrue="1">
      <formula>AND(($H4="アカマツ"),(#REF!&gt;=42))</formula>
    </cfRule>
  </conditionalFormatting>
  <conditionalFormatting sqref="AG4:AG43">
    <cfRule type="expression" dxfId="914" priority="3" stopIfTrue="1">
      <formula>AND(($H4&lt;&gt;"スギ"),($H4&lt;&gt;"ヒノキ"),($H4&lt;&gt;"アカマツ"),(#REF!&lt;12))</formula>
    </cfRule>
  </conditionalFormatting>
  <conditionalFormatting sqref="AH4:AH43">
    <cfRule type="expression" dxfId="91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1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AJ120"/>
  <sheetViews>
    <sheetView showGridLines="0" tabSelected="1" view="pageBreakPreview" topLeftCell="A28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96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64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3">
        <v>0</v>
      </c>
      <c r="L3" s="63">
        <v>12</v>
      </c>
      <c r="M3" s="63">
        <v>22</v>
      </c>
      <c r="N3" s="63">
        <v>32</v>
      </c>
      <c r="O3" s="63">
        <v>42</v>
      </c>
      <c r="P3" s="63" t="s">
        <v>14</v>
      </c>
      <c r="Q3" s="63">
        <v>0</v>
      </c>
      <c r="R3" s="63">
        <v>12</v>
      </c>
      <c r="S3" s="63">
        <v>22</v>
      </c>
      <c r="T3" s="63">
        <v>32</v>
      </c>
      <c r="U3" s="63" t="s">
        <v>14</v>
      </c>
      <c r="V3" s="63">
        <v>0</v>
      </c>
      <c r="W3" s="63">
        <v>12</v>
      </c>
      <c r="X3" s="63">
        <v>22</v>
      </c>
      <c r="Y3" s="63">
        <v>42</v>
      </c>
      <c r="Z3" s="63" t="s">
        <v>14</v>
      </c>
      <c r="AA3" s="63">
        <v>0</v>
      </c>
      <c r="AB3" s="63">
        <v>12</v>
      </c>
      <c r="AC3" s="63">
        <v>22</v>
      </c>
      <c r="AD3" s="63">
        <v>32</v>
      </c>
      <c r="AE3" s="63">
        <v>42</v>
      </c>
      <c r="AF3" s="63" t="s">
        <v>14</v>
      </c>
      <c r="AG3" s="63">
        <v>0</v>
      </c>
      <c r="AH3" s="63">
        <v>12</v>
      </c>
      <c r="AI3" s="63">
        <v>42</v>
      </c>
      <c r="AJ3" s="63" t="s">
        <v>14</v>
      </c>
    </row>
    <row r="4" spans="1:36" ht="12.95" customHeight="1" x14ac:dyDescent="0.15">
      <c r="A4" s="62">
        <v>821</v>
      </c>
      <c r="B4" s="135" t="s">
        <v>52</v>
      </c>
      <c r="C4" s="136"/>
      <c r="D4" s="62">
        <v>34</v>
      </c>
      <c r="E4" s="62">
        <v>25</v>
      </c>
      <c r="F4" s="4">
        <f t="shared" ref="F4:F43" si="0">IF(D4&gt;0,IF(B4="スギ",P4,IF(B4="ヒノキ",U4,IF(B4="アカマツ",Z4,IF(B4="カラマツ",AF4,AJ4)))),"")</f>
        <v>1.04</v>
      </c>
      <c r="G4" s="5"/>
      <c r="H4" s="62"/>
      <c r="I4" s="85" t="s">
        <v>83</v>
      </c>
      <c r="J4" s="1" t="s">
        <v>15</v>
      </c>
      <c r="K4" s="63">
        <f t="shared" ref="K4:K43" si="1">IF(ROUND(10^(-5+0.8769+1.7454*LOG(D4)+1.014*LOG(E4)),2)&gt;=0.01,ROUND(10^(-5+0.8769+1.7454*LOG(D4)+1.014*LOG(E4)),2),ROUND(10^(-5+0.8769+1.7454*LOG(D4)+1.014*LOG(E4)),3))</f>
        <v>0.93</v>
      </c>
      <c r="L4" s="63">
        <f t="shared" ref="L4:L43" si="2">ROUND(10^(-5+0.73504+1.83346*LOG(D4)+1.06569*LOG(E4)),2)</f>
        <v>1.08</v>
      </c>
      <c r="M4" s="63">
        <f t="shared" ref="M4:M43" si="3">ROUND(10^(-5+0.71514+1.74357*LOG(D4)+1.17719*LOG(E4)),2)</f>
        <v>1.07</v>
      </c>
      <c r="N4" s="63">
        <f t="shared" ref="N4:N43" si="4">ROUND(10^(-5+0.82956+1.76381*LOG(D4)+1.06412*LOG(E4)),2)</f>
        <v>1.04</v>
      </c>
      <c r="O4" s="63">
        <f t="shared" ref="O4:O43" si="5">ROUND(10^(-5+0.88226+1.79204*LOG(D4)+0.99303*LOG(E4)),2)</f>
        <v>1.03</v>
      </c>
      <c r="P4" s="63">
        <f>HLOOKUP($D4,K$3:O$43,MATCH($A4,$A$3:$A$43,0),1)</f>
        <v>1.04</v>
      </c>
      <c r="Q4" s="63">
        <f t="shared" ref="Q4:Q43" si="6">IF(ROUND(10^(1.810672*LOG(D4)+0.982833*LOG(E4)-4.173533),2)&gt;=0.01,ROUND(10^(1.810672*LOG(D4)+0.982833*LOG(E4)-4.173533),2),ROUND(10^(1.810672*LOG(D4)+0.982833*LOG(E4)-4.173533),3))</f>
        <v>0.94</v>
      </c>
      <c r="R4" s="63">
        <f t="shared" ref="R4:R43" si="7">ROUND(10^(1.905709*LOG(D4)+1.011385*LOG(E4)-4.293729),2)</f>
        <v>1.0900000000000001</v>
      </c>
      <c r="S4" s="63">
        <f t="shared" ref="S4:S43" si="8">ROUND(10^(1.771888*LOG(D4)+1.138415*LOG(E4)-4.271259),2)</f>
        <v>1.08</v>
      </c>
      <c r="T4" s="63">
        <f t="shared" ref="T4:T43" si="9">ROUND(10^(1.671519*LOG(D4)+1.363617*LOG(E4)-4.404407),2)</f>
        <v>1.1499999999999999</v>
      </c>
      <c r="U4" s="63">
        <f t="shared" ref="U4:U43" si="10">HLOOKUP($D4,Q$3:T$43,MATCH($A4,$A$3:$A$43,0),1)</f>
        <v>1.1499999999999999</v>
      </c>
      <c r="V4" s="63">
        <f t="shared" ref="V4:V43" si="11">IF(ROUND(10^(-4.249503+1.946501*LOG(D4)+0.942682*LOG(E4)),2)&gt;=0.01,ROUND(10^(-4.249503+1.946501*LOG(D4)+0.942682*LOG(E4)),2),ROUND(10^(-4.249503+1.946501*LOG(D4)+0.942682*LOG(E4)),3))</f>
        <v>1.1200000000000001</v>
      </c>
      <c r="W4" s="63">
        <f t="shared" ref="W4:W43" si="12">ROUND(10^(-4.155639+1.847898*LOG(D4)+0.951955*LOG(E4)),2)</f>
        <v>1.01</v>
      </c>
      <c r="X4" s="63">
        <f t="shared" ref="X4:X43" si="13">ROUND(10^(-4.194535+1.804172*LOG(D4)+1.034248*LOG(E4)),2)</f>
        <v>1.03</v>
      </c>
      <c r="Y4" s="63">
        <f t="shared" ref="Y4:Y43" si="14">ROUND(10^(-4.42347+2.006485*LOG(D4)+0.967757*LOG(E4)),2)</f>
        <v>1.01</v>
      </c>
      <c r="Z4" s="63">
        <f t="shared" ref="Z4:Z43" si="15">HLOOKUP($D4,V$3:Y$43,MATCH($A4,$A$3:$A$43,0),1)</f>
        <v>1.03</v>
      </c>
      <c r="AA4" s="63">
        <f t="shared" ref="AA4:AA43" si="16">IF(ROUND(10^(1.80389*LOG(D4)+0.962587*LOG(E4)-4.155099),2)&gt;=0.01,ROUND(10^(1.80389*LOG(D4)+0.962587*LOG(E4)-4.155099),2),ROUND(10^(1.80389*LOG(D4)+0.962587*LOG(E4)-4.155099),3))</f>
        <v>0.9</v>
      </c>
      <c r="AB4" s="63">
        <f t="shared" ref="AB4:AB43" si="17">ROUND(10^(1.979213*LOG(D4)+0.998347*LOG(E4)-4.369281),2)</f>
        <v>1.1399999999999999</v>
      </c>
      <c r="AC4" s="63">
        <f t="shared" ref="AC4:AC43" si="18">ROUND(10^(1.904401*LOG(D4)+1.062478*LOG(E4)-4.348104),2)</f>
        <v>1.1299999999999999</v>
      </c>
      <c r="AD4" s="63">
        <f t="shared" ref="AD4:AD43" si="19">ROUND(10^(1.640825*LOG(D4)+1.080387*LOG(E4)-3.976731),2)</f>
        <v>1.1100000000000001</v>
      </c>
      <c r="AE4" s="63">
        <f t="shared" ref="AE4:AE43" si="20">ROUND(10^(1.90887*LOG(D4)+1.088002*LOG(E4)-4.431495),2)</f>
        <v>1.03</v>
      </c>
      <c r="AF4" s="63">
        <f t="shared" ref="AF4:AF43" si="21">HLOOKUP($D4,AA$3:AE$43,MATCH($A4,$A$3:$A$43,0),1)</f>
        <v>1.1100000000000001</v>
      </c>
      <c r="AG4" s="63">
        <f t="shared" ref="AG4:AG43" si="22">IF(ROUND(10^(1.94019664*LOG(D4)+0.84689666*LOG(E4)-4.20067295),2)&gt;=0.01,ROUND(10^(1.94019664*LOG(D4)+0.84689666*LOG(E4)-4.20067295),2),ROUND(10^(1.94019664*LOG(D4)+0.84689666*LOG(E4)-4.20067295),3))</f>
        <v>0.9</v>
      </c>
      <c r="AH4" s="63">
        <f t="shared" ref="AH4:AH43" si="23">ROUND(10^(1.93813902*LOG(D4)+0.96697002*LOG(E4)-4.32216295),2)</f>
        <v>0.99</v>
      </c>
      <c r="AI4" s="63">
        <f t="shared" ref="AI4:AI43" si="24">ROUND(10^(1.82464098*LOG(D4)+0.97625989*LOG(E4)-4.15096808),2)</f>
        <v>1.02</v>
      </c>
      <c r="AJ4" s="63">
        <f t="shared" ref="AJ4:AJ43" si="25">HLOOKUP($D4,AG$3:AI$43,MATCH($A4,$A$3:$A$43,0),1)</f>
        <v>0.99</v>
      </c>
    </row>
    <row r="5" spans="1:36" ht="12.95" customHeight="1" x14ac:dyDescent="0.15">
      <c r="A5" s="62">
        <v>822</v>
      </c>
      <c r="B5" s="135" t="s">
        <v>52</v>
      </c>
      <c r="C5" s="136"/>
      <c r="D5" s="62">
        <v>34</v>
      </c>
      <c r="E5" s="62">
        <v>23</v>
      </c>
      <c r="F5" s="4">
        <f t="shared" si="0"/>
        <v>0.95</v>
      </c>
      <c r="G5" s="5"/>
      <c r="H5" s="62"/>
      <c r="I5" s="62"/>
      <c r="J5" s="1" t="s">
        <v>15</v>
      </c>
      <c r="K5" s="63">
        <f t="shared" si="1"/>
        <v>0.85</v>
      </c>
      <c r="L5" s="63">
        <f t="shared" si="2"/>
        <v>0.99</v>
      </c>
      <c r="M5" s="63">
        <f t="shared" si="3"/>
        <v>0.97</v>
      </c>
      <c r="N5" s="63">
        <f t="shared" si="4"/>
        <v>0.95</v>
      </c>
      <c r="O5" s="63">
        <f t="shared" si="5"/>
        <v>0.95</v>
      </c>
      <c r="P5" s="63">
        <f t="shared" ref="P5:P43" si="26">HLOOKUP($D5,K$3:O$43,MATCH(A5,$A$3:$A$43,0),1)</f>
        <v>0.95</v>
      </c>
      <c r="Q5" s="63">
        <f t="shared" si="6"/>
        <v>0.87</v>
      </c>
      <c r="R5" s="63">
        <f t="shared" si="7"/>
        <v>1</v>
      </c>
      <c r="S5" s="63">
        <f t="shared" si="8"/>
        <v>0.98</v>
      </c>
      <c r="T5" s="63">
        <f t="shared" si="9"/>
        <v>1.03</v>
      </c>
      <c r="U5" s="63">
        <f t="shared" si="10"/>
        <v>1.03</v>
      </c>
      <c r="V5" s="63">
        <f t="shared" si="11"/>
        <v>1.04</v>
      </c>
      <c r="W5" s="63">
        <f t="shared" si="12"/>
        <v>0.93</v>
      </c>
      <c r="X5" s="63">
        <f t="shared" si="13"/>
        <v>0.95</v>
      </c>
      <c r="Y5" s="63">
        <f t="shared" si="14"/>
        <v>0.93</v>
      </c>
      <c r="Z5" s="63">
        <f t="shared" si="15"/>
        <v>0.95</v>
      </c>
      <c r="AA5" s="63">
        <f t="shared" si="16"/>
        <v>0.83</v>
      </c>
      <c r="AB5" s="63">
        <f t="shared" si="17"/>
        <v>1.05</v>
      </c>
      <c r="AC5" s="63">
        <f t="shared" si="18"/>
        <v>1.04</v>
      </c>
      <c r="AD5" s="63">
        <f t="shared" si="19"/>
        <v>1.02</v>
      </c>
      <c r="AE5" s="63">
        <f t="shared" si="20"/>
        <v>0.94</v>
      </c>
      <c r="AF5" s="63">
        <f t="shared" si="21"/>
        <v>1.02</v>
      </c>
      <c r="AG5" s="63">
        <f t="shared" si="22"/>
        <v>0.84</v>
      </c>
      <c r="AH5" s="63">
        <f t="shared" si="23"/>
        <v>0.92</v>
      </c>
      <c r="AI5" s="63">
        <f t="shared" si="24"/>
        <v>0.94</v>
      </c>
      <c r="AJ5" s="63">
        <f t="shared" si="25"/>
        <v>0.92</v>
      </c>
    </row>
    <row r="6" spans="1:36" ht="12.95" customHeight="1" x14ac:dyDescent="0.15">
      <c r="A6" s="90">
        <v>823</v>
      </c>
      <c r="B6" s="135" t="s">
        <v>52</v>
      </c>
      <c r="C6" s="136"/>
      <c r="D6" s="62">
        <v>42</v>
      </c>
      <c r="E6" s="62">
        <v>24</v>
      </c>
      <c r="F6" s="4">
        <f t="shared" si="0"/>
        <v>1.45</v>
      </c>
      <c r="G6" s="62"/>
      <c r="H6" s="62"/>
      <c r="I6" s="62"/>
      <c r="J6" s="1" t="s">
        <v>15</v>
      </c>
      <c r="K6" s="63">
        <f t="shared" si="1"/>
        <v>1.29</v>
      </c>
      <c r="L6" s="63">
        <f t="shared" si="2"/>
        <v>1.52</v>
      </c>
      <c r="M6" s="63">
        <f t="shared" si="3"/>
        <v>1.48</v>
      </c>
      <c r="N6" s="63">
        <f t="shared" si="4"/>
        <v>1.45</v>
      </c>
      <c r="O6" s="63">
        <f t="shared" si="5"/>
        <v>1.45</v>
      </c>
      <c r="P6" s="63">
        <f t="shared" si="26"/>
        <v>1.45</v>
      </c>
      <c r="Q6" s="63">
        <f t="shared" si="6"/>
        <v>1.32</v>
      </c>
      <c r="R6" s="63">
        <f t="shared" si="7"/>
        <v>1.57</v>
      </c>
      <c r="S6" s="63">
        <f t="shared" si="8"/>
        <v>1.5</v>
      </c>
      <c r="T6" s="63">
        <f t="shared" si="9"/>
        <v>1.55</v>
      </c>
      <c r="U6" s="63">
        <f t="shared" si="10"/>
        <v>1.55</v>
      </c>
      <c r="V6" s="63">
        <f t="shared" si="11"/>
        <v>1.63</v>
      </c>
      <c r="W6" s="63">
        <f t="shared" si="12"/>
        <v>1.44</v>
      </c>
      <c r="X6" s="63">
        <f t="shared" si="13"/>
        <v>1.45</v>
      </c>
      <c r="Y6" s="63">
        <f t="shared" si="14"/>
        <v>1.48</v>
      </c>
      <c r="Z6" s="63">
        <f t="shared" si="15"/>
        <v>1.48</v>
      </c>
      <c r="AA6" s="63">
        <f t="shared" si="16"/>
        <v>1.26</v>
      </c>
      <c r="AB6" s="63">
        <f t="shared" si="17"/>
        <v>1.66</v>
      </c>
      <c r="AC6" s="63">
        <f t="shared" si="18"/>
        <v>1.62</v>
      </c>
      <c r="AD6" s="63">
        <f t="shared" si="19"/>
        <v>1.51</v>
      </c>
      <c r="AE6" s="63">
        <f t="shared" si="20"/>
        <v>1.47</v>
      </c>
      <c r="AF6" s="63">
        <f t="shared" si="21"/>
        <v>1.47</v>
      </c>
      <c r="AG6" s="63">
        <f t="shared" si="22"/>
        <v>1.31</v>
      </c>
      <c r="AH6" s="63">
        <f t="shared" si="23"/>
        <v>1.44</v>
      </c>
      <c r="AI6" s="63">
        <f t="shared" si="24"/>
        <v>1.44</v>
      </c>
      <c r="AJ6" s="63">
        <f t="shared" si="25"/>
        <v>1.44</v>
      </c>
    </row>
    <row r="7" spans="1:36" ht="12.95" customHeight="1" x14ac:dyDescent="0.15">
      <c r="A7" s="90">
        <v>824</v>
      </c>
      <c r="B7" s="135" t="s">
        <v>52</v>
      </c>
      <c r="C7" s="136"/>
      <c r="D7" s="70">
        <v>30</v>
      </c>
      <c r="E7" s="70">
        <v>23</v>
      </c>
      <c r="F7" s="4">
        <f>IF(D7&gt;0,IF(B7="スギ",P7,IF(B7="ヒノキ",U7,IF(B7="アカマツ",Z7,IF(B7="カラマツ",AF7,AJ7)))),"")</f>
        <v>0.78</v>
      </c>
      <c r="G7" s="5"/>
      <c r="H7" s="75"/>
      <c r="I7" s="62"/>
      <c r="J7" s="1" t="s">
        <v>15</v>
      </c>
      <c r="K7" s="63">
        <f t="shared" si="1"/>
        <v>0.69</v>
      </c>
      <c r="L7" s="63">
        <f t="shared" si="2"/>
        <v>0.78</v>
      </c>
      <c r="M7" s="63">
        <f t="shared" si="3"/>
        <v>0.78</v>
      </c>
      <c r="N7" s="63">
        <f t="shared" si="4"/>
        <v>0.77</v>
      </c>
      <c r="O7" s="63">
        <f t="shared" si="5"/>
        <v>0.76</v>
      </c>
      <c r="P7" s="63">
        <f t="shared" si="26"/>
        <v>0.78</v>
      </c>
      <c r="Q7" s="63">
        <f t="shared" si="6"/>
        <v>0.69</v>
      </c>
      <c r="R7" s="63">
        <f t="shared" si="7"/>
        <v>0.79</v>
      </c>
      <c r="S7" s="63">
        <f t="shared" si="8"/>
        <v>0.79</v>
      </c>
      <c r="T7" s="63">
        <f t="shared" si="9"/>
        <v>0.83</v>
      </c>
      <c r="U7" s="63">
        <f t="shared" si="10"/>
        <v>0.79</v>
      </c>
      <c r="V7" s="63">
        <f t="shared" si="11"/>
        <v>0.81</v>
      </c>
      <c r="W7" s="63">
        <f t="shared" si="12"/>
        <v>0.74</v>
      </c>
      <c r="X7" s="63">
        <f t="shared" si="13"/>
        <v>0.76</v>
      </c>
      <c r="Y7" s="63">
        <f t="shared" si="14"/>
        <v>0.72</v>
      </c>
      <c r="Z7" s="63">
        <f t="shared" si="15"/>
        <v>0.76</v>
      </c>
      <c r="AA7" s="63">
        <f t="shared" si="16"/>
        <v>0.66</v>
      </c>
      <c r="AB7" s="63">
        <f t="shared" si="17"/>
        <v>0.82</v>
      </c>
      <c r="AC7" s="63">
        <f t="shared" si="18"/>
        <v>0.82</v>
      </c>
      <c r="AD7" s="63">
        <f t="shared" si="19"/>
        <v>0.83</v>
      </c>
      <c r="AE7" s="63">
        <f t="shared" si="20"/>
        <v>0.74</v>
      </c>
      <c r="AF7" s="63">
        <f t="shared" si="21"/>
        <v>0.82</v>
      </c>
      <c r="AG7" s="63">
        <f t="shared" si="22"/>
        <v>0.66</v>
      </c>
      <c r="AH7" s="63">
        <f t="shared" si="23"/>
        <v>0.72</v>
      </c>
      <c r="AI7" s="63">
        <f t="shared" si="24"/>
        <v>0.75</v>
      </c>
      <c r="AJ7" s="63">
        <f t="shared" si="25"/>
        <v>0.72</v>
      </c>
    </row>
    <row r="8" spans="1:36" ht="12.95" customHeight="1" x14ac:dyDescent="0.15">
      <c r="A8" s="90">
        <v>825</v>
      </c>
      <c r="B8" s="135" t="s">
        <v>52</v>
      </c>
      <c r="C8" s="136"/>
      <c r="D8" s="70">
        <v>38</v>
      </c>
      <c r="E8" s="90">
        <v>23</v>
      </c>
      <c r="F8" s="4">
        <f t="shared" si="0"/>
        <v>1.1599999999999999</v>
      </c>
      <c r="G8" s="5" t="s">
        <v>65</v>
      </c>
      <c r="H8" s="70" t="s">
        <v>82</v>
      </c>
      <c r="I8" s="5" t="s">
        <v>65</v>
      </c>
      <c r="J8" s="1" t="s">
        <v>15</v>
      </c>
      <c r="K8" s="63">
        <f t="shared" si="1"/>
        <v>1.04</v>
      </c>
      <c r="L8" s="63">
        <f t="shared" si="2"/>
        <v>1.21</v>
      </c>
      <c r="M8" s="63">
        <f t="shared" si="3"/>
        <v>1.18</v>
      </c>
      <c r="N8" s="63">
        <f t="shared" si="4"/>
        <v>1.1599999999999999</v>
      </c>
      <c r="O8" s="63">
        <f t="shared" si="5"/>
        <v>1.1599999999999999</v>
      </c>
      <c r="P8" s="63">
        <f t="shared" si="26"/>
        <v>1.1599999999999999</v>
      </c>
      <c r="Q8" s="63">
        <f t="shared" si="6"/>
        <v>1.06</v>
      </c>
      <c r="R8" s="63">
        <f t="shared" si="7"/>
        <v>1.24</v>
      </c>
      <c r="S8" s="63">
        <f t="shared" si="8"/>
        <v>1.2</v>
      </c>
      <c r="T8" s="63">
        <f t="shared" si="9"/>
        <v>1.24</v>
      </c>
      <c r="U8" s="63">
        <f t="shared" si="10"/>
        <v>1.24</v>
      </c>
      <c r="V8" s="63">
        <f t="shared" si="11"/>
        <v>1.29</v>
      </c>
      <c r="W8" s="63">
        <f t="shared" si="12"/>
        <v>1.1499999999999999</v>
      </c>
      <c r="X8" s="63">
        <f t="shared" si="13"/>
        <v>1.1599999999999999</v>
      </c>
      <c r="Y8" s="63">
        <f t="shared" si="14"/>
        <v>1.1599999999999999</v>
      </c>
      <c r="Z8" s="63">
        <f t="shared" si="15"/>
        <v>1.1599999999999999</v>
      </c>
      <c r="AA8" s="63">
        <f t="shared" si="16"/>
        <v>1.01</v>
      </c>
      <c r="AB8" s="63">
        <f t="shared" si="17"/>
        <v>1.31</v>
      </c>
      <c r="AC8" s="63">
        <f t="shared" si="18"/>
        <v>1.28</v>
      </c>
      <c r="AD8" s="63">
        <f t="shared" si="19"/>
        <v>1.22</v>
      </c>
      <c r="AE8" s="63">
        <f t="shared" si="20"/>
        <v>1.1599999999999999</v>
      </c>
      <c r="AF8" s="63">
        <f t="shared" si="21"/>
        <v>1.22</v>
      </c>
      <c r="AG8" s="63">
        <f t="shared" si="22"/>
        <v>1.04</v>
      </c>
      <c r="AH8" s="63">
        <f t="shared" si="23"/>
        <v>1.1399999999999999</v>
      </c>
      <c r="AI8" s="63">
        <f t="shared" si="24"/>
        <v>1.1499999999999999</v>
      </c>
      <c r="AJ8" s="63">
        <f t="shared" si="25"/>
        <v>1.1399999999999999</v>
      </c>
    </row>
    <row r="9" spans="1:36" ht="12.95" customHeight="1" x14ac:dyDescent="0.15">
      <c r="A9" s="90">
        <v>826</v>
      </c>
      <c r="B9" s="135" t="s">
        <v>52</v>
      </c>
      <c r="C9" s="136"/>
      <c r="D9" s="70">
        <v>28</v>
      </c>
      <c r="E9" s="90">
        <v>21</v>
      </c>
      <c r="F9" s="4">
        <f t="shared" si="0"/>
        <v>0.62</v>
      </c>
      <c r="G9" s="70"/>
      <c r="H9" s="70"/>
      <c r="I9" s="70"/>
      <c r="J9" s="1" t="s">
        <v>15</v>
      </c>
      <c r="K9" s="63">
        <f t="shared" si="1"/>
        <v>0.55000000000000004</v>
      </c>
      <c r="L9" s="63">
        <f t="shared" si="2"/>
        <v>0.63</v>
      </c>
      <c r="M9" s="63">
        <f t="shared" si="3"/>
        <v>0.62</v>
      </c>
      <c r="N9" s="63">
        <f t="shared" si="4"/>
        <v>0.62</v>
      </c>
      <c r="O9" s="63">
        <f t="shared" si="5"/>
        <v>0.61</v>
      </c>
      <c r="P9" s="63">
        <f t="shared" si="26"/>
        <v>0.62</v>
      </c>
      <c r="Q9" s="63">
        <f t="shared" si="6"/>
        <v>0.56000000000000005</v>
      </c>
      <c r="R9" s="63">
        <f t="shared" si="7"/>
        <v>0.63</v>
      </c>
      <c r="S9" s="63">
        <f t="shared" si="8"/>
        <v>0.63</v>
      </c>
      <c r="T9" s="63">
        <f t="shared" si="9"/>
        <v>0.66</v>
      </c>
      <c r="U9" s="63">
        <f t="shared" si="10"/>
        <v>0.63</v>
      </c>
      <c r="V9" s="63">
        <f t="shared" si="11"/>
        <v>0.65</v>
      </c>
      <c r="W9" s="63">
        <f t="shared" si="12"/>
        <v>0.6</v>
      </c>
      <c r="X9" s="63">
        <f t="shared" si="13"/>
        <v>0.61</v>
      </c>
      <c r="Y9" s="63">
        <f t="shared" si="14"/>
        <v>0.57999999999999996</v>
      </c>
      <c r="Z9" s="63">
        <f t="shared" si="15"/>
        <v>0.61</v>
      </c>
      <c r="AA9" s="63">
        <f t="shared" si="16"/>
        <v>0.53</v>
      </c>
      <c r="AB9" s="63">
        <f t="shared" si="17"/>
        <v>0.65</v>
      </c>
      <c r="AC9" s="63">
        <f t="shared" si="18"/>
        <v>0.65</v>
      </c>
      <c r="AD9" s="63">
        <f t="shared" si="19"/>
        <v>0.67</v>
      </c>
      <c r="AE9" s="63">
        <f t="shared" si="20"/>
        <v>0.59</v>
      </c>
      <c r="AF9" s="63">
        <f t="shared" si="21"/>
        <v>0.65</v>
      </c>
      <c r="AG9" s="63">
        <f t="shared" si="22"/>
        <v>0.53</v>
      </c>
      <c r="AH9" s="63">
        <f t="shared" si="23"/>
        <v>0.57999999999999996</v>
      </c>
      <c r="AI9" s="63">
        <f t="shared" si="24"/>
        <v>0.6</v>
      </c>
      <c r="AJ9" s="63">
        <f t="shared" si="25"/>
        <v>0.57999999999999996</v>
      </c>
    </row>
    <row r="10" spans="1:36" ht="12.95" customHeight="1" x14ac:dyDescent="0.15">
      <c r="A10" s="90">
        <v>827</v>
      </c>
      <c r="B10" s="135" t="s">
        <v>52</v>
      </c>
      <c r="C10" s="136"/>
      <c r="D10" s="70">
        <v>26</v>
      </c>
      <c r="E10" s="90">
        <v>24</v>
      </c>
      <c r="F10" s="4">
        <f t="shared" si="0"/>
        <v>0.64</v>
      </c>
      <c r="G10" s="5"/>
      <c r="H10" s="70"/>
      <c r="I10" s="70"/>
      <c r="J10" s="1" t="s">
        <v>15</v>
      </c>
      <c r="K10" s="63">
        <f t="shared" si="1"/>
        <v>0.56000000000000005</v>
      </c>
      <c r="L10" s="63">
        <f t="shared" si="2"/>
        <v>0.63</v>
      </c>
      <c r="M10" s="63">
        <f t="shared" si="3"/>
        <v>0.64</v>
      </c>
      <c r="N10" s="63">
        <f t="shared" si="4"/>
        <v>0.62</v>
      </c>
      <c r="O10" s="63">
        <f t="shared" si="5"/>
        <v>0.61</v>
      </c>
      <c r="P10" s="63">
        <f t="shared" si="26"/>
        <v>0.64</v>
      </c>
      <c r="Q10" s="63">
        <f t="shared" si="6"/>
        <v>0.56000000000000005</v>
      </c>
      <c r="R10" s="63">
        <f t="shared" si="7"/>
        <v>0.63</v>
      </c>
      <c r="S10" s="63">
        <f t="shared" si="8"/>
        <v>0.64</v>
      </c>
      <c r="T10" s="63">
        <f t="shared" si="9"/>
        <v>0.7</v>
      </c>
      <c r="U10" s="63">
        <f t="shared" si="10"/>
        <v>0.64</v>
      </c>
      <c r="V10" s="63">
        <f t="shared" si="11"/>
        <v>0.64</v>
      </c>
      <c r="W10" s="63">
        <f t="shared" si="12"/>
        <v>0.59</v>
      </c>
      <c r="X10" s="63">
        <f t="shared" si="13"/>
        <v>0.61</v>
      </c>
      <c r="Y10" s="63">
        <f t="shared" si="14"/>
        <v>0.56000000000000005</v>
      </c>
      <c r="Z10" s="63">
        <f t="shared" si="15"/>
        <v>0.61</v>
      </c>
      <c r="AA10" s="63">
        <f t="shared" si="16"/>
        <v>0.53</v>
      </c>
      <c r="AB10" s="63">
        <f t="shared" si="17"/>
        <v>0.64</v>
      </c>
      <c r="AC10" s="63">
        <f t="shared" si="18"/>
        <v>0.65</v>
      </c>
      <c r="AD10" s="63">
        <f t="shared" si="19"/>
        <v>0.69</v>
      </c>
      <c r="AE10" s="63">
        <f t="shared" si="20"/>
        <v>0.59</v>
      </c>
      <c r="AF10" s="63">
        <f t="shared" si="21"/>
        <v>0.65</v>
      </c>
      <c r="AG10" s="63">
        <f t="shared" si="22"/>
        <v>0.52</v>
      </c>
      <c r="AH10" s="63">
        <f t="shared" si="23"/>
        <v>0.56999999999999995</v>
      </c>
      <c r="AI10" s="63">
        <f t="shared" si="24"/>
        <v>0.6</v>
      </c>
      <c r="AJ10" s="63">
        <f t="shared" si="25"/>
        <v>0.56999999999999995</v>
      </c>
    </row>
    <row r="11" spans="1:36" ht="12.95" customHeight="1" x14ac:dyDescent="0.15">
      <c r="A11" s="90">
        <v>828</v>
      </c>
      <c r="B11" s="135" t="s">
        <v>52</v>
      </c>
      <c r="C11" s="136"/>
      <c r="D11" s="70">
        <v>24</v>
      </c>
      <c r="E11" s="90">
        <v>23</v>
      </c>
      <c r="F11" s="4">
        <f t="shared" si="0"/>
        <v>0.53</v>
      </c>
      <c r="G11" s="43"/>
      <c r="H11" s="90" t="s">
        <v>61</v>
      </c>
      <c r="I11" s="70" t="s">
        <v>84</v>
      </c>
      <c r="J11" s="1" t="s">
        <v>15</v>
      </c>
      <c r="K11" s="63">
        <f t="shared" si="1"/>
        <v>0.46</v>
      </c>
      <c r="L11" s="63">
        <f t="shared" si="2"/>
        <v>0.52</v>
      </c>
      <c r="M11" s="63">
        <f t="shared" si="3"/>
        <v>0.53</v>
      </c>
      <c r="N11" s="63">
        <f t="shared" si="4"/>
        <v>0.52</v>
      </c>
      <c r="O11" s="63">
        <f t="shared" si="5"/>
        <v>0.51</v>
      </c>
      <c r="P11" s="63">
        <f t="shared" si="26"/>
        <v>0.53</v>
      </c>
      <c r="Q11" s="63">
        <f t="shared" si="6"/>
        <v>0.46</v>
      </c>
      <c r="R11" s="63">
        <f t="shared" si="7"/>
        <v>0.52</v>
      </c>
      <c r="S11" s="63">
        <f t="shared" si="8"/>
        <v>0.53</v>
      </c>
      <c r="T11" s="63">
        <f t="shared" si="9"/>
        <v>0.56999999999999995</v>
      </c>
      <c r="U11" s="63">
        <f t="shared" si="10"/>
        <v>0.53</v>
      </c>
      <c r="V11" s="63">
        <f t="shared" si="11"/>
        <v>0.53</v>
      </c>
      <c r="W11" s="63">
        <f t="shared" si="12"/>
        <v>0.49</v>
      </c>
      <c r="X11" s="63">
        <f t="shared" si="13"/>
        <v>0.51</v>
      </c>
      <c r="Y11" s="63">
        <f t="shared" si="14"/>
        <v>0.46</v>
      </c>
      <c r="Z11" s="63">
        <f t="shared" si="15"/>
        <v>0.51</v>
      </c>
      <c r="AA11" s="63">
        <f t="shared" si="16"/>
        <v>0.44</v>
      </c>
      <c r="AB11" s="63">
        <f t="shared" si="17"/>
        <v>0.53</v>
      </c>
      <c r="AC11" s="63">
        <f t="shared" si="18"/>
        <v>0.53</v>
      </c>
      <c r="AD11" s="63">
        <f t="shared" si="19"/>
        <v>0.56999999999999995</v>
      </c>
      <c r="AE11" s="63">
        <f t="shared" si="20"/>
        <v>0.48</v>
      </c>
      <c r="AF11" s="63">
        <f t="shared" si="21"/>
        <v>0.53</v>
      </c>
      <c r="AG11" s="63">
        <f t="shared" si="22"/>
        <v>0.43</v>
      </c>
      <c r="AH11" s="63">
        <f t="shared" si="23"/>
        <v>0.47</v>
      </c>
      <c r="AI11" s="63">
        <f t="shared" si="24"/>
        <v>0.5</v>
      </c>
      <c r="AJ11" s="63">
        <f t="shared" si="25"/>
        <v>0.47</v>
      </c>
    </row>
    <row r="12" spans="1:36" ht="12.95" customHeight="1" x14ac:dyDescent="0.15">
      <c r="A12" s="90">
        <v>829</v>
      </c>
      <c r="B12" s="135" t="s">
        <v>52</v>
      </c>
      <c r="C12" s="136"/>
      <c r="D12" s="70">
        <v>38</v>
      </c>
      <c r="E12" s="90">
        <v>25</v>
      </c>
      <c r="F12" s="4">
        <f t="shared" si="0"/>
        <v>1.27</v>
      </c>
      <c r="G12" s="5"/>
      <c r="H12" s="70"/>
      <c r="I12" s="70"/>
      <c r="J12" s="1" t="s">
        <v>15</v>
      </c>
      <c r="K12" s="63">
        <f t="shared" si="1"/>
        <v>1.1299999999999999</v>
      </c>
      <c r="L12" s="63">
        <f t="shared" si="2"/>
        <v>1.32</v>
      </c>
      <c r="M12" s="63">
        <f t="shared" si="3"/>
        <v>1.3</v>
      </c>
      <c r="N12" s="63">
        <f t="shared" si="4"/>
        <v>1.27</v>
      </c>
      <c r="O12" s="63">
        <f t="shared" si="5"/>
        <v>1.26</v>
      </c>
      <c r="P12" s="63">
        <f t="shared" si="26"/>
        <v>1.27</v>
      </c>
      <c r="Q12" s="63">
        <f t="shared" si="6"/>
        <v>1.1499999999999999</v>
      </c>
      <c r="R12" s="63">
        <f t="shared" si="7"/>
        <v>1.35</v>
      </c>
      <c r="S12" s="63">
        <f t="shared" si="8"/>
        <v>1.32</v>
      </c>
      <c r="T12" s="63">
        <f t="shared" si="9"/>
        <v>1.39</v>
      </c>
      <c r="U12" s="63">
        <f t="shared" si="10"/>
        <v>1.39</v>
      </c>
      <c r="V12" s="63">
        <f t="shared" si="11"/>
        <v>1.39</v>
      </c>
      <c r="W12" s="63">
        <f t="shared" si="12"/>
        <v>1.24</v>
      </c>
      <c r="X12" s="63">
        <f t="shared" si="13"/>
        <v>1.26</v>
      </c>
      <c r="Y12" s="63">
        <f t="shared" si="14"/>
        <v>1.26</v>
      </c>
      <c r="Z12" s="63">
        <f t="shared" si="15"/>
        <v>1.26</v>
      </c>
      <c r="AA12" s="63">
        <f t="shared" si="16"/>
        <v>1.1000000000000001</v>
      </c>
      <c r="AB12" s="63">
        <f t="shared" si="17"/>
        <v>1.42</v>
      </c>
      <c r="AC12" s="63">
        <f t="shared" si="18"/>
        <v>1.4</v>
      </c>
      <c r="AD12" s="63">
        <f t="shared" si="19"/>
        <v>1.34</v>
      </c>
      <c r="AE12" s="63">
        <f t="shared" si="20"/>
        <v>1.27</v>
      </c>
      <c r="AF12" s="63">
        <f t="shared" si="21"/>
        <v>1.34</v>
      </c>
      <c r="AG12" s="63">
        <f t="shared" si="22"/>
        <v>1.1200000000000001</v>
      </c>
      <c r="AH12" s="63">
        <f t="shared" si="23"/>
        <v>1.23</v>
      </c>
      <c r="AI12" s="63">
        <f t="shared" si="24"/>
        <v>1.25</v>
      </c>
      <c r="AJ12" s="63">
        <f t="shared" si="25"/>
        <v>1.23</v>
      </c>
    </row>
    <row r="13" spans="1:36" ht="12.95" customHeight="1" x14ac:dyDescent="0.15">
      <c r="A13" s="90">
        <v>830</v>
      </c>
      <c r="B13" s="135" t="s">
        <v>52</v>
      </c>
      <c r="C13" s="136"/>
      <c r="D13" s="70">
        <v>32</v>
      </c>
      <c r="E13" s="90">
        <v>25</v>
      </c>
      <c r="F13" s="4">
        <f t="shared" si="0"/>
        <v>0.94</v>
      </c>
      <c r="G13" s="5"/>
      <c r="H13" s="67"/>
      <c r="I13" s="62"/>
      <c r="J13" s="1" t="s">
        <v>15</v>
      </c>
      <c r="K13" s="63">
        <f t="shared" si="1"/>
        <v>0.83</v>
      </c>
      <c r="L13" s="63">
        <f t="shared" si="2"/>
        <v>0.96</v>
      </c>
      <c r="M13" s="63">
        <f t="shared" si="3"/>
        <v>0.97</v>
      </c>
      <c r="N13" s="63">
        <f t="shared" si="4"/>
        <v>0.94</v>
      </c>
      <c r="O13" s="63">
        <f t="shared" si="5"/>
        <v>0.93</v>
      </c>
      <c r="P13" s="63">
        <f t="shared" si="26"/>
        <v>0.94</v>
      </c>
      <c r="Q13" s="63">
        <f t="shared" si="6"/>
        <v>0.84</v>
      </c>
      <c r="R13" s="63">
        <f t="shared" si="7"/>
        <v>0.97</v>
      </c>
      <c r="S13" s="63">
        <f t="shared" si="8"/>
        <v>0.97</v>
      </c>
      <c r="T13" s="63">
        <f t="shared" si="9"/>
        <v>1.04</v>
      </c>
      <c r="U13" s="63">
        <f t="shared" si="10"/>
        <v>1.04</v>
      </c>
      <c r="V13" s="63">
        <f t="shared" si="11"/>
        <v>1</v>
      </c>
      <c r="W13" s="63">
        <f t="shared" si="12"/>
        <v>0.9</v>
      </c>
      <c r="X13" s="63">
        <f t="shared" si="13"/>
        <v>0.93</v>
      </c>
      <c r="Y13" s="63">
        <f t="shared" si="14"/>
        <v>0.89</v>
      </c>
      <c r="Z13" s="63">
        <f t="shared" si="15"/>
        <v>0.93</v>
      </c>
      <c r="AA13" s="63">
        <f t="shared" si="16"/>
        <v>0.8</v>
      </c>
      <c r="AB13" s="63">
        <f t="shared" si="17"/>
        <v>1.01</v>
      </c>
      <c r="AC13" s="63">
        <f t="shared" si="18"/>
        <v>1.01</v>
      </c>
      <c r="AD13" s="63">
        <f t="shared" si="19"/>
        <v>1.01</v>
      </c>
      <c r="AE13" s="63">
        <f t="shared" si="20"/>
        <v>0.92</v>
      </c>
      <c r="AF13" s="63">
        <f t="shared" si="21"/>
        <v>1.01</v>
      </c>
      <c r="AG13" s="63">
        <f t="shared" si="22"/>
        <v>0.8</v>
      </c>
      <c r="AH13" s="63">
        <f t="shared" si="23"/>
        <v>0.88</v>
      </c>
      <c r="AI13" s="63">
        <f t="shared" si="24"/>
        <v>0.91</v>
      </c>
      <c r="AJ13" s="63">
        <f t="shared" si="25"/>
        <v>0.88</v>
      </c>
    </row>
    <row r="14" spans="1:36" ht="12.95" customHeight="1" x14ac:dyDescent="0.15">
      <c r="A14" s="90">
        <v>831</v>
      </c>
      <c r="B14" s="135" t="s">
        <v>52</v>
      </c>
      <c r="C14" s="136"/>
      <c r="D14" s="62">
        <v>38</v>
      </c>
      <c r="E14" s="90">
        <v>25</v>
      </c>
      <c r="F14" s="4">
        <f t="shared" si="0"/>
        <v>1.27</v>
      </c>
      <c r="G14" s="5"/>
      <c r="H14" s="62"/>
      <c r="I14" s="62"/>
      <c r="J14" s="1" t="s">
        <v>15</v>
      </c>
      <c r="K14" s="63">
        <f t="shared" si="1"/>
        <v>1.1299999999999999</v>
      </c>
      <c r="L14" s="63">
        <f t="shared" si="2"/>
        <v>1.32</v>
      </c>
      <c r="M14" s="63">
        <f t="shared" si="3"/>
        <v>1.3</v>
      </c>
      <c r="N14" s="63">
        <f t="shared" si="4"/>
        <v>1.27</v>
      </c>
      <c r="O14" s="63">
        <f t="shared" si="5"/>
        <v>1.26</v>
      </c>
      <c r="P14" s="63">
        <f t="shared" si="26"/>
        <v>1.27</v>
      </c>
      <c r="Q14" s="63">
        <f t="shared" si="6"/>
        <v>1.1499999999999999</v>
      </c>
      <c r="R14" s="63">
        <f t="shared" si="7"/>
        <v>1.35</v>
      </c>
      <c r="S14" s="63">
        <f t="shared" si="8"/>
        <v>1.32</v>
      </c>
      <c r="T14" s="63">
        <f t="shared" si="9"/>
        <v>1.39</v>
      </c>
      <c r="U14" s="63">
        <f t="shared" si="10"/>
        <v>1.39</v>
      </c>
      <c r="V14" s="63">
        <f t="shared" si="11"/>
        <v>1.39</v>
      </c>
      <c r="W14" s="63">
        <f t="shared" si="12"/>
        <v>1.24</v>
      </c>
      <c r="X14" s="63">
        <f t="shared" si="13"/>
        <v>1.26</v>
      </c>
      <c r="Y14" s="63">
        <f t="shared" si="14"/>
        <v>1.26</v>
      </c>
      <c r="Z14" s="63">
        <f t="shared" si="15"/>
        <v>1.26</v>
      </c>
      <c r="AA14" s="63">
        <f t="shared" si="16"/>
        <v>1.1000000000000001</v>
      </c>
      <c r="AB14" s="63">
        <f t="shared" si="17"/>
        <v>1.42</v>
      </c>
      <c r="AC14" s="63">
        <f t="shared" si="18"/>
        <v>1.4</v>
      </c>
      <c r="AD14" s="63">
        <f t="shared" si="19"/>
        <v>1.34</v>
      </c>
      <c r="AE14" s="63">
        <f t="shared" si="20"/>
        <v>1.27</v>
      </c>
      <c r="AF14" s="63">
        <f t="shared" si="21"/>
        <v>1.34</v>
      </c>
      <c r="AG14" s="63">
        <f t="shared" si="22"/>
        <v>1.1200000000000001</v>
      </c>
      <c r="AH14" s="63">
        <f t="shared" si="23"/>
        <v>1.23</v>
      </c>
      <c r="AI14" s="63">
        <f t="shared" si="24"/>
        <v>1.25</v>
      </c>
      <c r="AJ14" s="63">
        <f t="shared" si="25"/>
        <v>1.23</v>
      </c>
    </row>
    <row r="15" spans="1:36" ht="12.95" customHeight="1" x14ac:dyDescent="0.15">
      <c r="A15" s="90">
        <v>832</v>
      </c>
      <c r="B15" s="135" t="s">
        <v>52</v>
      </c>
      <c r="C15" s="136"/>
      <c r="D15" s="62">
        <v>24</v>
      </c>
      <c r="E15" s="90">
        <v>20</v>
      </c>
      <c r="F15" s="4">
        <f t="shared" si="0"/>
        <v>0.45</v>
      </c>
      <c r="G15" s="62"/>
      <c r="H15" s="90" t="s">
        <v>61</v>
      </c>
      <c r="I15" s="90" t="s">
        <v>84</v>
      </c>
      <c r="J15" s="1" t="s">
        <v>15</v>
      </c>
      <c r="K15" s="63">
        <f t="shared" si="1"/>
        <v>0.4</v>
      </c>
      <c r="L15" s="63">
        <f t="shared" si="2"/>
        <v>0.45</v>
      </c>
      <c r="M15" s="63">
        <f t="shared" si="3"/>
        <v>0.45</v>
      </c>
      <c r="N15" s="63">
        <f t="shared" si="4"/>
        <v>0.45</v>
      </c>
      <c r="O15" s="63">
        <f t="shared" si="5"/>
        <v>0.44</v>
      </c>
      <c r="P15" s="63">
        <f t="shared" si="26"/>
        <v>0.45</v>
      </c>
      <c r="Q15" s="63">
        <f t="shared" si="6"/>
        <v>0.4</v>
      </c>
      <c r="R15" s="63">
        <f t="shared" si="7"/>
        <v>0.45</v>
      </c>
      <c r="S15" s="63">
        <f t="shared" si="8"/>
        <v>0.45</v>
      </c>
      <c r="T15" s="63">
        <f t="shared" si="9"/>
        <v>0.48</v>
      </c>
      <c r="U15" s="63">
        <f t="shared" si="10"/>
        <v>0.45</v>
      </c>
      <c r="V15" s="63">
        <f t="shared" si="11"/>
        <v>0.46</v>
      </c>
      <c r="W15" s="63">
        <f t="shared" si="12"/>
        <v>0.43</v>
      </c>
      <c r="X15" s="63">
        <f t="shared" si="13"/>
        <v>0.44</v>
      </c>
      <c r="Y15" s="63">
        <f t="shared" si="14"/>
        <v>0.4</v>
      </c>
      <c r="Z15" s="63">
        <f t="shared" si="15"/>
        <v>0.44</v>
      </c>
      <c r="AA15" s="63">
        <f t="shared" si="16"/>
        <v>0.39</v>
      </c>
      <c r="AB15" s="63">
        <f t="shared" si="17"/>
        <v>0.46</v>
      </c>
      <c r="AC15" s="63">
        <f t="shared" si="18"/>
        <v>0.46</v>
      </c>
      <c r="AD15" s="63">
        <f t="shared" si="19"/>
        <v>0.49</v>
      </c>
      <c r="AE15" s="63">
        <f t="shared" si="20"/>
        <v>0.42</v>
      </c>
      <c r="AF15" s="63">
        <f t="shared" si="21"/>
        <v>0.46</v>
      </c>
      <c r="AG15" s="63">
        <f t="shared" si="22"/>
        <v>0.38</v>
      </c>
      <c r="AH15" s="63">
        <f t="shared" si="23"/>
        <v>0.41</v>
      </c>
      <c r="AI15" s="63">
        <f t="shared" si="24"/>
        <v>0.43</v>
      </c>
      <c r="AJ15" s="63">
        <f t="shared" si="25"/>
        <v>0.41</v>
      </c>
    </row>
    <row r="16" spans="1:36" ht="12.95" customHeight="1" x14ac:dyDescent="0.15">
      <c r="A16" s="62"/>
      <c r="B16" s="107"/>
      <c r="C16" s="107"/>
      <c r="D16" s="62"/>
      <c r="E16" s="90"/>
      <c r="F16" s="4" t="str">
        <f t="shared" si="0"/>
        <v/>
      </c>
      <c r="G16" s="5"/>
      <c r="H16" s="62"/>
      <c r="I16" s="62"/>
      <c r="J16" s="1" t="s">
        <v>15</v>
      </c>
      <c r="K16" s="63" t="e">
        <f t="shared" si="1"/>
        <v>#NUM!</v>
      </c>
      <c r="L16" s="63" t="e">
        <f t="shared" si="2"/>
        <v>#NUM!</v>
      </c>
      <c r="M16" s="63" t="e">
        <f t="shared" si="3"/>
        <v>#NUM!</v>
      </c>
      <c r="N16" s="63" t="e">
        <f t="shared" si="4"/>
        <v>#NUM!</v>
      </c>
      <c r="O16" s="63" t="e">
        <f t="shared" si="5"/>
        <v>#NUM!</v>
      </c>
      <c r="P16" s="63" t="e">
        <f t="shared" si="26"/>
        <v>#N/A</v>
      </c>
      <c r="Q16" s="63" t="e">
        <f t="shared" si="6"/>
        <v>#NUM!</v>
      </c>
      <c r="R16" s="63" t="e">
        <f t="shared" si="7"/>
        <v>#NUM!</v>
      </c>
      <c r="S16" s="63" t="e">
        <f t="shared" si="8"/>
        <v>#NUM!</v>
      </c>
      <c r="T16" s="63" t="e">
        <f t="shared" si="9"/>
        <v>#NUM!</v>
      </c>
      <c r="U16" s="63" t="e">
        <f t="shared" si="10"/>
        <v>#N/A</v>
      </c>
      <c r="V16" s="63" t="e">
        <f t="shared" si="11"/>
        <v>#NUM!</v>
      </c>
      <c r="W16" s="63" t="e">
        <f t="shared" si="12"/>
        <v>#NUM!</v>
      </c>
      <c r="X16" s="63" t="e">
        <f t="shared" si="13"/>
        <v>#NUM!</v>
      </c>
      <c r="Y16" s="63" t="e">
        <f t="shared" si="14"/>
        <v>#NUM!</v>
      </c>
      <c r="Z16" s="63" t="e">
        <f t="shared" si="15"/>
        <v>#N/A</v>
      </c>
      <c r="AA16" s="63" t="e">
        <f t="shared" si="16"/>
        <v>#NUM!</v>
      </c>
      <c r="AB16" s="63" t="e">
        <f t="shared" si="17"/>
        <v>#NUM!</v>
      </c>
      <c r="AC16" s="63" t="e">
        <f t="shared" si="18"/>
        <v>#NUM!</v>
      </c>
      <c r="AD16" s="63" t="e">
        <f t="shared" si="19"/>
        <v>#NUM!</v>
      </c>
      <c r="AE16" s="63" t="e">
        <f t="shared" si="20"/>
        <v>#NUM!</v>
      </c>
      <c r="AF16" s="63" t="e">
        <f t="shared" si="21"/>
        <v>#N/A</v>
      </c>
      <c r="AG16" s="63" t="e">
        <f t="shared" si="22"/>
        <v>#NUM!</v>
      </c>
      <c r="AH16" s="63" t="e">
        <f t="shared" si="23"/>
        <v>#NUM!</v>
      </c>
      <c r="AI16" s="63" t="e">
        <f t="shared" si="24"/>
        <v>#NUM!</v>
      </c>
      <c r="AJ16" s="63" t="e">
        <f t="shared" si="25"/>
        <v>#N/A</v>
      </c>
    </row>
    <row r="17" spans="1:36" ht="12.95" customHeight="1" x14ac:dyDescent="0.15">
      <c r="A17" s="62"/>
      <c r="B17" s="107"/>
      <c r="C17" s="107"/>
      <c r="D17" s="62"/>
      <c r="E17" s="62"/>
      <c r="F17" s="4" t="str">
        <f t="shared" si="0"/>
        <v/>
      </c>
      <c r="G17" s="62"/>
      <c r="H17" s="62"/>
      <c r="I17" s="62"/>
      <c r="J17" s="1" t="s">
        <v>15</v>
      </c>
      <c r="K17" s="63" t="e">
        <f t="shared" si="1"/>
        <v>#NUM!</v>
      </c>
      <c r="L17" s="63" t="e">
        <f t="shared" si="2"/>
        <v>#NUM!</v>
      </c>
      <c r="M17" s="63" t="e">
        <f t="shared" si="3"/>
        <v>#NUM!</v>
      </c>
      <c r="N17" s="63" t="e">
        <f t="shared" si="4"/>
        <v>#NUM!</v>
      </c>
      <c r="O17" s="63" t="e">
        <f t="shared" si="5"/>
        <v>#NUM!</v>
      </c>
      <c r="P17" s="63" t="e">
        <f t="shared" si="26"/>
        <v>#N/A</v>
      </c>
      <c r="Q17" s="63" t="e">
        <f t="shared" si="6"/>
        <v>#NUM!</v>
      </c>
      <c r="R17" s="63" t="e">
        <f t="shared" si="7"/>
        <v>#NUM!</v>
      </c>
      <c r="S17" s="63" t="e">
        <f t="shared" si="8"/>
        <v>#NUM!</v>
      </c>
      <c r="T17" s="63" t="e">
        <f t="shared" si="9"/>
        <v>#NUM!</v>
      </c>
      <c r="U17" s="63" t="e">
        <f t="shared" si="10"/>
        <v>#N/A</v>
      </c>
      <c r="V17" s="63" t="e">
        <f t="shared" si="11"/>
        <v>#NUM!</v>
      </c>
      <c r="W17" s="63" t="e">
        <f t="shared" si="12"/>
        <v>#NUM!</v>
      </c>
      <c r="X17" s="63" t="e">
        <f t="shared" si="13"/>
        <v>#NUM!</v>
      </c>
      <c r="Y17" s="63" t="e">
        <f t="shared" si="14"/>
        <v>#NUM!</v>
      </c>
      <c r="Z17" s="63" t="e">
        <f t="shared" si="15"/>
        <v>#N/A</v>
      </c>
      <c r="AA17" s="63" t="e">
        <f t="shared" si="16"/>
        <v>#NUM!</v>
      </c>
      <c r="AB17" s="63" t="e">
        <f t="shared" si="17"/>
        <v>#NUM!</v>
      </c>
      <c r="AC17" s="63" t="e">
        <f t="shared" si="18"/>
        <v>#NUM!</v>
      </c>
      <c r="AD17" s="63" t="e">
        <f t="shared" si="19"/>
        <v>#NUM!</v>
      </c>
      <c r="AE17" s="63" t="e">
        <f t="shared" si="20"/>
        <v>#NUM!</v>
      </c>
      <c r="AF17" s="63" t="e">
        <f t="shared" si="21"/>
        <v>#N/A</v>
      </c>
      <c r="AG17" s="63" t="e">
        <f t="shared" si="22"/>
        <v>#NUM!</v>
      </c>
      <c r="AH17" s="63" t="e">
        <f t="shared" si="23"/>
        <v>#NUM!</v>
      </c>
      <c r="AI17" s="63" t="e">
        <f t="shared" si="24"/>
        <v>#NUM!</v>
      </c>
      <c r="AJ17" s="63" t="e">
        <f t="shared" si="25"/>
        <v>#N/A</v>
      </c>
    </row>
    <row r="18" spans="1:36" ht="12.95" customHeight="1" x14ac:dyDescent="0.15">
      <c r="A18" s="62"/>
      <c r="B18" s="107"/>
      <c r="C18" s="107"/>
      <c r="D18" s="62"/>
      <c r="E18" s="62"/>
      <c r="F18" s="4" t="str">
        <f t="shared" si="0"/>
        <v/>
      </c>
      <c r="G18" s="5"/>
      <c r="H18" s="62"/>
      <c r="I18" s="62"/>
      <c r="J18" s="1" t="s">
        <v>15</v>
      </c>
      <c r="K18" s="63" t="e">
        <f t="shared" si="1"/>
        <v>#NUM!</v>
      </c>
      <c r="L18" s="63" t="e">
        <f t="shared" si="2"/>
        <v>#NUM!</v>
      </c>
      <c r="M18" s="63" t="e">
        <f t="shared" si="3"/>
        <v>#NUM!</v>
      </c>
      <c r="N18" s="63" t="e">
        <f t="shared" si="4"/>
        <v>#NUM!</v>
      </c>
      <c r="O18" s="63" t="e">
        <f t="shared" si="5"/>
        <v>#NUM!</v>
      </c>
      <c r="P18" s="63" t="e">
        <f t="shared" si="26"/>
        <v>#N/A</v>
      </c>
      <c r="Q18" s="63" t="e">
        <f t="shared" si="6"/>
        <v>#NUM!</v>
      </c>
      <c r="R18" s="63" t="e">
        <f t="shared" si="7"/>
        <v>#NUM!</v>
      </c>
      <c r="S18" s="63" t="e">
        <f t="shared" si="8"/>
        <v>#NUM!</v>
      </c>
      <c r="T18" s="63" t="e">
        <f t="shared" si="9"/>
        <v>#NUM!</v>
      </c>
      <c r="U18" s="63" t="e">
        <f t="shared" si="10"/>
        <v>#N/A</v>
      </c>
      <c r="V18" s="63" t="e">
        <f t="shared" si="11"/>
        <v>#NUM!</v>
      </c>
      <c r="W18" s="63" t="e">
        <f t="shared" si="12"/>
        <v>#NUM!</v>
      </c>
      <c r="X18" s="63" t="e">
        <f t="shared" si="13"/>
        <v>#NUM!</v>
      </c>
      <c r="Y18" s="63" t="e">
        <f t="shared" si="14"/>
        <v>#NUM!</v>
      </c>
      <c r="Z18" s="63" t="e">
        <f t="shared" si="15"/>
        <v>#N/A</v>
      </c>
      <c r="AA18" s="63" t="e">
        <f t="shared" si="16"/>
        <v>#NUM!</v>
      </c>
      <c r="AB18" s="63" t="e">
        <f t="shared" si="17"/>
        <v>#NUM!</v>
      </c>
      <c r="AC18" s="63" t="e">
        <f t="shared" si="18"/>
        <v>#NUM!</v>
      </c>
      <c r="AD18" s="63" t="e">
        <f t="shared" si="19"/>
        <v>#NUM!</v>
      </c>
      <c r="AE18" s="63" t="e">
        <f t="shared" si="20"/>
        <v>#NUM!</v>
      </c>
      <c r="AF18" s="63" t="e">
        <f t="shared" si="21"/>
        <v>#N/A</v>
      </c>
      <c r="AG18" s="63" t="e">
        <f t="shared" si="22"/>
        <v>#NUM!</v>
      </c>
      <c r="AH18" s="63" t="e">
        <f t="shared" si="23"/>
        <v>#NUM!</v>
      </c>
      <c r="AI18" s="63" t="e">
        <f t="shared" si="24"/>
        <v>#NUM!</v>
      </c>
      <c r="AJ18" s="63" t="e">
        <f t="shared" si="25"/>
        <v>#N/A</v>
      </c>
    </row>
    <row r="19" spans="1:36" ht="12.95" customHeight="1" x14ac:dyDescent="0.15">
      <c r="A19" s="62"/>
      <c r="B19" s="107"/>
      <c r="C19" s="107"/>
      <c r="D19" s="62"/>
      <c r="E19" s="62"/>
      <c r="F19" s="4" t="str">
        <f t="shared" si="0"/>
        <v/>
      </c>
      <c r="G19" s="5"/>
      <c r="H19" s="62"/>
      <c r="I19" s="62"/>
      <c r="J19" s="1" t="s">
        <v>15</v>
      </c>
      <c r="K19" s="63" t="e">
        <f t="shared" si="1"/>
        <v>#NUM!</v>
      </c>
      <c r="L19" s="63" t="e">
        <f t="shared" si="2"/>
        <v>#NUM!</v>
      </c>
      <c r="M19" s="63" t="e">
        <f t="shared" si="3"/>
        <v>#NUM!</v>
      </c>
      <c r="N19" s="63" t="e">
        <f t="shared" si="4"/>
        <v>#NUM!</v>
      </c>
      <c r="O19" s="63" t="e">
        <f t="shared" si="5"/>
        <v>#NUM!</v>
      </c>
      <c r="P19" s="63" t="e">
        <f t="shared" si="26"/>
        <v>#N/A</v>
      </c>
      <c r="Q19" s="63" t="e">
        <f t="shared" si="6"/>
        <v>#NUM!</v>
      </c>
      <c r="R19" s="63" t="e">
        <f t="shared" si="7"/>
        <v>#NUM!</v>
      </c>
      <c r="S19" s="63" t="e">
        <f t="shared" si="8"/>
        <v>#NUM!</v>
      </c>
      <c r="T19" s="63" t="e">
        <f t="shared" si="9"/>
        <v>#NUM!</v>
      </c>
      <c r="U19" s="63" t="e">
        <f t="shared" si="10"/>
        <v>#N/A</v>
      </c>
      <c r="V19" s="63" t="e">
        <f t="shared" si="11"/>
        <v>#NUM!</v>
      </c>
      <c r="W19" s="63" t="e">
        <f t="shared" si="12"/>
        <v>#NUM!</v>
      </c>
      <c r="X19" s="63" t="e">
        <f t="shared" si="13"/>
        <v>#NUM!</v>
      </c>
      <c r="Y19" s="63" t="e">
        <f t="shared" si="14"/>
        <v>#NUM!</v>
      </c>
      <c r="Z19" s="63" t="e">
        <f t="shared" si="15"/>
        <v>#N/A</v>
      </c>
      <c r="AA19" s="63" t="e">
        <f t="shared" si="16"/>
        <v>#NUM!</v>
      </c>
      <c r="AB19" s="63" t="e">
        <f t="shared" si="17"/>
        <v>#NUM!</v>
      </c>
      <c r="AC19" s="63" t="e">
        <f t="shared" si="18"/>
        <v>#NUM!</v>
      </c>
      <c r="AD19" s="63" t="e">
        <f t="shared" si="19"/>
        <v>#NUM!</v>
      </c>
      <c r="AE19" s="63" t="e">
        <f t="shared" si="20"/>
        <v>#NUM!</v>
      </c>
      <c r="AF19" s="63" t="e">
        <f t="shared" si="21"/>
        <v>#N/A</v>
      </c>
      <c r="AG19" s="63" t="e">
        <f t="shared" si="22"/>
        <v>#NUM!</v>
      </c>
      <c r="AH19" s="63" t="e">
        <f t="shared" si="23"/>
        <v>#NUM!</v>
      </c>
      <c r="AI19" s="63" t="e">
        <f t="shared" si="24"/>
        <v>#NUM!</v>
      </c>
      <c r="AJ19" s="63" t="e">
        <f t="shared" si="25"/>
        <v>#N/A</v>
      </c>
    </row>
    <row r="20" spans="1:36" ht="12.95" customHeight="1" x14ac:dyDescent="0.15">
      <c r="A20" s="62"/>
      <c r="B20" s="107"/>
      <c r="C20" s="107"/>
      <c r="D20" s="62"/>
      <c r="E20" s="62"/>
      <c r="F20" s="4" t="str">
        <f t="shared" si="0"/>
        <v/>
      </c>
      <c r="G20" s="5"/>
      <c r="H20" s="62"/>
      <c r="I20" s="62"/>
      <c r="J20" s="1" t="s">
        <v>15</v>
      </c>
      <c r="K20" s="63" t="e">
        <f t="shared" si="1"/>
        <v>#NUM!</v>
      </c>
      <c r="L20" s="63" t="e">
        <f t="shared" si="2"/>
        <v>#NUM!</v>
      </c>
      <c r="M20" s="63" t="e">
        <f t="shared" si="3"/>
        <v>#NUM!</v>
      </c>
      <c r="N20" s="63" t="e">
        <f t="shared" si="4"/>
        <v>#NUM!</v>
      </c>
      <c r="O20" s="63" t="e">
        <f t="shared" si="5"/>
        <v>#NUM!</v>
      </c>
      <c r="P20" s="63" t="e">
        <f t="shared" si="26"/>
        <v>#N/A</v>
      </c>
      <c r="Q20" s="63" t="e">
        <f t="shared" si="6"/>
        <v>#NUM!</v>
      </c>
      <c r="R20" s="63" t="e">
        <f t="shared" si="7"/>
        <v>#NUM!</v>
      </c>
      <c r="S20" s="63" t="e">
        <f t="shared" si="8"/>
        <v>#NUM!</v>
      </c>
      <c r="T20" s="63" t="e">
        <f t="shared" si="9"/>
        <v>#NUM!</v>
      </c>
      <c r="U20" s="63" t="e">
        <f t="shared" si="10"/>
        <v>#N/A</v>
      </c>
      <c r="V20" s="63" t="e">
        <f t="shared" si="11"/>
        <v>#NUM!</v>
      </c>
      <c r="W20" s="63" t="e">
        <f t="shared" si="12"/>
        <v>#NUM!</v>
      </c>
      <c r="X20" s="63" t="e">
        <f t="shared" si="13"/>
        <v>#NUM!</v>
      </c>
      <c r="Y20" s="63" t="e">
        <f t="shared" si="14"/>
        <v>#NUM!</v>
      </c>
      <c r="Z20" s="63" t="e">
        <f t="shared" si="15"/>
        <v>#N/A</v>
      </c>
      <c r="AA20" s="63" t="e">
        <f t="shared" si="16"/>
        <v>#NUM!</v>
      </c>
      <c r="AB20" s="63" t="e">
        <f t="shared" si="17"/>
        <v>#NUM!</v>
      </c>
      <c r="AC20" s="63" t="e">
        <f t="shared" si="18"/>
        <v>#NUM!</v>
      </c>
      <c r="AD20" s="63" t="e">
        <f t="shared" si="19"/>
        <v>#NUM!</v>
      </c>
      <c r="AE20" s="63" t="e">
        <f t="shared" si="20"/>
        <v>#NUM!</v>
      </c>
      <c r="AF20" s="63" t="e">
        <f t="shared" si="21"/>
        <v>#N/A</v>
      </c>
      <c r="AG20" s="63" t="e">
        <f t="shared" si="22"/>
        <v>#NUM!</v>
      </c>
      <c r="AH20" s="63" t="e">
        <f t="shared" si="23"/>
        <v>#NUM!</v>
      </c>
      <c r="AI20" s="63" t="e">
        <f t="shared" si="24"/>
        <v>#NUM!</v>
      </c>
      <c r="AJ20" s="63" t="e">
        <f t="shared" si="25"/>
        <v>#N/A</v>
      </c>
    </row>
    <row r="21" spans="1:36" ht="12.95" customHeight="1" x14ac:dyDescent="0.15">
      <c r="A21" s="62"/>
      <c r="B21" s="107"/>
      <c r="C21" s="107"/>
      <c r="D21" s="62"/>
      <c r="E21" s="62"/>
      <c r="F21" s="4" t="str">
        <f t="shared" si="0"/>
        <v/>
      </c>
      <c r="G21" s="5"/>
      <c r="H21" s="62"/>
      <c r="I21" s="62"/>
      <c r="J21" s="1" t="s">
        <v>15</v>
      </c>
      <c r="K21" s="63" t="e">
        <f t="shared" si="1"/>
        <v>#NUM!</v>
      </c>
      <c r="L21" s="63" t="e">
        <f t="shared" si="2"/>
        <v>#NUM!</v>
      </c>
      <c r="M21" s="63" t="e">
        <f t="shared" si="3"/>
        <v>#NUM!</v>
      </c>
      <c r="N21" s="63" t="e">
        <f t="shared" si="4"/>
        <v>#NUM!</v>
      </c>
      <c r="O21" s="63" t="e">
        <f t="shared" si="5"/>
        <v>#NUM!</v>
      </c>
      <c r="P21" s="63" t="e">
        <f t="shared" si="26"/>
        <v>#N/A</v>
      </c>
      <c r="Q21" s="63" t="e">
        <f t="shared" si="6"/>
        <v>#NUM!</v>
      </c>
      <c r="R21" s="63" t="e">
        <f t="shared" si="7"/>
        <v>#NUM!</v>
      </c>
      <c r="S21" s="63" t="e">
        <f t="shared" si="8"/>
        <v>#NUM!</v>
      </c>
      <c r="T21" s="63" t="e">
        <f t="shared" si="9"/>
        <v>#NUM!</v>
      </c>
      <c r="U21" s="63" t="e">
        <f t="shared" si="10"/>
        <v>#N/A</v>
      </c>
      <c r="V21" s="63" t="e">
        <f t="shared" si="11"/>
        <v>#NUM!</v>
      </c>
      <c r="W21" s="63" t="e">
        <f t="shared" si="12"/>
        <v>#NUM!</v>
      </c>
      <c r="X21" s="63" t="e">
        <f t="shared" si="13"/>
        <v>#NUM!</v>
      </c>
      <c r="Y21" s="63" t="e">
        <f t="shared" si="14"/>
        <v>#NUM!</v>
      </c>
      <c r="Z21" s="63" t="e">
        <f t="shared" si="15"/>
        <v>#N/A</v>
      </c>
      <c r="AA21" s="63" t="e">
        <f t="shared" si="16"/>
        <v>#NUM!</v>
      </c>
      <c r="AB21" s="63" t="e">
        <f t="shared" si="17"/>
        <v>#NUM!</v>
      </c>
      <c r="AC21" s="63" t="e">
        <f t="shared" si="18"/>
        <v>#NUM!</v>
      </c>
      <c r="AD21" s="63" t="e">
        <f t="shared" si="19"/>
        <v>#NUM!</v>
      </c>
      <c r="AE21" s="63" t="e">
        <f t="shared" si="20"/>
        <v>#NUM!</v>
      </c>
      <c r="AF21" s="63" t="e">
        <f t="shared" si="21"/>
        <v>#N/A</v>
      </c>
      <c r="AG21" s="63" t="e">
        <f t="shared" si="22"/>
        <v>#NUM!</v>
      </c>
      <c r="AH21" s="63" t="e">
        <f t="shared" si="23"/>
        <v>#NUM!</v>
      </c>
      <c r="AI21" s="63" t="e">
        <f t="shared" si="24"/>
        <v>#NUM!</v>
      </c>
      <c r="AJ21" s="63" t="e">
        <f t="shared" si="25"/>
        <v>#N/A</v>
      </c>
    </row>
    <row r="22" spans="1:36" ht="12.95" customHeight="1" x14ac:dyDescent="0.15">
      <c r="A22" s="62"/>
      <c r="B22" s="107"/>
      <c r="C22" s="107"/>
      <c r="D22" s="62"/>
      <c r="E22" s="62"/>
      <c r="F22" s="4" t="str">
        <f t="shared" si="0"/>
        <v/>
      </c>
      <c r="G22" s="5"/>
      <c r="H22" s="62"/>
      <c r="I22" s="62"/>
      <c r="J22" s="1" t="s">
        <v>15</v>
      </c>
      <c r="K22" s="63" t="e">
        <f t="shared" si="1"/>
        <v>#NUM!</v>
      </c>
      <c r="L22" s="63" t="e">
        <f t="shared" si="2"/>
        <v>#NUM!</v>
      </c>
      <c r="M22" s="63" t="e">
        <f t="shared" si="3"/>
        <v>#NUM!</v>
      </c>
      <c r="N22" s="63" t="e">
        <f t="shared" si="4"/>
        <v>#NUM!</v>
      </c>
      <c r="O22" s="63" t="e">
        <f t="shared" si="5"/>
        <v>#NUM!</v>
      </c>
      <c r="P22" s="63" t="e">
        <f t="shared" si="26"/>
        <v>#N/A</v>
      </c>
      <c r="Q22" s="63" t="e">
        <f t="shared" si="6"/>
        <v>#NUM!</v>
      </c>
      <c r="R22" s="63" t="e">
        <f t="shared" si="7"/>
        <v>#NUM!</v>
      </c>
      <c r="S22" s="63" t="e">
        <f t="shared" si="8"/>
        <v>#NUM!</v>
      </c>
      <c r="T22" s="63" t="e">
        <f t="shared" si="9"/>
        <v>#NUM!</v>
      </c>
      <c r="U22" s="63" t="e">
        <f t="shared" si="10"/>
        <v>#N/A</v>
      </c>
      <c r="V22" s="63" t="e">
        <f t="shared" si="11"/>
        <v>#NUM!</v>
      </c>
      <c r="W22" s="63" t="e">
        <f t="shared" si="12"/>
        <v>#NUM!</v>
      </c>
      <c r="X22" s="63" t="e">
        <f t="shared" si="13"/>
        <v>#NUM!</v>
      </c>
      <c r="Y22" s="63" t="e">
        <f t="shared" si="14"/>
        <v>#NUM!</v>
      </c>
      <c r="Z22" s="63" t="e">
        <f t="shared" si="15"/>
        <v>#N/A</v>
      </c>
      <c r="AA22" s="63" t="e">
        <f t="shared" si="16"/>
        <v>#NUM!</v>
      </c>
      <c r="AB22" s="63" t="e">
        <f t="shared" si="17"/>
        <v>#NUM!</v>
      </c>
      <c r="AC22" s="63" t="e">
        <f t="shared" si="18"/>
        <v>#NUM!</v>
      </c>
      <c r="AD22" s="63" t="e">
        <f t="shared" si="19"/>
        <v>#NUM!</v>
      </c>
      <c r="AE22" s="63" t="e">
        <f t="shared" si="20"/>
        <v>#NUM!</v>
      </c>
      <c r="AF22" s="63" t="e">
        <f t="shared" si="21"/>
        <v>#N/A</v>
      </c>
      <c r="AG22" s="63" t="e">
        <f t="shared" si="22"/>
        <v>#NUM!</v>
      </c>
      <c r="AH22" s="63" t="e">
        <f t="shared" si="23"/>
        <v>#NUM!</v>
      </c>
      <c r="AI22" s="63" t="e">
        <f t="shared" si="24"/>
        <v>#NUM!</v>
      </c>
      <c r="AJ22" s="63" t="e">
        <f t="shared" si="25"/>
        <v>#N/A</v>
      </c>
    </row>
    <row r="23" spans="1:36" ht="12.95" customHeight="1" x14ac:dyDescent="0.15">
      <c r="A23" s="62"/>
      <c r="B23" s="107"/>
      <c r="C23" s="107"/>
      <c r="D23" s="62"/>
      <c r="E23" s="62"/>
      <c r="F23" s="4" t="str">
        <f t="shared" si="0"/>
        <v/>
      </c>
      <c r="G23" s="5"/>
      <c r="H23" s="62"/>
      <c r="I23" s="62"/>
      <c r="J23" s="1" t="s">
        <v>15</v>
      </c>
      <c r="K23" s="63" t="e">
        <f t="shared" si="1"/>
        <v>#NUM!</v>
      </c>
      <c r="L23" s="63" t="e">
        <f t="shared" si="2"/>
        <v>#NUM!</v>
      </c>
      <c r="M23" s="63" t="e">
        <f t="shared" si="3"/>
        <v>#NUM!</v>
      </c>
      <c r="N23" s="63" t="e">
        <f t="shared" si="4"/>
        <v>#NUM!</v>
      </c>
      <c r="O23" s="63" t="e">
        <f t="shared" si="5"/>
        <v>#NUM!</v>
      </c>
      <c r="P23" s="63" t="e">
        <f t="shared" si="26"/>
        <v>#N/A</v>
      </c>
      <c r="Q23" s="63" t="e">
        <f t="shared" si="6"/>
        <v>#NUM!</v>
      </c>
      <c r="R23" s="63" t="e">
        <f t="shared" si="7"/>
        <v>#NUM!</v>
      </c>
      <c r="S23" s="63" t="e">
        <f t="shared" si="8"/>
        <v>#NUM!</v>
      </c>
      <c r="T23" s="63" t="e">
        <f t="shared" si="9"/>
        <v>#NUM!</v>
      </c>
      <c r="U23" s="63" t="e">
        <f t="shared" si="10"/>
        <v>#N/A</v>
      </c>
      <c r="V23" s="63" t="e">
        <f t="shared" si="11"/>
        <v>#NUM!</v>
      </c>
      <c r="W23" s="63" t="e">
        <f t="shared" si="12"/>
        <v>#NUM!</v>
      </c>
      <c r="X23" s="63" t="e">
        <f t="shared" si="13"/>
        <v>#NUM!</v>
      </c>
      <c r="Y23" s="63" t="e">
        <f t="shared" si="14"/>
        <v>#NUM!</v>
      </c>
      <c r="Z23" s="63" t="e">
        <f t="shared" si="15"/>
        <v>#N/A</v>
      </c>
      <c r="AA23" s="63" t="e">
        <f t="shared" si="16"/>
        <v>#NUM!</v>
      </c>
      <c r="AB23" s="63" t="e">
        <f t="shared" si="17"/>
        <v>#NUM!</v>
      </c>
      <c r="AC23" s="63" t="e">
        <f t="shared" si="18"/>
        <v>#NUM!</v>
      </c>
      <c r="AD23" s="63" t="e">
        <f t="shared" si="19"/>
        <v>#NUM!</v>
      </c>
      <c r="AE23" s="63" t="e">
        <f t="shared" si="20"/>
        <v>#NUM!</v>
      </c>
      <c r="AF23" s="63" t="e">
        <f t="shared" si="21"/>
        <v>#N/A</v>
      </c>
      <c r="AG23" s="63" t="e">
        <f t="shared" si="22"/>
        <v>#NUM!</v>
      </c>
      <c r="AH23" s="63" t="e">
        <f t="shared" si="23"/>
        <v>#NUM!</v>
      </c>
      <c r="AI23" s="63" t="e">
        <f t="shared" si="24"/>
        <v>#NUM!</v>
      </c>
      <c r="AJ23" s="63" t="e">
        <f t="shared" si="25"/>
        <v>#N/A</v>
      </c>
    </row>
    <row r="24" spans="1:36" ht="12.95" customHeight="1" x14ac:dyDescent="0.15">
      <c r="A24" s="62"/>
      <c r="B24" s="107"/>
      <c r="C24" s="107"/>
      <c r="D24" s="62"/>
      <c r="E24" s="62"/>
      <c r="F24" s="4" t="str">
        <f t="shared" si="0"/>
        <v/>
      </c>
      <c r="G24" s="62"/>
      <c r="H24" s="62"/>
      <c r="I24" s="62"/>
      <c r="J24" s="1" t="s">
        <v>15</v>
      </c>
      <c r="K24" s="63" t="e">
        <f t="shared" si="1"/>
        <v>#NUM!</v>
      </c>
      <c r="L24" s="63" t="e">
        <f t="shared" si="2"/>
        <v>#NUM!</v>
      </c>
      <c r="M24" s="63" t="e">
        <f t="shared" si="3"/>
        <v>#NUM!</v>
      </c>
      <c r="N24" s="63" t="e">
        <f t="shared" si="4"/>
        <v>#NUM!</v>
      </c>
      <c r="O24" s="63" t="e">
        <f t="shared" si="5"/>
        <v>#NUM!</v>
      </c>
      <c r="P24" s="63" t="e">
        <f t="shared" si="26"/>
        <v>#N/A</v>
      </c>
      <c r="Q24" s="63" t="e">
        <f t="shared" si="6"/>
        <v>#NUM!</v>
      </c>
      <c r="R24" s="63" t="e">
        <f t="shared" si="7"/>
        <v>#NUM!</v>
      </c>
      <c r="S24" s="63" t="e">
        <f t="shared" si="8"/>
        <v>#NUM!</v>
      </c>
      <c r="T24" s="63" t="e">
        <f t="shared" si="9"/>
        <v>#NUM!</v>
      </c>
      <c r="U24" s="63" t="e">
        <f t="shared" si="10"/>
        <v>#N/A</v>
      </c>
      <c r="V24" s="63" t="e">
        <f t="shared" si="11"/>
        <v>#NUM!</v>
      </c>
      <c r="W24" s="63" t="e">
        <f t="shared" si="12"/>
        <v>#NUM!</v>
      </c>
      <c r="X24" s="63" t="e">
        <f t="shared" si="13"/>
        <v>#NUM!</v>
      </c>
      <c r="Y24" s="63" t="e">
        <f t="shared" si="14"/>
        <v>#NUM!</v>
      </c>
      <c r="Z24" s="63" t="e">
        <f t="shared" si="15"/>
        <v>#N/A</v>
      </c>
      <c r="AA24" s="63" t="e">
        <f t="shared" si="16"/>
        <v>#NUM!</v>
      </c>
      <c r="AB24" s="63" t="e">
        <f t="shared" si="17"/>
        <v>#NUM!</v>
      </c>
      <c r="AC24" s="63" t="e">
        <f t="shared" si="18"/>
        <v>#NUM!</v>
      </c>
      <c r="AD24" s="63" t="e">
        <f t="shared" si="19"/>
        <v>#NUM!</v>
      </c>
      <c r="AE24" s="63" t="e">
        <f t="shared" si="20"/>
        <v>#NUM!</v>
      </c>
      <c r="AF24" s="63" t="e">
        <f t="shared" si="21"/>
        <v>#N/A</v>
      </c>
      <c r="AG24" s="63" t="e">
        <f t="shared" si="22"/>
        <v>#NUM!</v>
      </c>
      <c r="AH24" s="63" t="e">
        <f t="shared" si="23"/>
        <v>#NUM!</v>
      </c>
      <c r="AI24" s="63" t="e">
        <f t="shared" si="24"/>
        <v>#NUM!</v>
      </c>
      <c r="AJ24" s="63" t="e">
        <f t="shared" si="25"/>
        <v>#N/A</v>
      </c>
    </row>
    <row r="25" spans="1:36" ht="12.95" customHeight="1" x14ac:dyDescent="0.15">
      <c r="A25" s="62"/>
      <c r="B25" s="107"/>
      <c r="C25" s="107"/>
      <c r="D25" s="62"/>
      <c r="E25" s="62"/>
      <c r="F25" s="4" t="str">
        <f t="shared" si="0"/>
        <v/>
      </c>
      <c r="G25" s="62"/>
      <c r="H25" s="62"/>
      <c r="I25" s="62"/>
      <c r="J25" s="1" t="s">
        <v>15</v>
      </c>
      <c r="K25" s="63" t="e">
        <f t="shared" si="1"/>
        <v>#NUM!</v>
      </c>
      <c r="L25" s="63" t="e">
        <f t="shared" si="2"/>
        <v>#NUM!</v>
      </c>
      <c r="M25" s="63" t="e">
        <f t="shared" si="3"/>
        <v>#NUM!</v>
      </c>
      <c r="N25" s="63" t="e">
        <f t="shared" si="4"/>
        <v>#NUM!</v>
      </c>
      <c r="O25" s="63" t="e">
        <f t="shared" si="5"/>
        <v>#NUM!</v>
      </c>
      <c r="P25" s="63" t="e">
        <f t="shared" si="26"/>
        <v>#N/A</v>
      </c>
      <c r="Q25" s="63" t="e">
        <f t="shared" si="6"/>
        <v>#NUM!</v>
      </c>
      <c r="R25" s="63" t="e">
        <f t="shared" si="7"/>
        <v>#NUM!</v>
      </c>
      <c r="S25" s="63" t="e">
        <f t="shared" si="8"/>
        <v>#NUM!</v>
      </c>
      <c r="T25" s="63" t="e">
        <f t="shared" si="9"/>
        <v>#NUM!</v>
      </c>
      <c r="U25" s="63" t="e">
        <f t="shared" si="10"/>
        <v>#N/A</v>
      </c>
      <c r="V25" s="63" t="e">
        <f t="shared" si="11"/>
        <v>#NUM!</v>
      </c>
      <c r="W25" s="63" t="e">
        <f t="shared" si="12"/>
        <v>#NUM!</v>
      </c>
      <c r="X25" s="63" t="e">
        <f t="shared" si="13"/>
        <v>#NUM!</v>
      </c>
      <c r="Y25" s="63" t="e">
        <f t="shared" si="14"/>
        <v>#NUM!</v>
      </c>
      <c r="Z25" s="63" t="e">
        <f t="shared" si="15"/>
        <v>#N/A</v>
      </c>
      <c r="AA25" s="63" t="e">
        <f t="shared" si="16"/>
        <v>#NUM!</v>
      </c>
      <c r="AB25" s="63" t="e">
        <f t="shared" si="17"/>
        <v>#NUM!</v>
      </c>
      <c r="AC25" s="63" t="e">
        <f t="shared" si="18"/>
        <v>#NUM!</v>
      </c>
      <c r="AD25" s="63" t="e">
        <f t="shared" si="19"/>
        <v>#NUM!</v>
      </c>
      <c r="AE25" s="63" t="e">
        <f t="shared" si="20"/>
        <v>#NUM!</v>
      </c>
      <c r="AF25" s="63" t="e">
        <f t="shared" si="21"/>
        <v>#N/A</v>
      </c>
      <c r="AG25" s="63" t="e">
        <f t="shared" si="22"/>
        <v>#NUM!</v>
      </c>
      <c r="AH25" s="63" t="e">
        <f t="shared" si="23"/>
        <v>#NUM!</v>
      </c>
      <c r="AI25" s="63" t="e">
        <f t="shared" si="24"/>
        <v>#NUM!</v>
      </c>
      <c r="AJ25" s="63" t="e">
        <f t="shared" si="25"/>
        <v>#N/A</v>
      </c>
    </row>
    <row r="26" spans="1:36" ht="12.95" customHeight="1" x14ac:dyDescent="0.15">
      <c r="A26" s="62"/>
      <c r="B26" s="107"/>
      <c r="C26" s="107"/>
      <c r="D26" s="62"/>
      <c r="E26" s="62"/>
      <c r="F26" s="4" t="str">
        <f t="shared" si="0"/>
        <v/>
      </c>
      <c r="G26" s="62"/>
      <c r="H26" s="62"/>
      <c r="I26" s="62"/>
      <c r="J26" s="1" t="s">
        <v>15</v>
      </c>
      <c r="K26" s="63" t="e">
        <f t="shared" si="1"/>
        <v>#NUM!</v>
      </c>
      <c r="L26" s="63" t="e">
        <f t="shared" si="2"/>
        <v>#NUM!</v>
      </c>
      <c r="M26" s="63" t="e">
        <f t="shared" si="3"/>
        <v>#NUM!</v>
      </c>
      <c r="N26" s="63" t="e">
        <f t="shared" si="4"/>
        <v>#NUM!</v>
      </c>
      <c r="O26" s="63" t="e">
        <f t="shared" si="5"/>
        <v>#NUM!</v>
      </c>
      <c r="P26" s="63" t="e">
        <f t="shared" si="26"/>
        <v>#N/A</v>
      </c>
      <c r="Q26" s="63" t="e">
        <f t="shared" si="6"/>
        <v>#NUM!</v>
      </c>
      <c r="R26" s="63" t="e">
        <f t="shared" si="7"/>
        <v>#NUM!</v>
      </c>
      <c r="S26" s="63" t="e">
        <f t="shared" si="8"/>
        <v>#NUM!</v>
      </c>
      <c r="T26" s="63" t="e">
        <f t="shared" si="9"/>
        <v>#NUM!</v>
      </c>
      <c r="U26" s="63" t="e">
        <f t="shared" si="10"/>
        <v>#N/A</v>
      </c>
      <c r="V26" s="63" t="e">
        <f t="shared" si="11"/>
        <v>#NUM!</v>
      </c>
      <c r="W26" s="63" t="e">
        <f t="shared" si="12"/>
        <v>#NUM!</v>
      </c>
      <c r="X26" s="63" t="e">
        <f t="shared" si="13"/>
        <v>#NUM!</v>
      </c>
      <c r="Y26" s="63" t="e">
        <f t="shared" si="14"/>
        <v>#NUM!</v>
      </c>
      <c r="Z26" s="63" t="e">
        <f t="shared" si="15"/>
        <v>#N/A</v>
      </c>
      <c r="AA26" s="63" t="e">
        <f t="shared" si="16"/>
        <v>#NUM!</v>
      </c>
      <c r="AB26" s="63" t="e">
        <f t="shared" si="17"/>
        <v>#NUM!</v>
      </c>
      <c r="AC26" s="63" t="e">
        <f t="shared" si="18"/>
        <v>#NUM!</v>
      </c>
      <c r="AD26" s="63" t="e">
        <f t="shared" si="19"/>
        <v>#NUM!</v>
      </c>
      <c r="AE26" s="63" t="e">
        <f t="shared" si="20"/>
        <v>#NUM!</v>
      </c>
      <c r="AF26" s="63" t="e">
        <f t="shared" si="21"/>
        <v>#N/A</v>
      </c>
      <c r="AG26" s="63" t="e">
        <f t="shared" si="22"/>
        <v>#NUM!</v>
      </c>
      <c r="AH26" s="63" t="e">
        <f t="shared" si="23"/>
        <v>#NUM!</v>
      </c>
      <c r="AI26" s="63" t="e">
        <f t="shared" si="24"/>
        <v>#NUM!</v>
      </c>
      <c r="AJ26" s="63" t="e">
        <f t="shared" si="25"/>
        <v>#N/A</v>
      </c>
    </row>
    <row r="27" spans="1:36" ht="12.95" customHeight="1" x14ac:dyDescent="0.15">
      <c r="A27" s="62"/>
      <c r="B27" s="107"/>
      <c r="C27" s="107"/>
      <c r="D27" s="62"/>
      <c r="E27" s="62"/>
      <c r="F27" s="4" t="str">
        <f t="shared" si="0"/>
        <v/>
      </c>
      <c r="G27" s="62"/>
      <c r="H27" s="62"/>
      <c r="I27" s="62"/>
      <c r="J27" s="1" t="s">
        <v>15</v>
      </c>
      <c r="K27" s="63" t="e">
        <f t="shared" si="1"/>
        <v>#NUM!</v>
      </c>
      <c r="L27" s="63" t="e">
        <f t="shared" si="2"/>
        <v>#NUM!</v>
      </c>
      <c r="M27" s="63" t="e">
        <f t="shared" si="3"/>
        <v>#NUM!</v>
      </c>
      <c r="N27" s="63" t="e">
        <f t="shared" si="4"/>
        <v>#NUM!</v>
      </c>
      <c r="O27" s="63" t="e">
        <f t="shared" si="5"/>
        <v>#NUM!</v>
      </c>
      <c r="P27" s="63" t="e">
        <f t="shared" si="26"/>
        <v>#N/A</v>
      </c>
      <c r="Q27" s="63" t="e">
        <f t="shared" si="6"/>
        <v>#NUM!</v>
      </c>
      <c r="R27" s="63" t="e">
        <f t="shared" si="7"/>
        <v>#NUM!</v>
      </c>
      <c r="S27" s="63" t="e">
        <f t="shared" si="8"/>
        <v>#NUM!</v>
      </c>
      <c r="T27" s="63" t="e">
        <f t="shared" si="9"/>
        <v>#NUM!</v>
      </c>
      <c r="U27" s="63" t="e">
        <f t="shared" si="10"/>
        <v>#N/A</v>
      </c>
      <c r="V27" s="63" t="e">
        <f t="shared" si="11"/>
        <v>#NUM!</v>
      </c>
      <c r="W27" s="63" t="e">
        <f t="shared" si="12"/>
        <v>#NUM!</v>
      </c>
      <c r="X27" s="63" t="e">
        <f t="shared" si="13"/>
        <v>#NUM!</v>
      </c>
      <c r="Y27" s="63" t="e">
        <f t="shared" si="14"/>
        <v>#NUM!</v>
      </c>
      <c r="Z27" s="63" t="e">
        <f t="shared" si="15"/>
        <v>#N/A</v>
      </c>
      <c r="AA27" s="63" t="e">
        <f t="shared" si="16"/>
        <v>#NUM!</v>
      </c>
      <c r="AB27" s="63" t="e">
        <f t="shared" si="17"/>
        <v>#NUM!</v>
      </c>
      <c r="AC27" s="63" t="e">
        <f t="shared" si="18"/>
        <v>#NUM!</v>
      </c>
      <c r="AD27" s="63" t="e">
        <f t="shared" si="19"/>
        <v>#NUM!</v>
      </c>
      <c r="AE27" s="63" t="e">
        <f t="shared" si="20"/>
        <v>#NUM!</v>
      </c>
      <c r="AF27" s="63" t="e">
        <f t="shared" si="21"/>
        <v>#N/A</v>
      </c>
      <c r="AG27" s="63" t="e">
        <f t="shared" si="22"/>
        <v>#NUM!</v>
      </c>
      <c r="AH27" s="63" t="e">
        <f t="shared" si="23"/>
        <v>#NUM!</v>
      </c>
      <c r="AI27" s="63" t="e">
        <f t="shared" si="24"/>
        <v>#NUM!</v>
      </c>
      <c r="AJ27" s="63" t="e">
        <f t="shared" si="25"/>
        <v>#N/A</v>
      </c>
    </row>
    <row r="28" spans="1:36" ht="12.95" customHeight="1" x14ac:dyDescent="0.15">
      <c r="A28" s="62"/>
      <c r="B28" s="107"/>
      <c r="C28" s="107"/>
      <c r="D28" s="62"/>
      <c r="E28" s="62"/>
      <c r="F28" s="4" t="str">
        <f t="shared" si="0"/>
        <v/>
      </c>
      <c r="G28" s="62"/>
      <c r="H28" s="62"/>
      <c r="I28" s="62"/>
      <c r="J28" s="1" t="s">
        <v>15</v>
      </c>
      <c r="K28" s="63" t="e">
        <f t="shared" si="1"/>
        <v>#NUM!</v>
      </c>
      <c r="L28" s="63" t="e">
        <f t="shared" si="2"/>
        <v>#NUM!</v>
      </c>
      <c r="M28" s="63" t="e">
        <f t="shared" si="3"/>
        <v>#NUM!</v>
      </c>
      <c r="N28" s="66" t="e">
        <f t="shared" si="4"/>
        <v>#NUM!</v>
      </c>
      <c r="O28" s="63" t="e">
        <f t="shared" si="5"/>
        <v>#NUM!</v>
      </c>
      <c r="P28" s="63" t="e">
        <f t="shared" si="26"/>
        <v>#N/A</v>
      </c>
      <c r="Q28" s="63" t="e">
        <f t="shared" si="6"/>
        <v>#NUM!</v>
      </c>
      <c r="R28" s="63" t="e">
        <f t="shared" si="7"/>
        <v>#NUM!</v>
      </c>
      <c r="S28" s="63" t="e">
        <f t="shared" si="8"/>
        <v>#NUM!</v>
      </c>
      <c r="T28" s="63" t="e">
        <f t="shared" si="9"/>
        <v>#NUM!</v>
      </c>
      <c r="U28" s="63" t="e">
        <f t="shared" si="10"/>
        <v>#N/A</v>
      </c>
      <c r="V28" s="63" t="e">
        <f t="shared" si="11"/>
        <v>#NUM!</v>
      </c>
      <c r="W28" s="63" t="e">
        <f t="shared" si="12"/>
        <v>#NUM!</v>
      </c>
      <c r="X28" s="63" t="e">
        <f t="shared" si="13"/>
        <v>#NUM!</v>
      </c>
      <c r="Y28" s="63" t="e">
        <f t="shared" si="14"/>
        <v>#NUM!</v>
      </c>
      <c r="Z28" s="63" t="e">
        <f t="shared" si="15"/>
        <v>#N/A</v>
      </c>
      <c r="AA28" s="63" t="e">
        <f t="shared" si="16"/>
        <v>#NUM!</v>
      </c>
      <c r="AB28" s="63" t="e">
        <f t="shared" si="17"/>
        <v>#NUM!</v>
      </c>
      <c r="AC28" s="63" t="e">
        <f t="shared" si="18"/>
        <v>#NUM!</v>
      </c>
      <c r="AD28" s="63" t="e">
        <f t="shared" si="19"/>
        <v>#NUM!</v>
      </c>
      <c r="AE28" s="63" t="e">
        <f t="shared" si="20"/>
        <v>#NUM!</v>
      </c>
      <c r="AF28" s="63" t="e">
        <f t="shared" si="21"/>
        <v>#N/A</v>
      </c>
      <c r="AG28" s="63" t="e">
        <f t="shared" si="22"/>
        <v>#NUM!</v>
      </c>
      <c r="AH28" s="63" t="e">
        <f t="shared" si="23"/>
        <v>#NUM!</v>
      </c>
      <c r="AI28" s="63" t="e">
        <f t="shared" si="24"/>
        <v>#NUM!</v>
      </c>
      <c r="AJ28" s="63" t="e">
        <f t="shared" si="25"/>
        <v>#N/A</v>
      </c>
    </row>
    <row r="29" spans="1:36" ht="12.95" customHeight="1" x14ac:dyDescent="0.15">
      <c r="A29" s="62"/>
      <c r="B29" s="107"/>
      <c r="C29" s="107"/>
      <c r="D29" s="62"/>
      <c r="E29" s="62"/>
      <c r="F29" s="4" t="str">
        <f t="shared" si="0"/>
        <v/>
      </c>
      <c r="G29" s="62"/>
      <c r="H29" s="62"/>
      <c r="I29" s="62"/>
      <c r="J29" s="1" t="s">
        <v>15</v>
      </c>
      <c r="K29" s="63" t="e">
        <f t="shared" si="1"/>
        <v>#NUM!</v>
      </c>
      <c r="L29" s="63" t="e">
        <f t="shared" si="2"/>
        <v>#NUM!</v>
      </c>
      <c r="M29" s="63" t="e">
        <f t="shared" si="3"/>
        <v>#NUM!</v>
      </c>
      <c r="N29" s="63" t="e">
        <f t="shared" si="4"/>
        <v>#NUM!</v>
      </c>
      <c r="O29" s="63" t="e">
        <f t="shared" si="5"/>
        <v>#NUM!</v>
      </c>
      <c r="P29" s="63" t="e">
        <f t="shared" si="26"/>
        <v>#N/A</v>
      </c>
      <c r="Q29" s="63" t="e">
        <f t="shared" si="6"/>
        <v>#NUM!</v>
      </c>
      <c r="R29" s="63" t="e">
        <f t="shared" si="7"/>
        <v>#NUM!</v>
      </c>
      <c r="S29" s="63" t="e">
        <f t="shared" si="8"/>
        <v>#NUM!</v>
      </c>
      <c r="T29" s="63" t="e">
        <f t="shared" si="9"/>
        <v>#NUM!</v>
      </c>
      <c r="U29" s="63" t="e">
        <f t="shared" si="10"/>
        <v>#N/A</v>
      </c>
      <c r="V29" s="63" t="e">
        <f t="shared" si="11"/>
        <v>#NUM!</v>
      </c>
      <c r="W29" s="63" t="e">
        <f t="shared" si="12"/>
        <v>#NUM!</v>
      </c>
      <c r="X29" s="63" t="e">
        <f t="shared" si="13"/>
        <v>#NUM!</v>
      </c>
      <c r="Y29" s="63" t="e">
        <f t="shared" si="14"/>
        <v>#NUM!</v>
      </c>
      <c r="Z29" s="63" t="e">
        <f t="shared" si="15"/>
        <v>#N/A</v>
      </c>
      <c r="AA29" s="63" t="e">
        <f t="shared" si="16"/>
        <v>#NUM!</v>
      </c>
      <c r="AB29" s="63" t="e">
        <f t="shared" si="17"/>
        <v>#NUM!</v>
      </c>
      <c r="AC29" s="63" t="e">
        <f t="shared" si="18"/>
        <v>#NUM!</v>
      </c>
      <c r="AD29" s="63" t="e">
        <f t="shared" si="19"/>
        <v>#NUM!</v>
      </c>
      <c r="AE29" s="63" t="e">
        <f t="shared" si="20"/>
        <v>#NUM!</v>
      </c>
      <c r="AF29" s="63" t="e">
        <f t="shared" si="21"/>
        <v>#N/A</v>
      </c>
      <c r="AG29" s="63" t="e">
        <f t="shared" si="22"/>
        <v>#NUM!</v>
      </c>
      <c r="AH29" s="63" t="e">
        <f t="shared" si="23"/>
        <v>#NUM!</v>
      </c>
      <c r="AI29" s="63" t="e">
        <f t="shared" si="24"/>
        <v>#NUM!</v>
      </c>
      <c r="AJ29" s="63" t="e">
        <f t="shared" si="25"/>
        <v>#N/A</v>
      </c>
    </row>
    <row r="30" spans="1:36" ht="12.95" customHeight="1" x14ac:dyDescent="0.15">
      <c r="A30" s="62"/>
      <c r="B30" s="107"/>
      <c r="C30" s="107"/>
      <c r="D30" s="62"/>
      <c r="E30" s="62"/>
      <c r="F30" s="4" t="str">
        <f t="shared" si="0"/>
        <v/>
      </c>
      <c r="G30" s="62"/>
      <c r="H30" s="62"/>
      <c r="I30" s="62"/>
      <c r="J30" s="1" t="s">
        <v>15</v>
      </c>
      <c r="K30" s="63" t="e">
        <f t="shared" si="1"/>
        <v>#NUM!</v>
      </c>
      <c r="L30" s="63" t="e">
        <f t="shared" si="2"/>
        <v>#NUM!</v>
      </c>
      <c r="M30" s="63" t="e">
        <f t="shared" si="3"/>
        <v>#NUM!</v>
      </c>
      <c r="N30" s="63" t="e">
        <f t="shared" si="4"/>
        <v>#NUM!</v>
      </c>
      <c r="O30" s="63" t="e">
        <f t="shared" si="5"/>
        <v>#NUM!</v>
      </c>
      <c r="P30" s="63" t="e">
        <f t="shared" si="26"/>
        <v>#N/A</v>
      </c>
      <c r="Q30" s="63" t="e">
        <f t="shared" si="6"/>
        <v>#NUM!</v>
      </c>
      <c r="R30" s="63" t="e">
        <f t="shared" si="7"/>
        <v>#NUM!</v>
      </c>
      <c r="S30" s="63" t="e">
        <f t="shared" si="8"/>
        <v>#NUM!</v>
      </c>
      <c r="T30" s="63" t="e">
        <f t="shared" si="9"/>
        <v>#NUM!</v>
      </c>
      <c r="U30" s="63" t="e">
        <f t="shared" si="10"/>
        <v>#N/A</v>
      </c>
      <c r="V30" s="63" t="e">
        <f t="shared" si="11"/>
        <v>#NUM!</v>
      </c>
      <c r="W30" s="63" t="e">
        <f t="shared" si="12"/>
        <v>#NUM!</v>
      </c>
      <c r="X30" s="63" t="e">
        <f t="shared" si="13"/>
        <v>#NUM!</v>
      </c>
      <c r="Y30" s="63" t="e">
        <f t="shared" si="14"/>
        <v>#NUM!</v>
      </c>
      <c r="Z30" s="63" t="e">
        <f t="shared" si="15"/>
        <v>#N/A</v>
      </c>
      <c r="AA30" s="63" t="e">
        <f t="shared" si="16"/>
        <v>#NUM!</v>
      </c>
      <c r="AB30" s="63" t="e">
        <f t="shared" si="17"/>
        <v>#NUM!</v>
      </c>
      <c r="AC30" s="63" t="e">
        <f t="shared" si="18"/>
        <v>#NUM!</v>
      </c>
      <c r="AD30" s="63" t="e">
        <f t="shared" si="19"/>
        <v>#NUM!</v>
      </c>
      <c r="AE30" s="63" t="e">
        <f t="shared" si="20"/>
        <v>#NUM!</v>
      </c>
      <c r="AF30" s="63" t="e">
        <f t="shared" si="21"/>
        <v>#N/A</v>
      </c>
      <c r="AG30" s="63" t="e">
        <f t="shared" si="22"/>
        <v>#NUM!</v>
      </c>
      <c r="AH30" s="63" t="e">
        <f t="shared" si="23"/>
        <v>#NUM!</v>
      </c>
      <c r="AI30" s="63" t="e">
        <f t="shared" si="24"/>
        <v>#NUM!</v>
      </c>
      <c r="AJ30" s="63" t="e">
        <f t="shared" si="25"/>
        <v>#N/A</v>
      </c>
    </row>
    <row r="31" spans="1:36" ht="12.95" customHeight="1" x14ac:dyDescent="0.15">
      <c r="A31" s="62"/>
      <c r="B31" s="107"/>
      <c r="C31" s="107"/>
      <c r="D31" s="62"/>
      <c r="E31" s="62"/>
      <c r="F31" s="4" t="str">
        <f t="shared" si="0"/>
        <v/>
      </c>
      <c r="G31" s="62"/>
      <c r="H31" s="62"/>
      <c r="I31" s="62"/>
      <c r="J31" s="1" t="s">
        <v>15</v>
      </c>
      <c r="K31" s="63" t="e">
        <f t="shared" si="1"/>
        <v>#NUM!</v>
      </c>
      <c r="L31" s="63" t="e">
        <f t="shared" si="2"/>
        <v>#NUM!</v>
      </c>
      <c r="M31" s="63" t="e">
        <f t="shared" si="3"/>
        <v>#NUM!</v>
      </c>
      <c r="N31" s="63" t="e">
        <f t="shared" si="4"/>
        <v>#NUM!</v>
      </c>
      <c r="O31" s="63" t="e">
        <f t="shared" si="5"/>
        <v>#NUM!</v>
      </c>
      <c r="P31" s="63" t="e">
        <f t="shared" si="26"/>
        <v>#N/A</v>
      </c>
      <c r="Q31" s="63" t="e">
        <f t="shared" si="6"/>
        <v>#NUM!</v>
      </c>
      <c r="R31" s="63" t="e">
        <f t="shared" si="7"/>
        <v>#NUM!</v>
      </c>
      <c r="S31" s="63" t="e">
        <f t="shared" si="8"/>
        <v>#NUM!</v>
      </c>
      <c r="T31" s="63" t="e">
        <f t="shared" si="9"/>
        <v>#NUM!</v>
      </c>
      <c r="U31" s="63" t="e">
        <f t="shared" si="10"/>
        <v>#N/A</v>
      </c>
      <c r="V31" s="63" t="e">
        <f t="shared" si="11"/>
        <v>#NUM!</v>
      </c>
      <c r="W31" s="63" t="e">
        <f t="shared" si="12"/>
        <v>#NUM!</v>
      </c>
      <c r="X31" s="63" t="e">
        <f t="shared" si="13"/>
        <v>#NUM!</v>
      </c>
      <c r="Y31" s="63" t="e">
        <f t="shared" si="14"/>
        <v>#NUM!</v>
      </c>
      <c r="Z31" s="63" t="e">
        <f t="shared" si="15"/>
        <v>#N/A</v>
      </c>
      <c r="AA31" s="63" t="e">
        <f t="shared" si="16"/>
        <v>#NUM!</v>
      </c>
      <c r="AB31" s="63" t="e">
        <f t="shared" si="17"/>
        <v>#NUM!</v>
      </c>
      <c r="AC31" s="63" t="e">
        <f t="shared" si="18"/>
        <v>#NUM!</v>
      </c>
      <c r="AD31" s="63" t="e">
        <f t="shared" si="19"/>
        <v>#NUM!</v>
      </c>
      <c r="AE31" s="63" t="e">
        <f t="shared" si="20"/>
        <v>#NUM!</v>
      </c>
      <c r="AF31" s="63" t="e">
        <f t="shared" si="21"/>
        <v>#N/A</v>
      </c>
      <c r="AG31" s="63" t="e">
        <f t="shared" si="22"/>
        <v>#NUM!</v>
      </c>
      <c r="AH31" s="63" t="e">
        <f t="shared" si="23"/>
        <v>#NUM!</v>
      </c>
      <c r="AI31" s="63" t="e">
        <f t="shared" si="24"/>
        <v>#NUM!</v>
      </c>
      <c r="AJ31" s="63" t="e">
        <f t="shared" si="25"/>
        <v>#N/A</v>
      </c>
    </row>
    <row r="32" spans="1:36" ht="12.95" customHeight="1" x14ac:dyDescent="0.15">
      <c r="A32" s="62"/>
      <c r="B32" s="107"/>
      <c r="C32" s="107"/>
      <c r="D32" s="62"/>
      <c r="E32" s="62"/>
      <c r="F32" s="4" t="str">
        <f t="shared" si="0"/>
        <v/>
      </c>
      <c r="G32" s="62"/>
      <c r="H32" s="62"/>
      <c r="I32" s="62"/>
      <c r="J32" s="1" t="s">
        <v>15</v>
      </c>
      <c r="K32" s="63" t="e">
        <f t="shared" si="1"/>
        <v>#NUM!</v>
      </c>
      <c r="L32" s="63" t="e">
        <f t="shared" si="2"/>
        <v>#NUM!</v>
      </c>
      <c r="M32" s="63" t="e">
        <f t="shared" si="3"/>
        <v>#NUM!</v>
      </c>
      <c r="N32" s="63" t="e">
        <f t="shared" si="4"/>
        <v>#NUM!</v>
      </c>
      <c r="O32" s="63" t="e">
        <f t="shared" si="5"/>
        <v>#NUM!</v>
      </c>
      <c r="P32" s="63" t="e">
        <f t="shared" si="26"/>
        <v>#N/A</v>
      </c>
      <c r="Q32" s="63" t="e">
        <f t="shared" si="6"/>
        <v>#NUM!</v>
      </c>
      <c r="R32" s="63" t="e">
        <f t="shared" si="7"/>
        <v>#NUM!</v>
      </c>
      <c r="S32" s="63" t="e">
        <f t="shared" si="8"/>
        <v>#NUM!</v>
      </c>
      <c r="T32" s="63" t="e">
        <f t="shared" si="9"/>
        <v>#NUM!</v>
      </c>
      <c r="U32" s="63" t="e">
        <f t="shared" si="10"/>
        <v>#N/A</v>
      </c>
      <c r="V32" s="63" t="e">
        <f t="shared" si="11"/>
        <v>#NUM!</v>
      </c>
      <c r="W32" s="63" t="e">
        <f t="shared" si="12"/>
        <v>#NUM!</v>
      </c>
      <c r="X32" s="63" t="e">
        <f t="shared" si="13"/>
        <v>#NUM!</v>
      </c>
      <c r="Y32" s="63" t="e">
        <f t="shared" si="14"/>
        <v>#NUM!</v>
      </c>
      <c r="Z32" s="63" t="e">
        <f t="shared" si="15"/>
        <v>#N/A</v>
      </c>
      <c r="AA32" s="63" t="e">
        <f t="shared" si="16"/>
        <v>#NUM!</v>
      </c>
      <c r="AB32" s="63" t="e">
        <f t="shared" si="17"/>
        <v>#NUM!</v>
      </c>
      <c r="AC32" s="63" t="e">
        <f t="shared" si="18"/>
        <v>#NUM!</v>
      </c>
      <c r="AD32" s="63" t="e">
        <f t="shared" si="19"/>
        <v>#NUM!</v>
      </c>
      <c r="AE32" s="63" t="e">
        <f t="shared" si="20"/>
        <v>#NUM!</v>
      </c>
      <c r="AF32" s="63" t="e">
        <f t="shared" si="21"/>
        <v>#N/A</v>
      </c>
      <c r="AG32" s="63" t="e">
        <f t="shared" si="22"/>
        <v>#NUM!</v>
      </c>
      <c r="AH32" s="63" t="e">
        <f t="shared" si="23"/>
        <v>#NUM!</v>
      </c>
      <c r="AI32" s="63" t="e">
        <f t="shared" si="24"/>
        <v>#NUM!</v>
      </c>
      <c r="AJ32" s="63" t="e">
        <f t="shared" si="25"/>
        <v>#N/A</v>
      </c>
    </row>
    <row r="33" spans="1:36" ht="12.95" customHeight="1" x14ac:dyDescent="0.15">
      <c r="A33" s="62"/>
      <c r="B33" s="107"/>
      <c r="C33" s="107"/>
      <c r="D33" s="62"/>
      <c r="E33" s="62"/>
      <c r="F33" s="4" t="str">
        <f t="shared" si="0"/>
        <v/>
      </c>
      <c r="G33" s="62"/>
      <c r="H33" s="62"/>
      <c r="I33" s="62"/>
      <c r="J33" s="1" t="s">
        <v>15</v>
      </c>
      <c r="K33" s="63" t="e">
        <f t="shared" si="1"/>
        <v>#NUM!</v>
      </c>
      <c r="L33" s="63" t="e">
        <f t="shared" si="2"/>
        <v>#NUM!</v>
      </c>
      <c r="M33" s="63" t="e">
        <f t="shared" si="3"/>
        <v>#NUM!</v>
      </c>
      <c r="N33" s="63" t="e">
        <f t="shared" si="4"/>
        <v>#NUM!</v>
      </c>
      <c r="O33" s="63" t="e">
        <f t="shared" si="5"/>
        <v>#NUM!</v>
      </c>
      <c r="P33" s="63" t="e">
        <f t="shared" si="26"/>
        <v>#N/A</v>
      </c>
      <c r="Q33" s="63" t="e">
        <f t="shared" si="6"/>
        <v>#NUM!</v>
      </c>
      <c r="R33" s="63" t="e">
        <f t="shared" si="7"/>
        <v>#NUM!</v>
      </c>
      <c r="S33" s="63" t="e">
        <f t="shared" si="8"/>
        <v>#NUM!</v>
      </c>
      <c r="T33" s="63" t="e">
        <f t="shared" si="9"/>
        <v>#NUM!</v>
      </c>
      <c r="U33" s="63" t="e">
        <f t="shared" si="10"/>
        <v>#N/A</v>
      </c>
      <c r="V33" s="63" t="e">
        <f t="shared" si="11"/>
        <v>#NUM!</v>
      </c>
      <c r="W33" s="63" t="e">
        <f t="shared" si="12"/>
        <v>#NUM!</v>
      </c>
      <c r="X33" s="63" t="e">
        <f t="shared" si="13"/>
        <v>#NUM!</v>
      </c>
      <c r="Y33" s="63" t="e">
        <f t="shared" si="14"/>
        <v>#NUM!</v>
      </c>
      <c r="Z33" s="63" t="e">
        <f t="shared" si="15"/>
        <v>#N/A</v>
      </c>
      <c r="AA33" s="63" t="e">
        <f t="shared" si="16"/>
        <v>#NUM!</v>
      </c>
      <c r="AB33" s="63" t="e">
        <f t="shared" si="17"/>
        <v>#NUM!</v>
      </c>
      <c r="AC33" s="63" t="e">
        <f t="shared" si="18"/>
        <v>#NUM!</v>
      </c>
      <c r="AD33" s="63" t="e">
        <f t="shared" si="19"/>
        <v>#NUM!</v>
      </c>
      <c r="AE33" s="63" t="e">
        <f t="shared" si="20"/>
        <v>#NUM!</v>
      </c>
      <c r="AF33" s="63" t="e">
        <f t="shared" si="21"/>
        <v>#N/A</v>
      </c>
      <c r="AG33" s="63" t="e">
        <f t="shared" si="22"/>
        <v>#NUM!</v>
      </c>
      <c r="AH33" s="63" t="e">
        <f t="shared" si="23"/>
        <v>#NUM!</v>
      </c>
      <c r="AI33" s="63" t="e">
        <f t="shared" si="24"/>
        <v>#NUM!</v>
      </c>
      <c r="AJ33" s="63" t="e">
        <f t="shared" si="25"/>
        <v>#N/A</v>
      </c>
    </row>
    <row r="34" spans="1:36" ht="12.95" customHeight="1" x14ac:dyDescent="0.15">
      <c r="A34" s="62"/>
      <c r="B34" s="107"/>
      <c r="C34" s="107"/>
      <c r="D34" s="62"/>
      <c r="E34" s="62"/>
      <c r="F34" s="4" t="str">
        <f t="shared" si="0"/>
        <v/>
      </c>
      <c r="G34" s="62"/>
      <c r="H34" s="62"/>
      <c r="I34" s="62"/>
      <c r="K34" s="63" t="e">
        <f t="shared" si="1"/>
        <v>#NUM!</v>
      </c>
      <c r="L34" s="63" t="e">
        <f t="shared" si="2"/>
        <v>#NUM!</v>
      </c>
      <c r="M34" s="63" t="e">
        <f t="shared" si="3"/>
        <v>#NUM!</v>
      </c>
      <c r="N34" s="63" t="e">
        <f t="shared" si="4"/>
        <v>#NUM!</v>
      </c>
      <c r="O34" s="63" t="e">
        <f t="shared" si="5"/>
        <v>#NUM!</v>
      </c>
      <c r="P34" s="63" t="e">
        <f t="shared" si="26"/>
        <v>#N/A</v>
      </c>
      <c r="Q34" s="63" t="e">
        <f t="shared" si="6"/>
        <v>#NUM!</v>
      </c>
      <c r="R34" s="63" t="e">
        <f t="shared" si="7"/>
        <v>#NUM!</v>
      </c>
      <c r="S34" s="63" t="e">
        <f t="shared" si="8"/>
        <v>#NUM!</v>
      </c>
      <c r="T34" s="63" t="e">
        <f t="shared" si="9"/>
        <v>#NUM!</v>
      </c>
      <c r="U34" s="63" t="e">
        <f t="shared" si="10"/>
        <v>#N/A</v>
      </c>
      <c r="V34" s="63" t="e">
        <f t="shared" si="11"/>
        <v>#NUM!</v>
      </c>
      <c r="W34" s="63" t="e">
        <f t="shared" si="12"/>
        <v>#NUM!</v>
      </c>
      <c r="X34" s="63" t="e">
        <f t="shared" si="13"/>
        <v>#NUM!</v>
      </c>
      <c r="Y34" s="63" t="e">
        <f t="shared" si="14"/>
        <v>#NUM!</v>
      </c>
      <c r="Z34" s="63" t="e">
        <f t="shared" si="15"/>
        <v>#N/A</v>
      </c>
      <c r="AA34" s="63" t="e">
        <f t="shared" si="16"/>
        <v>#NUM!</v>
      </c>
      <c r="AB34" s="63" t="e">
        <f t="shared" si="17"/>
        <v>#NUM!</v>
      </c>
      <c r="AC34" s="63" t="e">
        <f t="shared" si="18"/>
        <v>#NUM!</v>
      </c>
      <c r="AD34" s="63" t="e">
        <f t="shared" si="19"/>
        <v>#NUM!</v>
      </c>
      <c r="AE34" s="63" t="e">
        <f t="shared" si="20"/>
        <v>#NUM!</v>
      </c>
      <c r="AF34" s="63" t="e">
        <f t="shared" si="21"/>
        <v>#N/A</v>
      </c>
      <c r="AG34" s="63" t="e">
        <f t="shared" si="22"/>
        <v>#NUM!</v>
      </c>
      <c r="AH34" s="63" t="e">
        <f t="shared" si="23"/>
        <v>#NUM!</v>
      </c>
      <c r="AI34" s="63" t="e">
        <f t="shared" si="24"/>
        <v>#NUM!</v>
      </c>
      <c r="AJ34" s="63" t="e">
        <f t="shared" si="25"/>
        <v>#N/A</v>
      </c>
    </row>
    <row r="35" spans="1:36" ht="12.95" customHeight="1" x14ac:dyDescent="0.15">
      <c r="A35" s="62"/>
      <c r="B35" s="107"/>
      <c r="C35" s="107"/>
      <c r="D35" s="62"/>
      <c r="E35" s="62"/>
      <c r="F35" s="4" t="str">
        <f t="shared" si="0"/>
        <v/>
      </c>
      <c r="G35" s="62"/>
      <c r="H35" s="62"/>
      <c r="I35" s="62"/>
      <c r="K35" s="63" t="e">
        <f t="shared" si="1"/>
        <v>#NUM!</v>
      </c>
      <c r="L35" s="63" t="e">
        <f t="shared" si="2"/>
        <v>#NUM!</v>
      </c>
      <c r="M35" s="63" t="e">
        <f t="shared" si="3"/>
        <v>#NUM!</v>
      </c>
      <c r="N35" s="63" t="e">
        <f t="shared" si="4"/>
        <v>#NUM!</v>
      </c>
      <c r="O35" s="63" t="e">
        <f t="shared" si="5"/>
        <v>#NUM!</v>
      </c>
      <c r="P35" s="63" t="e">
        <f t="shared" si="26"/>
        <v>#N/A</v>
      </c>
      <c r="Q35" s="63" t="e">
        <f t="shared" si="6"/>
        <v>#NUM!</v>
      </c>
      <c r="R35" s="63" t="e">
        <f t="shared" si="7"/>
        <v>#NUM!</v>
      </c>
      <c r="S35" s="63" t="e">
        <f t="shared" si="8"/>
        <v>#NUM!</v>
      </c>
      <c r="T35" s="63" t="e">
        <f t="shared" si="9"/>
        <v>#NUM!</v>
      </c>
      <c r="U35" s="63" t="e">
        <f t="shared" si="10"/>
        <v>#N/A</v>
      </c>
      <c r="V35" s="63" t="e">
        <f t="shared" si="11"/>
        <v>#NUM!</v>
      </c>
      <c r="W35" s="63" t="e">
        <f t="shared" si="12"/>
        <v>#NUM!</v>
      </c>
      <c r="X35" s="63" t="e">
        <f t="shared" si="13"/>
        <v>#NUM!</v>
      </c>
      <c r="Y35" s="63" t="e">
        <f t="shared" si="14"/>
        <v>#NUM!</v>
      </c>
      <c r="Z35" s="63" t="e">
        <f t="shared" si="15"/>
        <v>#N/A</v>
      </c>
      <c r="AA35" s="63" t="e">
        <f t="shared" si="16"/>
        <v>#NUM!</v>
      </c>
      <c r="AB35" s="63" t="e">
        <f t="shared" si="17"/>
        <v>#NUM!</v>
      </c>
      <c r="AC35" s="63" t="e">
        <f t="shared" si="18"/>
        <v>#NUM!</v>
      </c>
      <c r="AD35" s="63" t="e">
        <f t="shared" si="19"/>
        <v>#NUM!</v>
      </c>
      <c r="AE35" s="63" t="e">
        <f t="shared" si="20"/>
        <v>#NUM!</v>
      </c>
      <c r="AF35" s="63" t="e">
        <f t="shared" si="21"/>
        <v>#N/A</v>
      </c>
      <c r="AG35" s="63" t="e">
        <f t="shared" si="22"/>
        <v>#NUM!</v>
      </c>
      <c r="AH35" s="63" t="e">
        <f t="shared" si="23"/>
        <v>#NUM!</v>
      </c>
      <c r="AI35" s="63" t="e">
        <f t="shared" si="24"/>
        <v>#NUM!</v>
      </c>
      <c r="AJ35" s="63" t="e">
        <f t="shared" si="25"/>
        <v>#N/A</v>
      </c>
    </row>
    <row r="36" spans="1:36" ht="12.95" customHeight="1" x14ac:dyDescent="0.15">
      <c r="A36" s="62"/>
      <c r="B36" s="107"/>
      <c r="C36" s="107"/>
      <c r="D36" s="62"/>
      <c r="E36" s="62"/>
      <c r="F36" s="4" t="str">
        <f t="shared" si="0"/>
        <v/>
      </c>
      <c r="G36" s="62"/>
      <c r="H36" s="62"/>
      <c r="I36" s="62"/>
      <c r="K36" s="63" t="e">
        <f t="shared" si="1"/>
        <v>#NUM!</v>
      </c>
      <c r="L36" s="63" t="e">
        <f t="shared" si="2"/>
        <v>#NUM!</v>
      </c>
      <c r="M36" s="63" t="e">
        <f t="shared" si="3"/>
        <v>#NUM!</v>
      </c>
      <c r="N36" s="63" t="e">
        <f t="shared" si="4"/>
        <v>#NUM!</v>
      </c>
      <c r="O36" s="63" t="e">
        <f t="shared" si="5"/>
        <v>#NUM!</v>
      </c>
      <c r="P36" s="63" t="e">
        <f t="shared" si="26"/>
        <v>#N/A</v>
      </c>
      <c r="Q36" s="63" t="e">
        <f t="shared" si="6"/>
        <v>#NUM!</v>
      </c>
      <c r="R36" s="63" t="e">
        <f t="shared" si="7"/>
        <v>#NUM!</v>
      </c>
      <c r="S36" s="63" t="e">
        <f t="shared" si="8"/>
        <v>#NUM!</v>
      </c>
      <c r="T36" s="63" t="e">
        <f t="shared" si="9"/>
        <v>#NUM!</v>
      </c>
      <c r="U36" s="63" t="e">
        <f t="shared" si="10"/>
        <v>#N/A</v>
      </c>
      <c r="V36" s="63" t="e">
        <f t="shared" si="11"/>
        <v>#NUM!</v>
      </c>
      <c r="W36" s="63" t="e">
        <f t="shared" si="12"/>
        <v>#NUM!</v>
      </c>
      <c r="X36" s="63" t="e">
        <f t="shared" si="13"/>
        <v>#NUM!</v>
      </c>
      <c r="Y36" s="63" t="e">
        <f t="shared" si="14"/>
        <v>#NUM!</v>
      </c>
      <c r="Z36" s="63" t="e">
        <f t="shared" si="15"/>
        <v>#N/A</v>
      </c>
      <c r="AA36" s="63" t="e">
        <f t="shared" si="16"/>
        <v>#NUM!</v>
      </c>
      <c r="AB36" s="63" t="e">
        <f t="shared" si="17"/>
        <v>#NUM!</v>
      </c>
      <c r="AC36" s="63" t="e">
        <f t="shared" si="18"/>
        <v>#NUM!</v>
      </c>
      <c r="AD36" s="63" t="e">
        <f t="shared" si="19"/>
        <v>#NUM!</v>
      </c>
      <c r="AE36" s="63" t="e">
        <f t="shared" si="20"/>
        <v>#NUM!</v>
      </c>
      <c r="AF36" s="63" t="e">
        <f t="shared" si="21"/>
        <v>#N/A</v>
      </c>
      <c r="AG36" s="63" t="e">
        <f t="shared" si="22"/>
        <v>#NUM!</v>
      </c>
      <c r="AH36" s="63" t="e">
        <f t="shared" si="23"/>
        <v>#NUM!</v>
      </c>
      <c r="AI36" s="63" t="e">
        <f t="shared" si="24"/>
        <v>#NUM!</v>
      </c>
      <c r="AJ36" s="63" t="e">
        <f t="shared" si="25"/>
        <v>#N/A</v>
      </c>
    </row>
    <row r="37" spans="1:36" ht="12.95" customHeight="1" x14ac:dyDescent="0.15">
      <c r="A37" s="62"/>
      <c r="B37" s="107"/>
      <c r="C37" s="107"/>
      <c r="D37" s="62"/>
      <c r="E37" s="62"/>
      <c r="F37" s="4" t="str">
        <f t="shared" si="0"/>
        <v/>
      </c>
      <c r="G37" s="62"/>
      <c r="H37" s="62"/>
      <c r="I37" s="62"/>
      <c r="K37" s="63" t="e">
        <f t="shared" si="1"/>
        <v>#NUM!</v>
      </c>
      <c r="L37" s="63" t="e">
        <f t="shared" si="2"/>
        <v>#NUM!</v>
      </c>
      <c r="M37" s="63" t="e">
        <f t="shared" si="3"/>
        <v>#NUM!</v>
      </c>
      <c r="N37" s="63" t="e">
        <f t="shared" si="4"/>
        <v>#NUM!</v>
      </c>
      <c r="O37" s="63" t="e">
        <f t="shared" si="5"/>
        <v>#NUM!</v>
      </c>
      <c r="P37" s="63" t="e">
        <f t="shared" si="26"/>
        <v>#N/A</v>
      </c>
      <c r="Q37" s="63" t="e">
        <f t="shared" si="6"/>
        <v>#NUM!</v>
      </c>
      <c r="R37" s="63" t="e">
        <f t="shared" si="7"/>
        <v>#NUM!</v>
      </c>
      <c r="S37" s="63" t="e">
        <f t="shared" si="8"/>
        <v>#NUM!</v>
      </c>
      <c r="T37" s="63" t="e">
        <f t="shared" si="9"/>
        <v>#NUM!</v>
      </c>
      <c r="U37" s="63" t="e">
        <f t="shared" si="10"/>
        <v>#N/A</v>
      </c>
      <c r="V37" s="63" t="e">
        <f t="shared" si="11"/>
        <v>#NUM!</v>
      </c>
      <c r="W37" s="63" t="e">
        <f t="shared" si="12"/>
        <v>#NUM!</v>
      </c>
      <c r="X37" s="63" t="e">
        <f t="shared" si="13"/>
        <v>#NUM!</v>
      </c>
      <c r="Y37" s="63" t="e">
        <f t="shared" si="14"/>
        <v>#NUM!</v>
      </c>
      <c r="Z37" s="63" t="e">
        <f t="shared" si="15"/>
        <v>#N/A</v>
      </c>
      <c r="AA37" s="63" t="e">
        <f t="shared" si="16"/>
        <v>#NUM!</v>
      </c>
      <c r="AB37" s="63" t="e">
        <f t="shared" si="17"/>
        <v>#NUM!</v>
      </c>
      <c r="AC37" s="63" t="e">
        <f t="shared" si="18"/>
        <v>#NUM!</v>
      </c>
      <c r="AD37" s="63" t="e">
        <f t="shared" si="19"/>
        <v>#NUM!</v>
      </c>
      <c r="AE37" s="63" t="e">
        <f t="shared" si="20"/>
        <v>#NUM!</v>
      </c>
      <c r="AF37" s="63" t="e">
        <f t="shared" si="21"/>
        <v>#N/A</v>
      </c>
      <c r="AG37" s="63" t="e">
        <f t="shared" si="22"/>
        <v>#NUM!</v>
      </c>
      <c r="AH37" s="63" t="e">
        <f t="shared" si="23"/>
        <v>#NUM!</v>
      </c>
      <c r="AI37" s="63" t="e">
        <f t="shared" si="24"/>
        <v>#NUM!</v>
      </c>
      <c r="AJ37" s="63" t="e">
        <f t="shared" si="25"/>
        <v>#N/A</v>
      </c>
    </row>
    <row r="38" spans="1:36" ht="12.95" customHeight="1" x14ac:dyDescent="0.15">
      <c r="A38" s="62"/>
      <c r="B38" s="107"/>
      <c r="C38" s="107"/>
      <c r="D38" s="62"/>
      <c r="E38" s="62"/>
      <c r="F38" s="4" t="str">
        <f t="shared" si="0"/>
        <v/>
      </c>
      <c r="G38" s="62"/>
      <c r="H38" s="62"/>
      <c r="I38" s="62"/>
      <c r="K38" s="63" t="e">
        <f t="shared" si="1"/>
        <v>#NUM!</v>
      </c>
      <c r="L38" s="63" t="e">
        <f t="shared" si="2"/>
        <v>#NUM!</v>
      </c>
      <c r="M38" s="63" t="e">
        <f t="shared" si="3"/>
        <v>#NUM!</v>
      </c>
      <c r="N38" s="63" t="e">
        <f t="shared" si="4"/>
        <v>#NUM!</v>
      </c>
      <c r="O38" s="63" t="e">
        <f t="shared" si="5"/>
        <v>#NUM!</v>
      </c>
      <c r="P38" s="63" t="e">
        <f t="shared" si="26"/>
        <v>#N/A</v>
      </c>
      <c r="Q38" s="63" t="e">
        <f t="shared" si="6"/>
        <v>#NUM!</v>
      </c>
      <c r="R38" s="63" t="e">
        <f t="shared" si="7"/>
        <v>#NUM!</v>
      </c>
      <c r="S38" s="63" t="e">
        <f t="shared" si="8"/>
        <v>#NUM!</v>
      </c>
      <c r="T38" s="63" t="e">
        <f t="shared" si="9"/>
        <v>#NUM!</v>
      </c>
      <c r="U38" s="63" t="e">
        <f t="shared" si="10"/>
        <v>#N/A</v>
      </c>
      <c r="V38" s="63" t="e">
        <f t="shared" si="11"/>
        <v>#NUM!</v>
      </c>
      <c r="W38" s="63" t="e">
        <f t="shared" si="12"/>
        <v>#NUM!</v>
      </c>
      <c r="X38" s="63" t="e">
        <f t="shared" si="13"/>
        <v>#NUM!</v>
      </c>
      <c r="Y38" s="63" t="e">
        <f t="shared" si="14"/>
        <v>#NUM!</v>
      </c>
      <c r="Z38" s="63" t="e">
        <f t="shared" si="15"/>
        <v>#N/A</v>
      </c>
      <c r="AA38" s="63" t="e">
        <f t="shared" si="16"/>
        <v>#NUM!</v>
      </c>
      <c r="AB38" s="63" t="e">
        <f t="shared" si="17"/>
        <v>#NUM!</v>
      </c>
      <c r="AC38" s="63" t="e">
        <f t="shared" si="18"/>
        <v>#NUM!</v>
      </c>
      <c r="AD38" s="63" t="e">
        <f t="shared" si="19"/>
        <v>#NUM!</v>
      </c>
      <c r="AE38" s="63" t="e">
        <f t="shared" si="20"/>
        <v>#NUM!</v>
      </c>
      <c r="AF38" s="63" t="e">
        <f t="shared" si="21"/>
        <v>#N/A</v>
      </c>
      <c r="AG38" s="63" t="e">
        <f t="shared" si="22"/>
        <v>#NUM!</v>
      </c>
      <c r="AH38" s="63" t="e">
        <f t="shared" si="23"/>
        <v>#NUM!</v>
      </c>
      <c r="AI38" s="63" t="e">
        <f t="shared" si="24"/>
        <v>#NUM!</v>
      </c>
      <c r="AJ38" s="63" t="e">
        <f t="shared" si="25"/>
        <v>#N/A</v>
      </c>
    </row>
    <row r="39" spans="1:36" ht="12.95" customHeight="1" x14ac:dyDescent="0.15">
      <c r="A39" s="62"/>
      <c r="B39" s="107"/>
      <c r="C39" s="107"/>
      <c r="D39" s="62"/>
      <c r="E39" s="62"/>
      <c r="F39" s="4" t="str">
        <f t="shared" si="0"/>
        <v/>
      </c>
      <c r="G39" s="62"/>
      <c r="H39" s="62"/>
      <c r="I39" s="62"/>
      <c r="K39" s="63" t="e">
        <f t="shared" si="1"/>
        <v>#NUM!</v>
      </c>
      <c r="L39" s="63" t="e">
        <f t="shared" si="2"/>
        <v>#NUM!</v>
      </c>
      <c r="M39" s="63" t="e">
        <f t="shared" si="3"/>
        <v>#NUM!</v>
      </c>
      <c r="N39" s="63" t="e">
        <f t="shared" si="4"/>
        <v>#NUM!</v>
      </c>
      <c r="O39" s="63" t="e">
        <f t="shared" si="5"/>
        <v>#NUM!</v>
      </c>
      <c r="P39" s="63" t="e">
        <f t="shared" si="26"/>
        <v>#N/A</v>
      </c>
      <c r="Q39" s="63" t="e">
        <f t="shared" si="6"/>
        <v>#NUM!</v>
      </c>
      <c r="R39" s="63" t="e">
        <f t="shared" si="7"/>
        <v>#NUM!</v>
      </c>
      <c r="S39" s="63" t="e">
        <f t="shared" si="8"/>
        <v>#NUM!</v>
      </c>
      <c r="T39" s="63" t="e">
        <f t="shared" si="9"/>
        <v>#NUM!</v>
      </c>
      <c r="U39" s="63" t="e">
        <f t="shared" si="10"/>
        <v>#N/A</v>
      </c>
      <c r="V39" s="63" t="e">
        <f t="shared" si="11"/>
        <v>#NUM!</v>
      </c>
      <c r="W39" s="63" t="e">
        <f t="shared" si="12"/>
        <v>#NUM!</v>
      </c>
      <c r="X39" s="63" t="e">
        <f t="shared" si="13"/>
        <v>#NUM!</v>
      </c>
      <c r="Y39" s="63" t="e">
        <f t="shared" si="14"/>
        <v>#NUM!</v>
      </c>
      <c r="Z39" s="63" t="e">
        <f t="shared" si="15"/>
        <v>#N/A</v>
      </c>
      <c r="AA39" s="63" t="e">
        <f t="shared" si="16"/>
        <v>#NUM!</v>
      </c>
      <c r="AB39" s="63" t="e">
        <f t="shared" si="17"/>
        <v>#NUM!</v>
      </c>
      <c r="AC39" s="63" t="e">
        <f t="shared" si="18"/>
        <v>#NUM!</v>
      </c>
      <c r="AD39" s="63" t="e">
        <f t="shared" si="19"/>
        <v>#NUM!</v>
      </c>
      <c r="AE39" s="63" t="e">
        <f t="shared" si="20"/>
        <v>#NUM!</v>
      </c>
      <c r="AF39" s="63" t="e">
        <f t="shared" si="21"/>
        <v>#N/A</v>
      </c>
      <c r="AG39" s="63" t="e">
        <f t="shared" si="22"/>
        <v>#NUM!</v>
      </c>
      <c r="AH39" s="63" t="e">
        <f t="shared" si="23"/>
        <v>#NUM!</v>
      </c>
      <c r="AI39" s="63" t="e">
        <f t="shared" si="24"/>
        <v>#NUM!</v>
      </c>
      <c r="AJ39" s="63" t="e">
        <f t="shared" si="25"/>
        <v>#N/A</v>
      </c>
    </row>
    <row r="40" spans="1:36" ht="12.95" customHeight="1" x14ac:dyDescent="0.15">
      <c r="A40" s="62"/>
      <c r="B40" s="107"/>
      <c r="C40" s="107"/>
      <c r="D40" s="62"/>
      <c r="E40" s="62"/>
      <c r="F40" s="4" t="str">
        <f t="shared" si="0"/>
        <v/>
      </c>
      <c r="G40" s="62"/>
      <c r="H40" s="62"/>
      <c r="I40" s="62"/>
      <c r="K40" s="63" t="e">
        <f t="shared" si="1"/>
        <v>#NUM!</v>
      </c>
      <c r="L40" s="63" t="e">
        <f t="shared" si="2"/>
        <v>#NUM!</v>
      </c>
      <c r="M40" s="63" t="e">
        <f t="shared" si="3"/>
        <v>#NUM!</v>
      </c>
      <c r="N40" s="63" t="e">
        <f t="shared" si="4"/>
        <v>#NUM!</v>
      </c>
      <c r="O40" s="63" t="e">
        <f t="shared" si="5"/>
        <v>#NUM!</v>
      </c>
      <c r="P40" s="63" t="e">
        <f t="shared" si="26"/>
        <v>#N/A</v>
      </c>
      <c r="Q40" s="63" t="e">
        <f t="shared" si="6"/>
        <v>#NUM!</v>
      </c>
      <c r="R40" s="63" t="e">
        <f t="shared" si="7"/>
        <v>#NUM!</v>
      </c>
      <c r="S40" s="63" t="e">
        <f t="shared" si="8"/>
        <v>#NUM!</v>
      </c>
      <c r="T40" s="63" t="e">
        <f t="shared" si="9"/>
        <v>#NUM!</v>
      </c>
      <c r="U40" s="63" t="e">
        <f t="shared" si="10"/>
        <v>#N/A</v>
      </c>
      <c r="V40" s="63" t="e">
        <f t="shared" si="11"/>
        <v>#NUM!</v>
      </c>
      <c r="W40" s="63" t="e">
        <f t="shared" si="12"/>
        <v>#NUM!</v>
      </c>
      <c r="X40" s="63" t="e">
        <f t="shared" si="13"/>
        <v>#NUM!</v>
      </c>
      <c r="Y40" s="63" t="e">
        <f t="shared" si="14"/>
        <v>#NUM!</v>
      </c>
      <c r="Z40" s="63" t="e">
        <f t="shared" si="15"/>
        <v>#N/A</v>
      </c>
      <c r="AA40" s="63" t="e">
        <f t="shared" si="16"/>
        <v>#NUM!</v>
      </c>
      <c r="AB40" s="63" t="e">
        <f t="shared" si="17"/>
        <v>#NUM!</v>
      </c>
      <c r="AC40" s="63" t="e">
        <f t="shared" si="18"/>
        <v>#NUM!</v>
      </c>
      <c r="AD40" s="63" t="e">
        <f t="shared" si="19"/>
        <v>#NUM!</v>
      </c>
      <c r="AE40" s="63" t="e">
        <f t="shared" si="20"/>
        <v>#NUM!</v>
      </c>
      <c r="AF40" s="63" t="e">
        <f t="shared" si="21"/>
        <v>#N/A</v>
      </c>
      <c r="AG40" s="63" t="e">
        <f t="shared" si="22"/>
        <v>#NUM!</v>
      </c>
      <c r="AH40" s="63" t="e">
        <f t="shared" si="23"/>
        <v>#NUM!</v>
      </c>
      <c r="AI40" s="63" t="e">
        <f t="shared" si="24"/>
        <v>#NUM!</v>
      </c>
      <c r="AJ40" s="63" t="e">
        <f t="shared" si="25"/>
        <v>#N/A</v>
      </c>
    </row>
    <row r="41" spans="1:36" ht="12.95" customHeight="1" x14ac:dyDescent="0.15">
      <c r="A41" s="62"/>
      <c r="B41" s="107"/>
      <c r="C41" s="107"/>
      <c r="D41" s="62"/>
      <c r="E41" s="62"/>
      <c r="F41" s="4" t="str">
        <f t="shared" si="0"/>
        <v/>
      </c>
      <c r="G41" s="62"/>
      <c r="H41" s="62"/>
      <c r="I41" s="62"/>
      <c r="K41" s="63" t="e">
        <f t="shared" si="1"/>
        <v>#NUM!</v>
      </c>
      <c r="L41" s="63" t="e">
        <f t="shared" si="2"/>
        <v>#NUM!</v>
      </c>
      <c r="M41" s="63" t="e">
        <f t="shared" si="3"/>
        <v>#NUM!</v>
      </c>
      <c r="N41" s="63" t="e">
        <f t="shared" si="4"/>
        <v>#NUM!</v>
      </c>
      <c r="O41" s="63" t="e">
        <f t="shared" si="5"/>
        <v>#NUM!</v>
      </c>
      <c r="P41" s="63" t="e">
        <f t="shared" si="26"/>
        <v>#N/A</v>
      </c>
      <c r="Q41" s="63" t="e">
        <f t="shared" si="6"/>
        <v>#NUM!</v>
      </c>
      <c r="R41" s="63" t="e">
        <f t="shared" si="7"/>
        <v>#NUM!</v>
      </c>
      <c r="S41" s="63" t="e">
        <f t="shared" si="8"/>
        <v>#NUM!</v>
      </c>
      <c r="T41" s="63" t="e">
        <f t="shared" si="9"/>
        <v>#NUM!</v>
      </c>
      <c r="U41" s="63" t="e">
        <f t="shared" si="10"/>
        <v>#N/A</v>
      </c>
      <c r="V41" s="63" t="e">
        <f t="shared" si="11"/>
        <v>#NUM!</v>
      </c>
      <c r="W41" s="63" t="e">
        <f t="shared" si="12"/>
        <v>#NUM!</v>
      </c>
      <c r="X41" s="63" t="e">
        <f t="shared" si="13"/>
        <v>#NUM!</v>
      </c>
      <c r="Y41" s="63" t="e">
        <f t="shared" si="14"/>
        <v>#NUM!</v>
      </c>
      <c r="Z41" s="63" t="e">
        <f t="shared" si="15"/>
        <v>#N/A</v>
      </c>
      <c r="AA41" s="63" t="e">
        <f t="shared" si="16"/>
        <v>#NUM!</v>
      </c>
      <c r="AB41" s="63" t="e">
        <f t="shared" si="17"/>
        <v>#NUM!</v>
      </c>
      <c r="AC41" s="63" t="e">
        <f t="shared" si="18"/>
        <v>#NUM!</v>
      </c>
      <c r="AD41" s="63" t="e">
        <f t="shared" si="19"/>
        <v>#NUM!</v>
      </c>
      <c r="AE41" s="63" t="e">
        <f t="shared" si="20"/>
        <v>#NUM!</v>
      </c>
      <c r="AF41" s="63" t="e">
        <f t="shared" si="21"/>
        <v>#N/A</v>
      </c>
      <c r="AG41" s="63" t="e">
        <f t="shared" si="22"/>
        <v>#NUM!</v>
      </c>
      <c r="AH41" s="63" t="e">
        <f t="shared" si="23"/>
        <v>#NUM!</v>
      </c>
      <c r="AI41" s="63" t="e">
        <f t="shared" si="24"/>
        <v>#NUM!</v>
      </c>
      <c r="AJ41" s="63" t="e">
        <f t="shared" si="25"/>
        <v>#N/A</v>
      </c>
    </row>
    <row r="42" spans="1:36" ht="12.95" customHeight="1" x14ac:dyDescent="0.15">
      <c r="A42" s="62"/>
      <c r="B42" s="107"/>
      <c r="C42" s="107"/>
      <c r="D42" s="62"/>
      <c r="E42" s="62"/>
      <c r="F42" s="4" t="str">
        <f t="shared" si="0"/>
        <v/>
      </c>
      <c r="G42" s="62"/>
      <c r="H42" s="62"/>
      <c r="I42" s="62"/>
      <c r="K42" s="63" t="e">
        <f t="shared" si="1"/>
        <v>#NUM!</v>
      </c>
      <c r="L42" s="63" t="e">
        <f t="shared" si="2"/>
        <v>#NUM!</v>
      </c>
      <c r="M42" s="63" t="e">
        <f t="shared" si="3"/>
        <v>#NUM!</v>
      </c>
      <c r="N42" s="63" t="e">
        <f t="shared" si="4"/>
        <v>#NUM!</v>
      </c>
      <c r="O42" s="63" t="e">
        <f t="shared" si="5"/>
        <v>#NUM!</v>
      </c>
      <c r="P42" s="63" t="e">
        <f t="shared" si="26"/>
        <v>#N/A</v>
      </c>
      <c r="Q42" s="63" t="e">
        <f t="shared" si="6"/>
        <v>#NUM!</v>
      </c>
      <c r="R42" s="63" t="e">
        <f t="shared" si="7"/>
        <v>#NUM!</v>
      </c>
      <c r="S42" s="63" t="e">
        <f t="shared" si="8"/>
        <v>#NUM!</v>
      </c>
      <c r="T42" s="63" t="e">
        <f t="shared" si="9"/>
        <v>#NUM!</v>
      </c>
      <c r="U42" s="63" t="e">
        <f t="shared" si="10"/>
        <v>#N/A</v>
      </c>
      <c r="V42" s="63" t="e">
        <f t="shared" si="11"/>
        <v>#NUM!</v>
      </c>
      <c r="W42" s="63" t="e">
        <f t="shared" si="12"/>
        <v>#NUM!</v>
      </c>
      <c r="X42" s="63" t="e">
        <f t="shared" si="13"/>
        <v>#NUM!</v>
      </c>
      <c r="Y42" s="63" t="e">
        <f t="shared" si="14"/>
        <v>#NUM!</v>
      </c>
      <c r="Z42" s="63" t="e">
        <f t="shared" si="15"/>
        <v>#N/A</v>
      </c>
      <c r="AA42" s="63" t="e">
        <f t="shared" si="16"/>
        <v>#NUM!</v>
      </c>
      <c r="AB42" s="63" t="e">
        <f t="shared" si="17"/>
        <v>#NUM!</v>
      </c>
      <c r="AC42" s="63" t="e">
        <f t="shared" si="18"/>
        <v>#NUM!</v>
      </c>
      <c r="AD42" s="63" t="e">
        <f t="shared" si="19"/>
        <v>#NUM!</v>
      </c>
      <c r="AE42" s="63" t="e">
        <f t="shared" si="20"/>
        <v>#NUM!</v>
      </c>
      <c r="AF42" s="63" t="e">
        <f t="shared" si="21"/>
        <v>#N/A</v>
      </c>
      <c r="AG42" s="63" t="e">
        <f t="shared" si="22"/>
        <v>#NUM!</v>
      </c>
      <c r="AH42" s="63" t="e">
        <f t="shared" si="23"/>
        <v>#NUM!</v>
      </c>
      <c r="AI42" s="63" t="e">
        <f t="shared" si="24"/>
        <v>#NUM!</v>
      </c>
      <c r="AJ42" s="63" t="e">
        <f t="shared" si="25"/>
        <v>#N/A</v>
      </c>
    </row>
    <row r="43" spans="1:36" ht="12.95" customHeight="1" x14ac:dyDescent="0.15">
      <c r="A43" s="62"/>
      <c r="B43" s="107"/>
      <c r="C43" s="107"/>
      <c r="D43" s="62"/>
      <c r="E43" s="62"/>
      <c r="F43" s="4" t="str">
        <f t="shared" si="0"/>
        <v/>
      </c>
      <c r="G43" s="62"/>
      <c r="H43" s="62"/>
      <c r="I43" s="62"/>
      <c r="K43" s="63" t="e">
        <f t="shared" si="1"/>
        <v>#NUM!</v>
      </c>
      <c r="L43" s="63" t="e">
        <f t="shared" si="2"/>
        <v>#NUM!</v>
      </c>
      <c r="M43" s="63" t="e">
        <f t="shared" si="3"/>
        <v>#NUM!</v>
      </c>
      <c r="N43" s="63" t="e">
        <f t="shared" si="4"/>
        <v>#NUM!</v>
      </c>
      <c r="O43" s="63" t="e">
        <f t="shared" si="5"/>
        <v>#NUM!</v>
      </c>
      <c r="P43" s="63" t="e">
        <f t="shared" si="26"/>
        <v>#N/A</v>
      </c>
      <c r="Q43" s="63" t="e">
        <f t="shared" si="6"/>
        <v>#NUM!</v>
      </c>
      <c r="R43" s="63" t="e">
        <f t="shared" si="7"/>
        <v>#NUM!</v>
      </c>
      <c r="S43" s="63" t="e">
        <f t="shared" si="8"/>
        <v>#NUM!</v>
      </c>
      <c r="T43" s="63" t="e">
        <f t="shared" si="9"/>
        <v>#NUM!</v>
      </c>
      <c r="U43" s="63" t="e">
        <f t="shared" si="10"/>
        <v>#N/A</v>
      </c>
      <c r="V43" s="63" t="e">
        <f t="shared" si="11"/>
        <v>#NUM!</v>
      </c>
      <c r="W43" s="63" t="e">
        <f t="shared" si="12"/>
        <v>#NUM!</v>
      </c>
      <c r="X43" s="63" t="e">
        <f t="shared" si="13"/>
        <v>#NUM!</v>
      </c>
      <c r="Y43" s="63" t="e">
        <f t="shared" si="14"/>
        <v>#NUM!</v>
      </c>
      <c r="Z43" s="63" t="e">
        <f t="shared" si="15"/>
        <v>#N/A</v>
      </c>
      <c r="AA43" s="63" t="e">
        <f t="shared" si="16"/>
        <v>#NUM!</v>
      </c>
      <c r="AB43" s="63" t="e">
        <f t="shared" si="17"/>
        <v>#NUM!</v>
      </c>
      <c r="AC43" s="63" t="e">
        <f t="shared" si="18"/>
        <v>#NUM!</v>
      </c>
      <c r="AD43" s="63" t="e">
        <f t="shared" si="19"/>
        <v>#NUM!</v>
      </c>
      <c r="AE43" s="63" t="e">
        <f t="shared" si="20"/>
        <v>#NUM!</v>
      </c>
      <c r="AF43" s="63" t="e">
        <f t="shared" si="21"/>
        <v>#N/A</v>
      </c>
      <c r="AG43" s="63" t="e">
        <f t="shared" si="22"/>
        <v>#NUM!</v>
      </c>
      <c r="AH43" s="63" t="e">
        <f t="shared" si="23"/>
        <v>#NUM!</v>
      </c>
      <c r="AI43" s="63" t="e">
        <f t="shared" si="24"/>
        <v>#NUM!</v>
      </c>
      <c r="AJ43" s="6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62" t="s">
        <v>18</v>
      </c>
      <c r="D46" s="62" t="s">
        <v>19</v>
      </c>
      <c r="E46" s="62" t="s">
        <v>20</v>
      </c>
      <c r="F46" s="10"/>
      <c r="G46" s="5" t="s">
        <v>21</v>
      </c>
      <c r="H46" s="12"/>
      <c r="I46" s="104" t="s">
        <v>163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12</v>
      </c>
      <c r="D47" s="14">
        <f>COUNTIF(G4:G43,"*下層*")</f>
        <v>0</v>
      </c>
      <c r="E47" s="14">
        <f>COUNTA(A4:A43)</f>
        <v>12</v>
      </c>
      <c r="F47" s="10"/>
      <c r="G47" s="15">
        <f>C47*100</f>
        <v>1200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23</v>
      </c>
      <c r="D48" s="14" t="str">
        <f>IF(D47&gt;0,ROUND(SUMIF(G4:G43,"*下層*",E4:E43)/D47,0),"")</f>
        <v/>
      </c>
      <c r="E48" s="14">
        <f>ROUND(SUM(E4:E43)/E47,0)</f>
        <v>23</v>
      </c>
      <c r="F48" s="13"/>
      <c r="G48" s="15">
        <f>C48</f>
        <v>23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32</v>
      </c>
      <c r="D49" s="14" t="str">
        <f>IF(D47&gt;0,ROUND(SUMIF(G4:G43,"*下層*",D4:D43)/D47,0),"")</f>
        <v/>
      </c>
      <c r="E49" s="14">
        <f>ROUND(SUM(D4:D43)/E47,0)</f>
        <v>32</v>
      </c>
      <c r="F49" s="13"/>
      <c r="G49" s="15">
        <f>C49</f>
        <v>32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11.099999999999998</v>
      </c>
      <c r="D50" s="16">
        <f>SUMIF(G4:G43,"*下層*",F4:F43)</f>
        <v>0</v>
      </c>
      <c r="E50" s="4">
        <f>SUM(F4:F43)</f>
        <v>11.099999999999998</v>
      </c>
      <c r="F50" s="13"/>
      <c r="G50" s="17">
        <f>C50*100</f>
        <v>1109.9999999999998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形状比＝72、Sr＝13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62" t="s">
        <v>18</v>
      </c>
      <c r="D53" s="62" t="s">
        <v>19</v>
      </c>
      <c r="E53" s="62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22</v>
      </c>
      <c r="D55" s="14" t="str">
        <f>IF(D54&gt;0,ROUND(SUMIF(H4:H43,"▲",E4:E43)/D54,0),"")</f>
        <v/>
      </c>
      <c r="E55" s="14">
        <f>ROUND(SUMIF(H4:H43,"*",E4:E43)/E54,0)</f>
        <v>22</v>
      </c>
      <c r="F55" s="13"/>
      <c r="G55" s="15">
        <f>C55</f>
        <v>22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29</v>
      </c>
      <c r="D56" s="14" t="str">
        <f>IF(D54&gt;0,ROUND(SUMIF(H4:H43,"▲",D4:D43)/D54,0),"")</f>
        <v/>
      </c>
      <c r="E56" s="14">
        <f>ROUND(SUMIF(H4:H43,"*",D4:D43)/E54,0)</f>
        <v>29</v>
      </c>
      <c r="F56" s="13"/>
      <c r="G56" s="15">
        <f>C56</f>
        <v>29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2.14</v>
      </c>
      <c r="D57" s="16">
        <f>SUMIF(H4:H43,"▲",F4:F43)</f>
        <v>0</v>
      </c>
      <c r="E57" s="16">
        <f>SUM(C57:D57)</f>
        <v>2.14</v>
      </c>
      <c r="F57" s="13"/>
      <c r="G57" s="19">
        <f>C57*100</f>
        <v>214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6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62" t="s">
        <v>18</v>
      </c>
      <c r="D60" s="62" t="s">
        <v>19</v>
      </c>
      <c r="E60" s="62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25</v>
      </c>
      <c r="D61" s="20" t="str">
        <f>IF(D47&gt;0,ROUND(D54/D47*100,1),"")</f>
        <v/>
      </c>
      <c r="E61" s="20">
        <f>ROUND(E54/E47*100,1)</f>
        <v>25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19.3</v>
      </c>
      <c r="D62" s="20" t="str">
        <f>IF(D47&gt;0,ROUND(D57/D50*100,1),"")</f>
        <v/>
      </c>
      <c r="E62" s="20">
        <f>ROUND(E57/E50*100,1)</f>
        <v>19.3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62" t="s">
        <v>18</v>
      </c>
      <c r="D65" s="62" t="s">
        <v>19</v>
      </c>
      <c r="E65" s="6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24</v>
      </c>
      <c r="D67" s="14" t="str">
        <f>IF(D66&gt;0,ROUND(SUMIFS(E4:E43,G4:G43,"*下層*",H4:H43,"")/D66,0),"")</f>
        <v/>
      </c>
      <c r="E67" s="14">
        <f>IF(E66&gt;0,ROUND(SUMIF(H4:H43,"",E4:E43)/E66,0),"")</f>
        <v>24</v>
      </c>
      <c r="F67" s="13"/>
      <c r="G67" s="15">
        <f>C67</f>
        <v>24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34</v>
      </c>
      <c r="D68" s="14" t="str">
        <f>IF(D66&gt;0,ROUND(SUMIFS(D4:D43,G4:G43,"*下層*",H4:H43,"")/D66,0),"")</f>
        <v/>
      </c>
      <c r="E68" s="14">
        <f>IF(E66&gt;0,ROUND(SUMIF(H4:H43,"",D4:D43)/E66,0),"")</f>
        <v>34</v>
      </c>
      <c r="F68" s="13"/>
      <c r="G68" s="15">
        <f>C68</f>
        <v>34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8.9599999999999973</v>
      </c>
      <c r="D69" s="16" t="str">
        <f>IF(D66&gt;0,D50-D57,"")</f>
        <v/>
      </c>
      <c r="E69" s="4">
        <f>SUM(C69:D69)</f>
        <v>8.9599999999999973</v>
      </c>
      <c r="F69" s="13"/>
      <c r="G69" s="17">
        <f>C69*100</f>
        <v>895.99999999999977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形状比＝71、Sr＝14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2000000}">
    <filterColumn colId="1" showButton="0"/>
  </autoFilter>
  <mergeCells count="67">
    <mergeCell ref="I46:I59"/>
    <mergeCell ref="A69:B69"/>
    <mergeCell ref="A65:B65"/>
    <mergeCell ref="A66:B66"/>
    <mergeCell ref="A67:B67"/>
    <mergeCell ref="A68:B68"/>
    <mergeCell ref="A62:B62"/>
    <mergeCell ref="A46:B46"/>
    <mergeCell ref="A47:B47"/>
    <mergeCell ref="A48:B48"/>
    <mergeCell ref="A49:B49"/>
    <mergeCell ref="A50:B50"/>
    <mergeCell ref="A53:B53"/>
    <mergeCell ref="A54:B54"/>
    <mergeCell ref="A55:B55"/>
    <mergeCell ref="A56:B56"/>
    <mergeCell ref="A57:B57"/>
    <mergeCell ref="A60:B60"/>
    <mergeCell ref="A61:B61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11" priority="16" stopIfTrue="1">
      <formula>AND(($H4="スギ"),(#REF!&lt;12))</formula>
    </cfRule>
  </conditionalFormatting>
  <conditionalFormatting sqref="L4:L43">
    <cfRule type="expression" dxfId="910" priority="15" stopIfTrue="1">
      <formula>AND(($H4="スギ"),(#REF!&lt;22),(#REF!&gt;=12))</formula>
    </cfRule>
  </conditionalFormatting>
  <conditionalFormatting sqref="M4:M43">
    <cfRule type="expression" dxfId="909" priority="14" stopIfTrue="1">
      <formula>AND(($H4="スギ"),(#REF!&lt;32),(#REF!&gt;=22))</formula>
    </cfRule>
  </conditionalFormatting>
  <conditionalFormatting sqref="N4:N43">
    <cfRule type="expression" dxfId="908" priority="13" stopIfTrue="1">
      <formula>AND(($H4="スギ"),(#REF!&lt;42),(#REF!&gt;=32))</formula>
    </cfRule>
  </conditionalFormatting>
  <conditionalFormatting sqref="U4:U43 Z4:AF43 AJ4:AJ43 O4:P43">
    <cfRule type="expression" dxfId="907" priority="12" stopIfTrue="1">
      <formula>AND(($H4="スギ"),(#REF!&gt;=42))</formula>
    </cfRule>
  </conditionalFormatting>
  <conditionalFormatting sqref="Q4:Q43 AA4:AA43">
    <cfRule type="expression" dxfId="906" priority="11" stopIfTrue="1">
      <formula>AND(($H4="ヒノキ"),(#REF!&lt;12))</formula>
    </cfRule>
  </conditionalFormatting>
  <conditionalFormatting sqref="R4:R43 AB4:AE43">
    <cfRule type="expression" dxfId="905" priority="10" stopIfTrue="1">
      <formula>AND(($H4="ヒノキ"),(#REF!&lt;22),(#REF!&gt;=12))</formula>
    </cfRule>
  </conditionalFormatting>
  <conditionalFormatting sqref="S4:S43">
    <cfRule type="expression" dxfId="904" priority="9" stopIfTrue="1">
      <formula>AND(($H4="ヒノキ"),(#REF!&lt;32),(#REF!&gt;=22))</formula>
    </cfRule>
  </conditionalFormatting>
  <conditionalFormatting sqref="T4:U43 Z4:AF43 AJ4:AJ43">
    <cfRule type="expression" dxfId="903" priority="8" stopIfTrue="1">
      <formula>AND(($H4="ヒノキ"),(#REF!&gt;=32))</formula>
    </cfRule>
  </conditionalFormatting>
  <conditionalFormatting sqref="V4:V43 AA4:AA43">
    <cfRule type="expression" dxfId="902" priority="7" stopIfTrue="1">
      <formula>AND(($H4="アカマツ"),(#REF!&lt;12))</formula>
    </cfRule>
  </conditionalFormatting>
  <conditionalFormatting sqref="W4:W43 AB4:AB43">
    <cfRule type="expression" dxfId="901" priority="6" stopIfTrue="1">
      <formula>AND(($H4="アカマツ"),(#REF!&lt;22),(#REF!&gt;=12))</formula>
    </cfRule>
  </conditionalFormatting>
  <conditionalFormatting sqref="X4:X43 AC4:AC43">
    <cfRule type="expression" dxfId="900" priority="5" stopIfTrue="1">
      <formula>AND(($H4="アカマツ"),(#REF!&lt;42),(#REF!&gt;=22))</formula>
    </cfRule>
  </conditionalFormatting>
  <conditionalFormatting sqref="Y4:AF43 AJ4:AJ43">
    <cfRule type="expression" dxfId="899" priority="4" stopIfTrue="1">
      <formula>AND(($H4="アカマツ"),(#REF!&gt;=42))</formula>
    </cfRule>
  </conditionalFormatting>
  <conditionalFormatting sqref="AG4:AG43">
    <cfRule type="expression" dxfId="898" priority="3" stopIfTrue="1">
      <formula>AND(($H4&lt;&gt;"スギ"),($H4&lt;&gt;"ヒノキ"),($H4&lt;&gt;"アカマツ"),(#REF!&lt;12))</formula>
    </cfRule>
  </conditionalFormatting>
  <conditionalFormatting sqref="AH4:AH43">
    <cfRule type="expression" dxfId="89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9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59999389629810485"/>
  </sheetPr>
  <dimension ref="A1:AJ120"/>
  <sheetViews>
    <sheetView showGridLines="0" tabSelected="1" view="pageBreakPreview" topLeftCell="A28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97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77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6">
        <v>0</v>
      </c>
      <c r="L3" s="76">
        <v>12</v>
      </c>
      <c r="M3" s="76">
        <v>22</v>
      </c>
      <c r="N3" s="76">
        <v>32</v>
      </c>
      <c r="O3" s="76">
        <v>42</v>
      </c>
      <c r="P3" s="76" t="s">
        <v>14</v>
      </c>
      <c r="Q3" s="76">
        <v>0</v>
      </c>
      <c r="R3" s="76">
        <v>12</v>
      </c>
      <c r="S3" s="76">
        <v>22</v>
      </c>
      <c r="T3" s="76">
        <v>32</v>
      </c>
      <c r="U3" s="76" t="s">
        <v>14</v>
      </c>
      <c r="V3" s="76">
        <v>0</v>
      </c>
      <c r="W3" s="76">
        <v>12</v>
      </c>
      <c r="X3" s="76">
        <v>22</v>
      </c>
      <c r="Y3" s="76">
        <v>42</v>
      </c>
      <c r="Z3" s="76" t="s">
        <v>14</v>
      </c>
      <c r="AA3" s="76">
        <v>0</v>
      </c>
      <c r="AB3" s="76">
        <v>12</v>
      </c>
      <c r="AC3" s="76">
        <v>22</v>
      </c>
      <c r="AD3" s="76">
        <v>32</v>
      </c>
      <c r="AE3" s="76">
        <v>42</v>
      </c>
      <c r="AF3" s="76" t="s">
        <v>14</v>
      </c>
      <c r="AG3" s="76">
        <v>0</v>
      </c>
      <c r="AH3" s="76">
        <v>12</v>
      </c>
      <c r="AI3" s="76">
        <v>42</v>
      </c>
      <c r="AJ3" s="76" t="s">
        <v>14</v>
      </c>
    </row>
    <row r="4" spans="1:36" ht="12.95" customHeight="1" x14ac:dyDescent="0.15">
      <c r="A4" s="75">
        <v>651</v>
      </c>
      <c r="B4" s="135" t="s">
        <v>54</v>
      </c>
      <c r="C4" s="136"/>
      <c r="D4" s="75">
        <v>32</v>
      </c>
      <c r="E4" s="75">
        <v>20</v>
      </c>
      <c r="F4" s="4">
        <f t="shared" ref="F4:F43" si="0">IF(D4&gt;0,IF(B4="スギ",P4,IF(B4="ヒノキ",U4,IF(B4="アカマツ",Z4,IF(B4="カラマツ",AF4,AJ4)))),"")</f>
        <v>0.74</v>
      </c>
      <c r="G4" s="5"/>
      <c r="H4" s="75"/>
      <c r="I4" s="85" t="s">
        <v>83</v>
      </c>
      <c r="J4" s="1" t="s">
        <v>15</v>
      </c>
      <c r="K4" s="76">
        <f t="shared" ref="K4:K43" si="1">IF(ROUND(10^(-5+0.8769+1.7454*LOG(D4)+1.014*LOG(E4)),2)&gt;=0.01,ROUND(10^(-5+0.8769+1.7454*LOG(D4)+1.014*LOG(E4)),2),ROUND(10^(-5+0.8769+1.7454*LOG(D4)+1.014*LOG(E4)),3))</f>
        <v>0.67</v>
      </c>
      <c r="L4" s="76">
        <f t="shared" ref="L4:L43" si="2">ROUND(10^(-5+0.73504+1.83346*LOG(D4)+1.06569*LOG(E4)),2)</f>
        <v>0.76</v>
      </c>
      <c r="M4" s="76">
        <f t="shared" ref="M4:M43" si="3">ROUND(10^(-5+0.71514+1.74357*LOG(D4)+1.17719*LOG(E4)),2)</f>
        <v>0.74</v>
      </c>
      <c r="N4" s="76">
        <f t="shared" ref="N4:N43" si="4">ROUND(10^(-5+0.82956+1.76381*LOG(D4)+1.06412*LOG(E4)),2)</f>
        <v>0.74</v>
      </c>
      <c r="O4" s="76">
        <f t="shared" ref="O4:O43" si="5">ROUND(10^(-5+0.88226+1.79204*LOG(D4)+0.99303*LOG(E4)),2)</f>
        <v>0.74</v>
      </c>
      <c r="P4" s="76">
        <f>HLOOKUP($D4,K$3:O$43,MATCH($A4,$A$3:$A$43,0),1)</f>
        <v>0.74</v>
      </c>
      <c r="Q4" s="76">
        <f t="shared" ref="Q4:Q43" si="6">IF(ROUND(10^(1.810672*LOG(D4)+0.982833*LOG(E4)-4.173533),2)&gt;=0.01,ROUND(10^(1.810672*LOG(D4)+0.982833*LOG(E4)-4.173533),2),ROUND(10^(1.810672*LOG(D4)+0.982833*LOG(E4)-4.173533),3))</f>
        <v>0.68</v>
      </c>
      <c r="R4" s="76">
        <f t="shared" ref="R4:R43" si="7">ROUND(10^(1.905709*LOG(D4)+1.011385*LOG(E4)-4.293729),2)</f>
        <v>0.78</v>
      </c>
      <c r="S4" s="76">
        <f t="shared" ref="S4:S43" si="8">ROUND(10^(1.771888*LOG(D4)+1.138415*LOG(E4)-4.271259),2)</f>
        <v>0.75</v>
      </c>
      <c r="T4" s="76">
        <f t="shared" ref="T4:T43" si="9">ROUND(10^(1.671519*LOG(D4)+1.363617*LOG(E4)-4.404407),2)</f>
        <v>0.77</v>
      </c>
      <c r="U4" s="76">
        <f t="shared" ref="U4:U43" si="10">HLOOKUP($D4,Q$3:T$43,MATCH($A4,$A$3:$A$43,0),1)</f>
        <v>0.77</v>
      </c>
      <c r="V4" s="76">
        <f t="shared" ref="V4:V43" si="11">IF(ROUND(10^(-4.249503+1.946501*LOG(D4)+0.942682*LOG(E4)),2)&gt;=0.01,ROUND(10^(-4.249503+1.946501*LOG(D4)+0.942682*LOG(E4)),2),ROUND(10^(-4.249503+1.946501*LOG(D4)+0.942682*LOG(E4)),3))</f>
        <v>0.81</v>
      </c>
      <c r="W4" s="76">
        <f t="shared" ref="W4:W43" si="12">ROUND(10^(-4.155639+1.847898*LOG(D4)+0.951955*LOG(E4)),2)</f>
        <v>0.73</v>
      </c>
      <c r="X4" s="76">
        <f t="shared" ref="X4:X43" si="13">ROUND(10^(-4.194535+1.804172*LOG(D4)+1.034248*LOG(E4)),2)</f>
        <v>0.74</v>
      </c>
      <c r="Y4" s="76">
        <f t="shared" ref="Y4:Y43" si="14">ROUND(10^(-4.42347+2.006485*LOG(D4)+0.967757*LOG(E4)),2)</f>
        <v>0.72</v>
      </c>
      <c r="Z4" s="76">
        <f t="shared" ref="Z4:Z43" si="15">HLOOKUP($D4,V$3:Y$43,MATCH($A4,$A$3:$A$43,0),1)</f>
        <v>0.74</v>
      </c>
      <c r="AA4" s="76">
        <f t="shared" ref="AA4:AA43" si="16">IF(ROUND(10^(1.80389*LOG(D4)+0.962587*LOG(E4)-4.155099),2)&gt;=0.01,ROUND(10^(1.80389*LOG(D4)+0.962587*LOG(E4)-4.155099),2),ROUND(10^(1.80389*LOG(D4)+0.962587*LOG(E4)-4.155099),3))</f>
        <v>0.65</v>
      </c>
      <c r="AB4" s="76">
        <f t="shared" ref="AB4:AB43" si="17">ROUND(10^(1.979213*LOG(D4)+0.998347*LOG(E4)-4.369281),2)</f>
        <v>0.81</v>
      </c>
      <c r="AC4" s="76">
        <f t="shared" ref="AC4:AC43" si="18">ROUND(10^(1.904401*LOG(D4)+1.062478*LOG(E4)-4.348104),2)</f>
        <v>0.8</v>
      </c>
      <c r="AD4" s="76">
        <f t="shared" ref="AD4:AD43" si="19">ROUND(10^(1.640825*LOG(D4)+1.080387*LOG(E4)-3.976731),2)</f>
        <v>0.79</v>
      </c>
      <c r="AE4" s="76">
        <f t="shared" ref="AE4:AE43" si="20">ROUND(10^(1.90887*LOG(D4)+1.088002*LOG(E4)-4.431495),2)</f>
        <v>0.72</v>
      </c>
      <c r="AF4" s="76">
        <f t="shared" ref="AF4:AF43" si="21">HLOOKUP($D4,AA$3:AE$43,MATCH($A4,$A$3:$A$43,0),1)</f>
        <v>0.79</v>
      </c>
      <c r="AG4" s="76">
        <f t="shared" ref="AG4:AG43" si="22">IF(ROUND(10^(1.94019664*LOG(D4)+0.84689666*LOG(E4)-4.20067295),2)&gt;=0.01,ROUND(10^(1.94019664*LOG(D4)+0.84689666*LOG(E4)-4.20067295),2),ROUND(10^(1.94019664*LOG(D4)+0.84689666*LOG(E4)-4.20067295),3))</f>
        <v>0.66</v>
      </c>
      <c r="AH4" s="76">
        <f t="shared" ref="AH4:AH43" si="23">ROUND(10^(1.93813902*LOG(D4)+0.96697002*LOG(E4)-4.32216295),2)</f>
        <v>0.71</v>
      </c>
      <c r="AI4" s="76">
        <f t="shared" ref="AI4:AI43" si="24">ROUND(10^(1.82464098*LOG(D4)+0.97625989*LOG(E4)-4.15096808),2)</f>
        <v>0.73</v>
      </c>
      <c r="AJ4" s="76">
        <f t="shared" ref="AJ4:AJ43" si="25">HLOOKUP($D4,AG$3:AI$43,MATCH($A4,$A$3:$A$43,0),1)</f>
        <v>0.71</v>
      </c>
    </row>
    <row r="5" spans="1:36" ht="12.95" customHeight="1" x14ac:dyDescent="0.15">
      <c r="A5" s="75">
        <v>652</v>
      </c>
      <c r="B5" s="135" t="s">
        <v>54</v>
      </c>
      <c r="C5" s="136"/>
      <c r="D5" s="75">
        <v>18</v>
      </c>
      <c r="E5" s="75">
        <v>18</v>
      </c>
      <c r="F5" s="4">
        <f t="shared" si="0"/>
        <v>0.23</v>
      </c>
      <c r="G5" s="5"/>
      <c r="H5" s="75"/>
      <c r="I5" s="75"/>
      <c r="J5" s="1" t="s">
        <v>15</v>
      </c>
      <c r="K5" s="76">
        <f t="shared" si="1"/>
        <v>0.22</v>
      </c>
      <c r="L5" s="76">
        <f t="shared" si="2"/>
        <v>0.24</v>
      </c>
      <c r="M5" s="76">
        <f t="shared" si="3"/>
        <v>0.24</v>
      </c>
      <c r="N5" s="76">
        <f t="shared" si="4"/>
        <v>0.24</v>
      </c>
      <c r="O5" s="76">
        <f t="shared" si="5"/>
        <v>0.24</v>
      </c>
      <c r="P5" s="76">
        <f t="shared" ref="P5:P43" si="26">HLOOKUP($D5,K$3:O$43,MATCH(A5,$A$3:$A$43,0),1)</f>
        <v>0.24</v>
      </c>
      <c r="Q5" s="76">
        <f t="shared" si="6"/>
        <v>0.22</v>
      </c>
      <c r="R5" s="76">
        <f t="shared" si="7"/>
        <v>0.23</v>
      </c>
      <c r="S5" s="76">
        <f t="shared" si="8"/>
        <v>0.24</v>
      </c>
      <c r="T5" s="76">
        <f t="shared" si="9"/>
        <v>0.25</v>
      </c>
      <c r="U5" s="76">
        <f t="shared" si="10"/>
        <v>0.23</v>
      </c>
      <c r="V5" s="76">
        <f t="shared" si="11"/>
        <v>0.24</v>
      </c>
      <c r="W5" s="76">
        <f t="shared" si="12"/>
        <v>0.23</v>
      </c>
      <c r="X5" s="76">
        <f t="shared" si="13"/>
        <v>0.23</v>
      </c>
      <c r="Y5" s="76">
        <f t="shared" si="14"/>
        <v>0.2</v>
      </c>
      <c r="Z5" s="76">
        <f t="shared" si="15"/>
        <v>0.23</v>
      </c>
      <c r="AA5" s="76">
        <f t="shared" si="16"/>
        <v>0.21</v>
      </c>
      <c r="AB5" s="76">
        <f t="shared" si="17"/>
        <v>0.23</v>
      </c>
      <c r="AC5" s="76">
        <f t="shared" si="18"/>
        <v>0.24</v>
      </c>
      <c r="AD5" s="76">
        <f t="shared" si="19"/>
        <v>0.27</v>
      </c>
      <c r="AE5" s="76">
        <f t="shared" si="20"/>
        <v>0.21</v>
      </c>
      <c r="AF5" s="76">
        <f t="shared" si="21"/>
        <v>0.23</v>
      </c>
      <c r="AG5" s="76">
        <f t="shared" si="22"/>
        <v>0.2</v>
      </c>
      <c r="AH5" s="76">
        <f t="shared" si="23"/>
        <v>0.21</v>
      </c>
      <c r="AI5" s="76">
        <f t="shared" si="24"/>
        <v>0.23</v>
      </c>
      <c r="AJ5" s="76">
        <f t="shared" si="25"/>
        <v>0.21</v>
      </c>
    </row>
    <row r="6" spans="1:36" ht="12.95" customHeight="1" x14ac:dyDescent="0.15">
      <c r="A6" s="90">
        <v>653</v>
      </c>
      <c r="B6" s="135" t="s">
        <v>54</v>
      </c>
      <c r="C6" s="136"/>
      <c r="D6" s="75">
        <v>12</v>
      </c>
      <c r="E6" s="75">
        <v>13</v>
      </c>
      <c r="F6" s="4">
        <f t="shared" si="0"/>
        <v>0.08</v>
      </c>
      <c r="G6" s="75" t="s">
        <v>65</v>
      </c>
      <c r="H6" s="75" t="s">
        <v>61</v>
      </c>
      <c r="I6" s="88"/>
      <c r="J6" s="1" t="s">
        <v>15</v>
      </c>
      <c r="K6" s="76">
        <f t="shared" si="1"/>
        <v>0.08</v>
      </c>
      <c r="L6" s="76">
        <f t="shared" si="2"/>
        <v>0.08</v>
      </c>
      <c r="M6" s="76">
        <f t="shared" si="3"/>
        <v>0.08</v>
      </c>
      <c r="N6" s="76">
        <f t="shared" si="4"/>
        <v>0.08</v>
      </c>
      <c r="O6" s="76">
        <f t="shared" si="5"/>
        <v>0.08</v>
      </c>
      <c r="P6" s="76">
        <f t="shared" si="26"/>
        <v>0.08</v>
      </c>
      <c r="Q6" s="76">
        <f t="shared" si="6"/>
        <v>0.08</v>
      </c>
      <c r="R6" s="76">
        <f t="shared" si="7"/>
        <v>0.08</v>
      </c>
      <c r="S6" s="76">
        <f t="shared" si="8"/>
        <v>0.08</v>
      </c>
      <c r="T6" s="76">
        <f t="shared" si="9"/>
        <v>0.08</v>
      </c>
      <c r="U6" s="76">
        <f t="shared" si="10"/>
        <v>0.08</v>
      </c>
      <c r="V6" s="76">
        <f t="shared" si="11"/>
        <v>0.08</v>
      </c>
      <c r="W6" s="76">
        <f t="shared" si="12"/>
        <v>0.08</v>
      </c>
      <c r="X6" s="76">
        <f t="shared" si="13"/>
        <v>0.08</v>
      </c>
      <c r="Y6" s="76">
        <f t="shared" si="14"/>
        <v>7.0000000000000007E-2</v>
      </c>
      <c r="Z6" s="76">
        <f t="shared" si="15"/>
        <v>0.08</v>
      </c>
      <c r="AA6" s="76">
        <f t="shared" si="16"/>
        <v>7.0000000000000007E-2</v>
      </c>
      <c r="AB6" s="76">
        <f t="shared" si="17"/>
        <v>0.08</v>
      </c>
      <c r="AC6" s="76">
        <f t="shared" si="18"/>
        <v>0.08</v>
      </c>
      <c r="AD6" s="76">
        <f t="shared" si="19"/>
        <v>0.1</v>
      </c>
      <c r="AE6" s="76">
        <f t="shared" si="20"/>
        <v>7.0000000000000007E-2</v>
      </c>
      <c r="AF6" s="76">
        <f t="shared" si="21"/>
        <v>0.08</v>
      </c>
      <c r="AG6" s="76">
        <f t="shared" si="22"/>
        <v>7.0000000000000007E-2</v>
      </c>
      <c r="AH6" s="76">
        <f t="shared" si="23"/>
        <v>7.0000000000000007E-2</v>
      </c>
      <c r="AI6" s="76">
        <f t="shared" si="24"/>
        <v>0.08</v>
      </c>
      <c r="AJ6" s="76">
        <f t="shared" si="25"/>
        <v>7.0000000000000007E-2</v>
      </c>
    </row>
    <row r="7" spans="1:36" ht="12.95" customHeight="1" x14ac:dyDescent="0.15">
      <c r="A7" s="90">
        <v>654</v>
      </c>
      <c r="B7" s="135" t="s">
        <v>54</v>
      </c>
      <c r="C7" s="136"/>
      <c r="D7" s="75">
        <v>16</v>
      </c>
      <c r="E7" s="75">
        <v>13</v>
      </c>
      <c r="F7" s="4">
        <f t="shared" si="0"/>
        <v>0.13</v>
      </c>
      <c r="G7" s="75" t="s">
        <v>65</v>
      </c>
      <c r="H7" s="75" t="s">
        <v>61</v>
      </c>
      <c r="I7" s="88"/>
      <c r="J7" s="1" t="s">
        <v>15</v>
      </c>
      <c r="K7" s="76">
        <f t="shared" si="1"/>
        <v>0.13</v>
      </c>
      <c r="L7" s="76">
        <f t="shared" si="2"/>
        <v>0.13</v>
      </c>
      <c r="M7" s="76">
        <f t="shared" si="3"/>
        <v>0.13</v>
      </c>
      <c r="N7" s="76">
        <f t="shared" si="4"/>
        <v>0.14000000000000001</v>
      </c>
      <c r="O7" s="76">
        <f t="shared" si="5"/>
        <v>0.14000000000000001</v>
      </c>
      <c r="P7" s="76">
        <f t="shared" si="26"/>
        <v>0.13</v>
      </c>
      <c r="Q7" s="76">
        <f t="shared" si="6"/>
        <v>0.13</v>
      </c>
      <c r="R7" s="76">
        <f t="shared" si="7"/>
        <v>0.13</v>
      </c>
      <c r="S7" s="76">
        <f t="shared" si="8"/>
        <v>0.14000000000000001</v>
      </c>
      <c r="T7" s="76">
        <f t="shared" si="9"/>
        <v>0.13</v>
      </c>
      <c r="U7" s="76">
        <f t="shared" si="10"/>
        <v>0.13</v>
      </c>
      <c r="V7" s="76">
        <f t="shared" si="11"/>
        <v>0.14000000000000001</v>
      </c>
      <c r="W7" s="76">
        <f t="shared" si="12"/>
        <v>0.13</v>
      </c>
      <c r="X7" s="76">
        <f t="shared" si="13"/>
        <v>0.13</v>
      </c>
      <c r="Y7" s="76">
        <f t="shared" si="14"/>
        <v>0.12</v>
      </c>
      <c r="Z7" s="76">
        <f t="shared" si="15"/>
        <v>0.13</v>
      </c>
      <c r="AA7" s="76">
        <f t="shared" si="16"/>
        <v>0.12</v>
      </c>
      <c r="AB7" s="76">
        <f t="shared" si="17"/>
        <v>0.13</v>
      </c>
      <c r="AC7" s="76">
        <f t="shared" si="18"/>
        <v>0.13</v>
      </c>
      <c r="AD7" s="76">
        <f t="shared" si="19"/>
        <v>0.16</v>
      </c>
      <c r="AE7" s="76">
        <f t="shared" si="20"/>
        <v>0.12</v>
      </c>
      <c r="AF7" s="76">
        <f t="shared" si="21"/>
        <v>0.13</v>
      </c>
      <c r="AG7" s="76">
        <f t="shared" si="22"/>
        <v>0.12</v>
      </c>
      <c r="AH7" s="76">
        <f t="shared" si="23"/>
        <v>0.12</v>
      </c>
      <c r="AI7" s="76">
        <f t="shared" si="24"/>
        <v>0.14000000000000001</v>
      </c>
      <c r="AJ7" s="76">
        <f t="shared" si="25"/>
        <v>0.12</v>
      </c>
    </row>
    <row r="8" spans="1:36" ht="12.95" customHeight="1" x14ac:dyDescent="0.15">
      <c r="A8" s="90">
        <v>655</v>
      </c>
      <c r="B8" s="135" t="s">
        <v>54</v>
      </c>
      <c r="C8" s="136"/>
      <c r="D8" s="75">
        <v>12</v>
      </c>
      <c r="E8" s="75">
        <v>12</v>
      </c>
      <c r="F8" s="4">
        <f t="shared" si="0"/>
        <v>7.0000000000000007E-2</v>
      </c>
      <c r="G8" s="5" t="s">
        <v>59</v>
      </c>
      <c r="H8" s="90" t="s">
        <v>61</v>
      </c>
      <c r="I8" s="75"/>
      <c r="J8" s="1" t="s">
        <v>15</v>
      </c>
      <c r="K8" s="76">
        <f t="shared" si="1"/>
        <v>7.0000000000000007E-2</v>
      </c>
      <c r="L8" s="76">
        <f t="shared" si="2"/>
        <v>7.0000000000000007E-2</v>
      </c>
      <c r="M8" s="76">
        <f t="shared" si="3"/>
        <v>7.0000000000000007E-2</v>
      </c>
      <c r="N8" s="76">
        <f t="shared" si="4"/>
        <v>0.08</v>
      </c>
      <c r="O8" s="76">
        <f t="shared" si="5"/>
        <v>0.08</v>
      </c>
      <c r="P8" s="76">
        <f t="shared" si="26"/>
        <v>7.0000000000000007E-2</v>
      </c>
      <c r="Q8" s="76">
        <f t="shared" si="6"/>
        <v>7.0000000000000007E-2</v>
      </c>
      <c r="R8" s="76">
        <f t="shared" si="7"/>
        <v>7.0000000000000007E-2</v>
      </c>
      <c r="S8" s="76">
        <f t="shared" si="8"/>
        <v>7.0000000000000007E-2</v>
      </c>
      <c r="T8" s="76">
        <f t="shared" si="9"/>
        <v>7.0000000000000007E-2</v>
      </c>
      <c r="U8" s="76">
        <f t="shared" si="10"/>
        <v>7.0000000000000007E-2</v>
      </c>
      <c r="V8" s="76">
        <f t="shared" si="11"/>
        <v>7.0000000000000007E-2</v>
      </c>
      <c r="W8" s="76">
        <f t="shared" si="12"/>
        <v>7.0000000000000007E-2</v>
      </c>
      <c r="X8" s="76">
        <f t="shared" si="13"/>
        <v>7.0000000000000007E-2</v>
      </c>
      <c r="Y8" s="76">
        <f t="shared" si="14"/>
        <v>0.06</v>
      </c>
      <c r="Z8" s="76">
        <f t="shared" si="15"/>
        <v>7.0000000000000007E-2</v>
      </c>
      <c r="AA8" s="76">
        <f t="shared" si="16"/>
        <v>7.0000000000000007E-2</v>
      </c>
      <c r="AB8" s="76">
        <f t="shared" si="17"/>
        <v>7.0000000000000007E-2</v>
      </c>
      <c r="AC8" s="76">
        <f t="shared" si="18"/>
        <v>7.0000000000000007E-2</v>
      </c>
      <c r="AD8" s="76">
        <f t="shared" si="19"/>
        <v>0.09</v>
      </c>
      <c r="AE8" s="76">
        <f t="shared" si="20"/>
        <v>0.06</v>
      </c>
      <c r="AF8" s="76">
        <f t="shared" si="21"/>
        <v>7.0000000000000007E-2</v>
      </c>
      <c r="AG8" s="76">
        <f t="shared" si="22"/>
        <v>0.06</v>
      </c>
      <c r="AH8" s="76">
        <f t="shared" si="23"/>
        <v>7.0000000000000007E-2</v>
      </c>
      <c r="AI8" s="76">
        <f t="shared" si="24"/>
        <v>7.0000000000000007E-2</v>
      </c>
      <c r="AJ8" s="76">
        <f t="shared" si="25"/>
        <v>7.0000000000000007E-2</v>
      </c>
    </row>
    <row r="9" spans="1:36" ht="12.95" customHeight="1" x14ac:dyDescent="0.15">
      <c r="A9" s="90">
        <v>656</v>
      </c>
      <c r="B9" s="135" t="s">
        <v>54</v>
      </c>
      <c r="C9" s="136"/>
      <c r="D9" s="75">
        <v>12</v>
      </c>
      <c r="E9" s="75">
        <v>12</v>
      </c>
      <c r="F9" s="4">
        <f t="shared" si="0"/>
        <v>7.0000000000000007E-2</v>
      </c>
      <c r="G9" s="5"/>
      <c r="H9" s="90" t="s">
        <v>61</v>
      </c>
      <c r="I9" s="75"/>
      <c r="J9" s="1" t="s">
        <v>15</v>
      </c>
      <c r="K9" s="76">
        <f t="shared" si="1"/>
        <v>7.0000000000000007E-2</v>
      </c>
      <c r="L9" s="76">
        <f t="shared" si="2"/>
        <v>7.0000000000000007E-2</v>
      </c>
      <c r="M9" s="76">
        <f t="shared" si="3"/>
        <v>7.0000000000000007E-2</v>
      </c>
      <c r="N9" s="76">
        <f t="shared" si="4"/>
        <v>0.08</v>
      </c>
      <c r="O9" s="76">
        <f t="shared" si="5"/>
        <v>0.08</v>
      </c>
      <c r="P9" s="76">
        <f t="shared" si="26"/>
        <v>7.0000000000000007E-2</v>
      </c>
      <c r="Q9" s="76">
        <f t="shared" si="6"/>
        <v>7.0000000000000007E-2</v>
      </c>
      <c r="R9" s="76">
        <f t="shared" si="7"/>
        <v>7.0000000000000007E-2</v>
      </c>
      <c r="S9" s="76">
        <f t="shared" si="8"/>
        <v>7.0000000000000007E-2</v>
      </c>
      <c r="T9" s="76">
        <f t="shared" si="9"/>
        <v>7.0000000000000007E-2</v>
      </c>
      <c r="U9" s="76">
        <f t="shared" si="10"/>
        <v>7.0000000000000007E-2</v>
      </c>
      <c r="V9" s="76">
        <f t="shared" si="11"/>
        <v>7.0000000000000007E-2</v>
      </c>
      <c r="W9" s="76">
        <f t="shared" si="12"/>
        <v>7.0000000000000007E-2</v>
      </c>
      <c r="X9" s="76">
        <f t="shared" si="13"/>
        <v>7.0000000000000007E-2</v>
      </c>
      <c r="Y9" s="76">
        <f t="shared" si="14"/>
        <v>0.06</v>
      </c>
      <c r="Z9" s="76">
        <f t="shared" si="15"/>
        <v>7.0000000000000007E-2</v>
      </c>
      <c r="AA9" s="76">
        <f t="shared" si="16"/>
        <v>7.0000000000000007E-2</v>
      </c>
      <c r="AB9" s="76">
        <f t="shared" si="17"/>
        <v>7.0000000000000007E-2</v>
      </c>
      <c r="AC9" s="76">
        <f t="shared" si="18"/>
        <v>7.0000000000000007E-2</v>
      </c>
      <c r="AD9" s="76">
        <f t="shared" si="19"/>
        <v>0.09</v>
      </c>
      <c r="AE9" s="76">
        <f t="shared" si="20"/>
        <v>0.06</v>
      </c>
      <c r="AF9" s="76">
        <f t="shared" si="21"/>
        <v>7.0000000000000007E-2</v>
      </c>
      <c r="AG9" s="76">
        <f t="shared" si="22"/>
        <v>0.06</v>
      </c>
      <c r="AH9" s="76">
        <f t="shared" si="23"/>
        <v>7.0000000000000007E-2</v>
      </c>
      <c r="AI9" s="76">
        <f t="shared" si="24"/>
        <v>7.0000000000000007E-2</v>
      </c>
      <c r="AJ9" s="76">
        <f t="shared" si="25"/>
        <v>7.0000000000000007E-2</v>
      </c>
    </row>
    <row r="10" spans="1:36" ht="12.95" customHeight="1" x14ac:dyDescent="0.15">
      <c r="A10" s="90">
        <v>657</v>
      </c>
      <c r="B10" s="135" t="s">
        <v>54</v>
      </c>
      <c r="C10" s="136"/>
      <c r="D10" s="75">
        <v>18</v>
      </c>
      <c r="E10" s="75">
        <v>14</v>
      </c>
      <c r="F10" s="4">
        <f t="shared" si="0"/>
        <v>0.18</v>
      </c>
      <c r="G10" s="90" t="s">
        <v>65</v>
      </c>
      <c r="H10" s="90" t="s">
        <v>61</v>
      </c>
      <c r="I10" s="75"/>
      <c r="J10" s="1" t="s">
        <v>15</v>
      </c>
      <c r="K10" s="76">
        <f t="shared" si="1"/>
        <v>0.17</v>
      </c>
      <c r="L10" s="76">
        <f t="shared" si="2"/>
        <v>0.18</v>
      </c>
      <c r="M10" s="76">
        <f t="shared" si="3"/>
        <v>0.18</v>
      </c>
      <c r="N10" s="76">
        <f t="shared" si="4"/>
        <v>0.18</v>
      </c>
      <c r="O10" s="76">
        <f t="shared" si="5"/>
        <v>0.19</v>
      </c>
      <c r="P10" s="76">
        <f t="shared" si="26"/>
        <v>0.18</v>
      </c>
      <c r="Q10" s="76">
        <f t="shared" si="6"/>
        <v>0.17</v>
      </c>
      <c r="R10" s="76">
        <f t="shared" si="7"/>
        <v>0.18</v>
      </c>
      <c r="S10" s="76">
        <f t="shared" si="8"/>
        <v>0.18</v>
      </c>
      <c r="T10" s="76">
        <f t="shared" si="9"/>
        <v>0.18</v>
      </c>
      <c r="U10" s="76">
        <f t="shared" si="10"/>
        <v>0.18</v>
      </c>
      <c r="V10" s="76">
        <f t="shared" si="11"/>
        <v>0.19</v>
      </c>
      <c r="W10" s="76">
        <f t="shared" si="12"/>
        <v>0.18</v>
      </c>
      <c r="X10" s="76">
        <f t="shared" si="13"/>
        <v>0.18</v>
      </c>
      <c r="Y10" s="76">
        <f t="shared" si="14"/>
        <v>0.16</v>
      </c>
      <c r="Z10" s="76">
        <f t="shared" si="15"/>
        <v>0.18</v>
      </c>
      <c r="AA10" s="76">
        <f t="shared" si="16"/>
        <v>0.16</v>
      </c>
      <c r="AB10" s="76">
        <f t="shared" si="17"/>
        <v>0.18</v>
      </c>
      <c r="AC10" s="76">
        <f t="shared" si="18"/>
        <v>0.18</v>
      </c>
      <c r="AD10" s="76">
        <f t="shared" si="19"/>
        <v>0.21</v>
      </c>
      <c r="AE10" s="76">
        <f t="shared" si="20"/>
        <v>0.16</v>
      </c>
      <c r="AF10" s="76">
        <f t="shared" si="21"/>
        <v>0.18</v>
      </c>
      <c r="AG10" s="76">
        <f t="shared" si="22"/>
        <v>0.16</v>
      </c>
      <c r="AH10" s="76">
        <f t="shared" si="23"/>
        <v>0.17</v>
      </c>
      <c r="AI10" s="76">
        <f t="shared" si="24"/>
        <v>0.18</v>
      </c>
      <c r="AJ10" s="76">
        <f t="shared" si="25"/>
        <v>0.17</v>
      </c>
    </row>
    <row r="11" spans="1:36" ht="12.95" customHeight="1" x14ac:dyDescent="0.15">
      <c r="A11" s="90">
        <v>658</v>
      </c>
      <c r="B11" s="135" t="s">
        <v>54</v>
      </c>
      <c r="C11" s="136"/>
      <c r="D11" s="75">
        <v>16</v>
      </c>
      <c r="E11" s="75">
        <v>14</v>
      </c>
      <c r="F11" s="4">
        <f t="shared" si="0"/>
        <v>0.14000000000000001</v>
      </c>
      <c r="G11" s="90" t="s">
        <v>65</v>
      </c>
      <c r="H11" s="90" t="s">
        <v>61</v>
      </c>
      <c r="I11" s="75"/>
      <c r="J11" s="1" t="s">
        <v>15</v>
      </c>
      <c r="K11" s="76">
        <f t="shared" si="1"/>
        <v>0.14000000000000001</v>
      </c>
      <c r="L11" s="76">
        <f t="shared" si="2"/>
        <v>0.15</v>
      </c>
      <c r="M11" s="76">
        <f t="shared" si="3"/>
        <v>0.15</v>
      </c>
      <c r="N11" s="76">
        <f t="shared" si="4"/>
        <v>0.15</v>
      </c>
      <c r="O11" s="76">
        <f t="shared" si="5"/>
        <v>0.15</v>
      </c>
      <c r="P11" s="76">
        <f t="shared" si="26"/>
        <v>0.15</v>
      </c>
      <c r="Q11" s="76">
        <f t="shared" si="6"/>
        <v>0.14000000000000001</v>
      </c>
      <c r="R11" s="76">
        <f t="shared" si="7"/>
        <v>0.14000000000000001</v>
      </c>
      <c r="S11" s="76">
        <f t="shared" si="8"/>
        <v>0.15</v>
      </c>
      <c r="T11" s="76">
        <f t="shared" si="9"/>
        <v>0.15</v>
      </c>
      <c r="U11" s="76">
        <f t="shared" si="10"/>
        <v>0.14000000000000001</v>
      </c>
      <c r="V11" s="76">
        <f t="shared" si="11"/>
        <v>0.15</v>
      </c>
      <c r="W11" s="76">
        <f t="shared" si="12"/>
        <v>0.14000000000000001</v>
      </c>
      <c r="X11" s="76">
        <f t="shared" si="13"/>
        <v>0.15</v>
      </c>
      <c r="Y11" s="76">
        <f t="shared" si="14"/>
        <v>0.13</v>
      </c>
      <c r="Z11" s="76">
        <f t="shared" si="15"/>
        <v>0.14000000000000001</v>
      </c>
      <c r="AA11" s="76">
        <f t="shared" si="16"/>
        <v>0.13</v>
      </c>
      <c r="AB11" s="76">
        <f t="shared" si="17"/>
        <v>0.14000000000000001</v>
      </c>
      <c r="AC11" s="76">
        <f t="shared" si="18"/>
        <v>0.15</v>
      </c>
      <c r="AD11" s="76">
        <f t="shared" si="19"/>
        <v>0.17</v>
      </c>
      <c r="AE11" s="76">
        <f t="shared" si="20"/>
        <v>0.13</v>
      </c>
      <c r="AF11" s="76">
        <f t="shared" si="21"/>
        <v>0.14000000000000001</v>
      </c>
      <c r="AG11" s="76">
        <f t="shared" si="22"/>
        <v>0.13</v>
      </c>
      <c r="AH11" s="76">
        <f t="shared" si="23"/>
        <v>0.13</v>
      </c>
      <c r="AI11" s="76">
        <f t="shared" si="24"/>
        <v>0.15</v>
      </c>
      <c r="AJ11" s="76">
        <f t="shared" si="25"/>
        <v>0.13</v>
      </c>
    </row>
    <row r="12" spans="1:36" ht="12.95" customHeight="1" x14ac:dyDescent="0.15">
      <c r="A12" s="90">
        <v>659</v>
      </c>
      <c r="B12" s="135" t="s">
        <v>56</v>
      </c>
      <c r="C12" s="136"/>
      <c r="D12" s="75">
        <v>20</v>
      </c>
      <c r="E12" s="75">
        <v>14</v>
      </c>
      <c r="F12" s="4">
        <f t="shared" si="0"/>
        <v>0.2</v>
      </c>
      <c r="G12" s="5"/>
      <c r="H12" s="90"/>
      <c r="I12" s="75"/>
      <c r="J12" s="1" t="s">
        <v>15</v>
      </c>
      <c r="K12" s="76">
        <f t="shared" si="1"/>
        <v>0.2</v>
      </c>
      <c r="L12" s="76">
        <f t="shared" si="2"/>
        <v>0.22</v>
      </c>
      <c r="M12" s="76">
        <f t="shared" si="3"/>
        <v>0.22</v>
      </c>
      <c r="N12" s="76">
        <f t="shared" si="4"/>
        <v>0.22</v>
      </c>
      <c r="O12" s="76">
        <f t="shared" si="5"/>
        <v>0.22</v>
      </c>
      <c r="P12" s="76">
        <f t="shared" si="26"/>
        <v>0.22</v>
      </c>
      <c r="Q12" s="76">
        <f t="shared" si="6"/>
        <v>0.2</v>
      </c>
      <c r="R12" s="76">
        <f t="shared" si="7"/>
        <v>0.22</v>
      </c>
      <c r="S12" s="76">
        <f t="shared" si="8"/>
        <v>0.22</v>
      </c>
      <c r="T12" s="76">
        <f t="shared" si="9"/>
        <v>0.22</v>
      </c>
      <c r="U12" s="76">
        <f t="shared" si="10"/>
        <v>0.22</v>
      </c>
      <c r="V12" s="76">
        <f t="shared" si="11"/>
        <v>0.23</v>
      </c>
      <c r="W12" s="76">
        <f t="shared" si="12"/>
        <v>0.22</v>
      </c>
      <c r="X12" s="76">
        <f t="shared" si="13"/>
        <v>0.22</v>
      </c>
      <c r="Y12" s="76">
        <f t="shared" si="14"/>
        <v>0.2</v>
      </c>
      <c r="Z12" s="76">
        <f t="shared" si="15"/>
        <v>0.22</v>
      </c>
      <c r="AA12" s="76">
        <f t="shared" si="16"/>
        <v>0.2</v>
      </c>
      <c r="AB12" s="76">
        <f t="shared" si="17"/>
        <v>0.22</v>
      </c>
      <c r="AC12" s="76">
        <f t="shared" si="18"/>
        <v>0.22</v>
      </c>
      <c r="AD12" s="76">
        <f t="shared" si="19"/>
        <v>0.25</v>
      </c>
      <c r="AE12" s="76">
        <f t="shared" si="20"/>
        <v>0.2</v>
      </c>
      <c r="AF12" s="76">
        <f t="shared" si="21"/>
        <v>0.22</v>
      </c>
      <c r="AG12" s="76">
        <f t="shared" si="22"/>
        <v>0.2</v>
      </c>
      <c r="AH12" s="76">
        <f t="shared" si="23"/>
        <v>0.2</v>
      </c>
      <c r="AI12" s="76">
        <f t="shared" si="24"/>
        <v>0.22</v>
      </c>
      <c r="AJ12" s="76">
        <f t="shared" si="25"/>
        <v>0.2</v>
      </c>
    </row>
    <row r="13" spans="1:36" ht="12.95" customHeight="1" x14ac:dyDescent="0.15">
      <c r="A13" s="90">
        <v>660</v>
      </c>
      <c r="B13" s="135" t="s">
        <v>56</v>
      </c>
      <c r="C13" s="136"/>
      <c r="D13" s="75">
        <v>14</v>
      </c>
      <c r="E13" s="75">
        <v>12</v>
      </c>
      <c r="F13" s="4">
        <f t="shared" si="0"/>
        <v>0.09</v>
      </c>
      <c r="G13" s="5"/>
      <c r="H13" s="90" t="s">
        <v>61</v>
      </c>
      <c r="I13" s="75"/>
      <c r="J13" s="1" t="s">
        <v>15</v>
      </c>
      <c r="K13" s="76">
        <f t="shared" si="1"/>
        <v>0.09</v>
      </c>
      <c r="L13" s="76">
        <f t="shared" si="2"/>
        <v>0.1</v>
      </c>
      <c r="M13" s="76">
        <f t="shared" si="3"/>
        <v>0.1</v>
      </c>
      <c r="N13" s="76">
        <f t="shared" si="4"/>
        <v>0.1</v>
      </c>
      <c r="O13" s="76">
        <f t="shared" si="5"/>
        <v>0.1</v>
      </c>
      <c r="P13" s="76">
        <f t="shared" si="26"/>
        <v>0.1</v>
      </c>
      <c r="Q13" s="76">
        <f t="shared" si="6"/>
        <v>0.09</v>
      </c>
      <c r="R13" s="76">
        <f t="shared" si="7"/>
        <v>0.1</v>
      </c>
      <c r="S13" s="76">
        <f t="shared" si="8"/>
        <v>0.1</v>
      </c>
      <c r="T13" s="76">
        <f t="shared" si="9"/>
        <v>0.1</v>
      </c>
      <c r="U13" s="76">
        <f t="shared" si="10"/>
        <v>0.1</v>
      </c>
      <c r="V13" s="76">
        <f t="shared" si="11"/>
        <v>0.1</v>
      </c>
      <c r="W13" s="76">
        <f t="shared" si="12"/>
        <v>0.1</v>
      </c>
      <c r="X13" s="76">
        <f t="shared" si="13"/>
        <v>0.1</v>
      </c>
      <c r="Y13" s="76">
        <f t="shared" si="14"/>
        <v>0.08</v>
      </c>
      <c r="Z13" s="76">
        <f t="shared" si="15"/>
        <v>0.1</v>
      </c>
      <c r="AA13" s="76">
        <f t="shared" si="16"/>
        <v>0.09</v>
      </c>
      <c r="AB13" s="76">
        <f t="shared" si="17"/>
        <v>0.09</v>
      </c>
      <c r="AC13" s="76">
        <f t="shared" si="18"/>
        <v>0.1</v>
      </c>
      <c r="AD13" s="76">
        <f t="shared" si="19"/>
        <v>0.12</v>
      </c>
      <c r="AE13" s="76">
        <f t="shared" si="20"/>
        <v>0.09</v>
      </c>
      <c r="AF13" s="76">
        <f t="shared" si="21"/>
        <v>0.09</v>
      </c>
      <c r="AG13" s="76">
        <f t="shared" si="22"/>
        <v>0.09</v>
      </c>
      <c r="AH13" s="76">
        <f t="shared" si="23"/>
        <v>0.09</v>
      </c>
      <c r="AI13" s="76">
        <f t="shared" si="24"/>
        <v>0.1</v>
      </c>
      <c r="AJ13" s="76">
        <f t="shared" si="25"/>
        <v>0.09</v>
      </c>
    </row>
    <row r="14" spans="1:36" ht="12.95" customHeight="1" x14ac:dyDescent="0.15">
      <c r="A14" s="90">
        <v>661</v>
      </c>
      <c r="B14" s="135" t="s">
        <v>62</v>
      </c>
      <c r="C14" s="136"/>
      <c r="D14" s="75">
        <v>30</v>
      </c>
      <c r="E14" s="75">
        <v>16</v>
      </c>
      <c r="F14" s="4">
        <f t="shared" si="0"/>
        <v>0.51</v>
      </c>
      <c r="G14" s="5"/>
      <c r="H14" s="90" t="s">
        <v>61</v>
      </c>
      <c r="I14" s="75"/>
      <c r="J14" s="1" t="s">
        <v>15</v>
      </c>
      <c r="K14" s="76">
        <f t="shared" si="1"/>
        <v>0.47</v>
      </c>
      <c r="L14" s="76">
        <f t="shared" si="2"/>
        <v>0.53</v>
      </c>
      <c r="M14" s="76">
        <f t="shared" si="3"/>
        <v>0.51</v>
      </c>
      <c r="N14" s="76">
        <f t="shared" si="4"/>
        <v>0.52</v>
      </c>
      <c r="O14" s="76">
        <f t="shared" si="5"/>
        <v>0.53</v>
      </c>
      <c r="P14" s="76">
        <f t="shared" si="26"/>
        <v>0.51</v>
      </c>
      <c r="Q14" s="76">
        <f t="shared" si="6"/>
        <v>0.48</v>
      </c>
      <c r="R14" s="76">
        <f t="shared" si="7"/>
        <v>0.55000000000000004</v>
      </c>
      <c r="S14" s="76">
        <f t="shared" si="8"/>
        <v>0.52</v>
      </c>
      <c r="T14" s="76">
        <f t="shared" si="9"/>
        <v>0.51</v>
      </c>
      <c r="U14" s="76">
        <f t="shared" si="10"/>
        <v>0.52</v>
      </c>
      <c r="V14" s="76">
        <f t="shared" si="11"/>
        <v>0.57999999999999996</v>
      </c>
      <c r="W14" s="76">
        <f t="shared" si="12"/>
        <v>0.53</v>
      </c>
      <c r="X14" s="76">
        <f t="shared" si="13"/>
        <v>0.52</v>
      </c>
      <c r="Y14" s="76">
        <f t="shared" si="14"/>
        <v>0.51</v>
      </c>
      <c r="Z14" s="76">
        <f t="shared" si="15"/>
        <v>0.52</v>
      </c>
      <c r="AA14" s="76">
        <f t="shared" si="16"/>
        <v>0.47</v>
      </c>
      <c r="AB14" s="76">
        <f t="shared" si="17"/>
        <v>0.56999999999999995</v>
      </c>
      <c r="AC14" s="76">
        <f t="shared" si="18"/>
        <v>0.55000000000000004</v>
      </c>
      <c r="AD14" s="76">
        <f t="shared" si="19"/>
        <v>0.56000000000000005</v>
      </c>
      <c r="AE14" s="76">
        <f t="shared" si="20"/>
        <v>0.5</v>
      </c>
      <c r="AF14" s="76">
        <f t="shared" si="21"/>
        <v>0.55000000000000004</v>
      </c>
      <c r="AG14" s="76">
        <f t="shared" si="22"/>
        <v>0.48</v>
      </c>
      <c r="AH14" s="76">
        <f t="shared" si="23"/>
        <v>0.51</v>
      </c>
      <c r="AI14" s="76">
        <f t="shared" si="24"/>
        <v>0.52</v>
      </c>
      <c r="AJ14" s="76">
        <f t="shared" si="25"/>
        <v>0.51</v>
      </c>
    </row>
    <row r="15" spans="1:36" ht="12.95" customHeight="1" x14ac:dyDescent="0.15">
      <c r="A15" s="75"/>
      <c r="B15" s="135"/>
      <c r="C15" s="136"/>
      <c r="D15" s="75"/>
      <c r="E15" s="75"/>
      <c r="F15" s="4" t="str">
        <f t="shared" si="0"/>
        <v/>
      </c>
      <c r="G15" s="75"/>
      <c r="H15" s="75"/>
      <c r="I15" s="75"/>
      <c r="J15" s="1" t="s">
        <v>15</v>
      </c>
      <c r="K15" s="76" t="e">
        <f t="shared" si="1"/>
        <v>#NUM!</v>
      </c>
      <c r="L15" s="76" t="e">
        <f t="shared" si="2"/>
        <v>#NUM!</v>
      </c>
      <c r="M15" s="76" t="e">
        <f t="shared" si="3"/>
        <v>#NUM!</v>
      </c>
      <c r="N15" s="76" t="e">
        <f t="shared" si="4"/>
        <v>#NUM!</v>
      </c>
      <c r="O15" s="76" t="e">
        <f t="shared" si="5"/>
        <v>#NUM!</v>
      </c>
      <c r="P15" s="76" t="e">
        <f t="shared" si="26"/>
        <v>#N/A</v>
      </c>
      <c r="Q15" s="76" t="e">
        <f t="shared" si="6"/>
        <v>#NUM!</v>
      </c>
      <c r="R15" s="76" t="e">
        <f t="shared" si="7"/>
        <v>#NUM!</v>
      </c>
      <c r="S15" s="76" t="e">
        <f t="shared" si="8"/>
        <v>#NUM!</v>
      </c>
      <c r="T15" s="76" t="e">
        <f t="shared" si="9"/>
        <v>#NUM!</v>
      </c>
      <c r="U15" s="76" t="e">
        <f t="shared" si="10"/>
        <v>#N/A</v>
      </c>
      <c r="V15" s="76" t="e">
        <f t="shared" si="11"/>
        <v>#NUM!</v>
      </c>
      <c r="W15" s="76" t="e">
        <f t="shared" si="12"/>
        <v>#NUM!</v>
      </c>
      <c r="X15" s="76" t="e">
        <f t="shared" si="13"/>
        <v>#NUM!</v>
      </c>
      <c r="Y15" s="76" t="e">
        <f t="shared" si="14"/>
        <v>#NUM!</v>
      </c>
      <c r="Z15" s="76" t="e">
        <f t="shared" si="15"/>
        <v>#N/A</v>
      </c>
      <c r="AA15" s="76" t="e">
        <f t="shared" si="16"/>
        <v>#NUM!</v>
      </c>
      <c r="AB15" s="76" t="e">
        <f t="shared" si="17"/>
        <v>#NUM!</v>
      </c>
      <c r="AC15" s="76" t="e">
        <f t="shared" si="18"/>
        <v>#NUM!</v>
      </c>
      <c r="AD15" s="76" t="e">
        <f t="shared" si="19"/>
        <v>#NUM!</v>
      </c>
      <c r="AE15" s="76" t="e">
        <f t="shared" si="20"/>
        <v>#NUM!</v>
      </c>
      <c r="AF15" s="76" t="e">
        <f t="shared" si="21"/>
        <v>#N/A</v>
      </c>
      <c r="AG15" s="76" t="e">
        <f t="shared" si="22"/>
        <v>#NUM!</v>
      </c>
      <c r="AH15" s="76" t="e">
        <f t="shared" si="23"/>
        <v>#NUM!</v>
      </c>
      <c r="AI15" s="76" t="e">
        <f t="shared" si="24"/>
        <v>#NUM!</v>
      </c>
      <c r="AJ15" s="76" t="e">
        <f t="shared" si="25"/>
        <v>#N/A</v>
      </c>
    </row>
    <row r="16" spans="1:36" ht="12.95" customHeight="1" x14ac:dyDescent="0.15">
      <c r="A16" s="75"/>
      <c r="B16" s="135"/>
      <c r="C16" s="136"/>
      <c r="D16" s="75"/>
      <c r="E16" s="75"/>
      <c r="F16" s="4" t="str">
        <f t="shared" si="0"/>
        <v/>
      </c>
      <c r="G16" s="5"/>
      <c r="H16" s="75"/>
      <c r="I16" s="75"/>
      <c r="J16" s="1" t="s">
        <v>15</v>
      </c>
      <c r="K16" s="76" t="e">
        <f t="shared" si="1"/>
        <v>#NUM!</v>
      </c>
      <c r="L16" s="76" t="e">
        <f t="shared" si="2"/>
        <v>#NUM!</v>
      </c>
      <c r="M16" s="76" t="e">
        <f t="shared" si="3"/>
        <v>#NUM!</v>
      </c>
      <c r="N16" s="76" t="e">
        <f t="shared" si="4"/>
        <v>#NUM!</v>
      </c>
      <c r="O16" s="76" t="e">
        <f t="shared" si="5"/>
        <v>#NUM!</v>
      </c>
      <c r="P16" s="76" t="e">
        <f t="shared" si="26"/>
        <v>#N/A</v>
      </c>
      <c r="Q16" s="76" t="e">
        <f t="shared" si="6"/>
        <v>#NUM!</v>
      </c>
      <c r="R16" s="76" t="e">
        <f t="shared" si="7"/>
        <v>#NUM!</v>
      </c>
      <c r="S16" s="76" t="e">
        <f t="shared" si="8"/>
        <v>#NUM!</v>
      </c>
      <c r="T16" s="76" t="e">
        <f t="shared" si="9"/>
        <v>#NUM!</v>
      </c>
      <c r="U16" s="76" t="e">
        <f t="shared" si="10"/>
        <v>#N/A</v>
      </c>
      <c r="V16" s="76" t="e">
        <f t="shared" si="11"/>
        <v>#NUM!</v>
      </c>
      <c r="W16" s="76" t="e">
        <f t="shared" si="12"/>
        <v>#NUM!</v>
      </c>
      <c r="X16" s="76" t="e">
        <f t="shared" si="13"/>
        <v>#NUM!</v>
      </c>
      <c r="Y16" s="76" t="e">
        <f t="shared" si="14"/>
        <v>#NUM!</v>
      </c>
      <c r="Z16" s="76" t="e">
        <f t="shared" si="15"/>
        <v>#N/A</v>
      </c>
      <c r="AA16" s="76" t="e">
        <f t="shared" si="16"/>
        <v>#NUM!</v>
      </c>
      <c r="AB16" s="76" t="e">
        <f t="shared" si="17"/>
        <v>#NUM!</v>
      </c>
      <c r="AC16" s="76" t="e">
        <f t="shared" si="18"/>
        <v>#NUM!</v>
      </c>
      <c r="AD16" s="76" t="e">
        <f t="shared" si="19"/>
        <v>#NUM!</v>
      </c>
      <c r="AE16" s="76" t="e">
        <f t="shared" si="20"/>
        <v>#NUM!</v>
      </c>
      <c r="AF16" s="76" t="e">
        <f t="shared" si="21"/>
        <v>#N/A</v>
      </c>
      <c r="AG16" s="76" t="e">
        <f t="shared" si="22"/>
        <v>#NUM!</v>
      </c>
      <c r="AH16" s="76" t="e">
        <f t="shared" si="23"/>
        <v>#NUM!</v>
      </c>
      <c r="AI16" s="76" t="e">
        <f t="shared" si="24"/>
        <v>#NUM!</v>
      </c>
      <c r="AJ16" s="76" t="e">
        <f t="shared" si="25"/>
        <v>#N/A</v>
      </c>
    </row>
    <row r="17" spans="1:36" ht="12.95" customHeight="1" x14ac:dyDescent="0.15">
      <c r="A17" s="75"/>
      <c r="B17" s="135"/>
      <c r="C17" s="136"/>
      <c r="D17" s="75"/>
      <c r="E17" s="75"/>
      <c r="F17" s="4" t="str">
        <f t="shared" si="0"/>
        <v/>
      </c>
      <c r="G17" s="75"/>
      <c r="H17" s="75"/>
      <c r="I17" s="75"/>
      <c r="J17" s="1" t="s">
        <v>15</v>
      </c>
      <c r="K17" s="76" t="e">
        <f t="shared" si="1"/>
        <v>#NUM!</v>
      </c>
      <c r="L17" s="76" t="e">
        <f t="shared" si="2"/>
        <v>#NUM!</v>
      </c>
      <c r="M17" s="76" t="e">
        <f t="shared" si="3"/>
        <v>#NUM!</v>
      </c>
      <c r="N17" s="76" t="e">
        <f t="shared" si="4"/>
        <v>#NUM!</v>
      </c>
      <c r="O17" s="76" t="e">
        <f t="shared" si="5"/>
        <v>#NUM!</v>
      </c>
      <c r="P17" s="76" t="e">
        <f t="shared" si="26"/>
        <v>#N/A</v>
      </c>
      <c r="Q17" s="76" t="e">
        <f t="shared" si="6"/>
        <v>#NUM!</v>
      </c>
      <c r="R17" s="76" t="e">
        <f t="shared" si="7"/>
        <v>#NUM!</v>
      </c>
      <c r="S17" s="76" t="e">
        <f t="shared" si="8"/>
        <v>#NUM!</v>
      </c>
      <c r="T17" s="76" t="e">
        <f t="shared" si="9"/>
        <v>#NUM!</v>
      </c>
      <c r="U17" s="76" t="e">
        <f t="shared" si="10"/>
        <v>#N/A</v>
      </c>
      <c r="V17" s="76" t="e">
        <f t="shared" si="11"/>
        <v>#NUM!</v>
      </c>
      <c r="W17" s="76" t="e">
        <f t="shared" si="12"/>
        <v>#NUM!</v>
      </c>
      <c r="X17" s="76" t="e">
        <f t="shared" si="13"/>
        <v>#NUM!</v>
      </c>
      <c r="Y17" s="76" t="e">
        <f t="shared" si="14"/>
        <v>#NUM!</v>
      </c>
      <c r="Z17" s="76" t="e">
        <f t="shared" si="15"/>
        <v>#N/A</v>
      </c>
      <c r="AA17" s="76" t="e">
        <f t="shared" si="16"/>
        <v>#NUM!</v>
      </c>
      <c r="AB17" s="76" t="e">
        <f t="shared" si="17"/>
        <v>#NUM!</v>
      </c>
      <c r="AC17" s="76" t="e">
        <f t="shared" si="18"/>
        <v>#NUM!</v>
      </c>
      <c r="AD17" s="76" t="e">
        <f t="shared" si="19"/>
        <v>#NUM!</v>
      </c>
      <c r="AE17" s="76" t="e">
        <f t="shared" si="20"/>
        <v>#NUM!</v>
      </c>
      <c r="AF17" s="76" t="e">
        <f t="shared" si="21"/>
        <v>#N/A</v>
      </c>
      <c r="AG17" s="76" t="e">
        <f t="shared" si="22"/>
        <v>#NUM!</v>
      </c>
      <c r="AH17" s="76" t="e">
        <f t="shared" si="23"/>
        <v>#NUM!</v>
      </c>
      <c r="AI17" s="76" t="e">
        <f t="shared" si="24"/>
        <v>#NUM!</v>
      </c>
      <c r="AJ17" s="76" t="e">
        <f t="shared" si="25"/>
        <v>#N/A</v>
      </c>
    </row>
    <row r="18" spans="1:36" ht="12.95" customHeight="1" x14ac:dyDescent="0.15">
      <c r="A18" s="75"/>
      <c r="B18" s="135"/>
      <c r="C18" s="136"/>
      <c r="D18" s="75"/>
      <c r="E18" s="75"/>
      <c r="F18" s="4" t="str">
        <f t="shared" si="0"/>
        <v/>
      </c>
      <c r="G18" s="5"/>
      <c r="H18" s="75"/>
      <c r="I18" s="75"/>
      <c r="J18" s="1" t="s">
        <v>15</v>
      </c>
      <c r="K18" s="76" t="e">
        <f t="shared" si="1"/>
        <v>#NUM!</v>
      </c>
      <c r="L18" s="76" t="e">
        <f t="shared" si="2"/>
        <v>#NUM!</v>
      </c>
      <c r="M18" s="76" t="e">
        <f t="shared" si="3"/>
        <v>#NUM!</v>
      </c>
      <c r="N18" s="76" t="e">
        <f t="shared" si="4"/>
        <v>#NUM!</v>
      </c>
      <c r="O18" s="76" t="e">
        <f t="shared" si="5"/>
        <v>#NUM!</v>
      </c>
      <c r="P18" s="76" t="e">
        <f t="shared" si="26"/>
        <v>#N/A</v>
      </c>
      <c r="Q18" s="76" t="e">
        <f t="shared" si="6"/>
        <v>#NUM!</v>
      </c>
      <c r="R18" s="76" t="e">
        <f t="shared" si="7"/>
        <v>#NUM!</v>
      </c>
      <c r="S18" s="76" t="e">
        <f t="shared" si="8"/>
        <v>#NUM!</v>
      </c>
      <c r="T18" s="76" t="e">
        <f t="shared" si="9"/>
        <v>#NUM!</v>
      </c>
      <c r="U18" s="76" t="e">
        <f t="shared" si="10"/>
        <v>#N/A</v>
      </c>
      <c r="V18" s="76" t="e">
        <f t="shared" si="11"/>
        <v>#NUM!</v>
      </c>
      <c r="W18" s="76" t="e">
        <f t="shared" si="12"/>
        <v>#NUM!</v>
      </c>
      <c r="X18" s="76" t="e">
        <f t="shared" si="13"/>
        <v>#NUM!</v>
      </c>
      <c r="Y18" s="76" t="e">
        <f t="shared" si="14"/>
        <v>#NUM!</v>
      </c>
      <c r="Z18" s="76" t="e">
        <f t="shared" si="15"/>
        <v>#N/A</v>
      </c>
      <c r="AA18" s="76" t="e">
        <f t="shared" si="16"/>
        <v>#NUM!</v>
      </c>
      <c r="AB18" s="76" t="e">
        <f t="shared" si="17"/>
        <v>#NUM!</v>
      </c>
      <c r="AC18" s="76" t="e">
        <f t="shared" si="18"/>
        <v>#NUM!</v>
      </c>
      <c r="AD18" s="76" t="e">
        <f t="shared" si="19"/>
        <v>#NUM!</v>
      </c>
      <c r="AE18" s="76" t="e">
        <f t="shared" si="20"/>
        <v>#NUM!</v>
      </c>
      <c r="AF18" s="76" t="e">
        <f t="shared" si="21"/>
        <v>#N/A</v>
      </c>
      <c r="AG18" s="76" t="e">
        <f t="shared" si="22"/>
        <v>#NUM!</v>
      </c>
      <c r="AH18" s="76" t="e">
        <f t="shared" si="23"/>
        <v>#NUM!</v>
      </c>
      <c r="AI18" s="76" t="e">
        <f t="shared" si="24"/>
        <v>#NUM!</v>
      </c>
      <c r="AJ18" s="76" t="e">
        <f t="shared" si="25"/>
        <v>#N/A</v>
      </c>
    </row>
    <row r="19" spans="1:36" ht="12.95" customHeight="1" x14ac:dyDescent="0.15">
      <c r="A19" s="75"/>
      <c r="B19" s="135"/>
      <c r="C19" s="136"/>
      <c r="D19" s="75"/>
      <c r="E19" s="75"/>
      <c r="F19" s="4" t="str">
        <f t="shared" si="0"/>
        <v/>
      </c>
      <c r="G19" s="5"/>
      <c r="H19" s="75"/>
      <c r="I19" s="75"/>
      <c r="J19" s="1" t="s">
        <v>15</v>
      </c>
      <c r="K19" s="76" t="e">
        <f t="shared" si="1"/>
        <v>#NUM!</v>
      </c>
      <c r="L19" s="76" t="e">
        <f t="shared" si="2"/>
        <v>#NUM!</v>
      </c>
      <c r="M19" s="76" t="e">
        <f t="shared" si="3"/>
        <v>#NUM!</v>
      </c>
      <c r="N19" s="76" t="e">
        <f t="shared" si="4"/>
        <v>#NUM!</v>
      </c>
      <c r="O19" s="76" t="e">
        <f t="shared" si="5"/>
        <v>#NUM!</v>
      </c>
      <c r="P19" s="76" t="e">
        <f t="shared" si="26"/>
        <v>#N/A</v>
      </c>
      <c r="Q19" s="76" t="e">
        <f t="shared" si="6"/>
        <v>#NUM!</v>
      </c>
      <c r="R19" s="76" t="e">
        <f t="shared" si="7"/>
        <v>#NUM!</v>
      </c>
      <c r="S19" s="76" t="e">
        <f t="shared" si="8"/>
        <v>#NUM!</v>
      </c>
      <c r="T19" s="76" t="e">
        <f t="shared" si="9"/>
        <v>#NUM!</v>
      </c>
      <c r="U19" s="76" t="e">
        <f t="shared" si="10"/>
        <v>#N/A</v>
      </c>
      <c r="V19" s="76" t="e">
        <f t="shared" si="11"/>
        <v>#NUM!</v>
      </c>
      <c r="W19" s="76" t="e">
        <f t="shared" si="12"/>
        <v>#NUM!</v>
      </c>
      <c r="X19" s="76" t="e">
        <f t="shared" si="13"/>
        <v>#NUM!</v>
      </c>
      <c r="Y19" s="76" t="e">
        <f t="shared" si="14"/>
        <v>#NUM!</v>
      </c>
      <c r="Z19" s="76" t="e">
        <f t="shared" si="15"/>
        <v>#N/A</v>
      </c>
      <c r="AA19" s="76" t="e">
        <f t="shared" si="16"/>
        <v>#NUM!</v>
      </c>
      <c r="AB19" s="76" t="e">
        <f t="shared" si="17"/>
        <v>#NUM!</v>
      </c>
      <c r="AC19" s="76" t="e">
        <f t="shared" si="18"/>
        <v>#NUM!</v>
      </c>
      <c r="AD19" s="76" t="e">
        <f t="shared" si="19"/>
        <v>#NUM!</v>
      </c>
      <c r="AE19" s="76" t="e">
        <f t="shared" si="20"/>
        <v>#NUM!</v>
      </c>
      <c r="AF19" s="76" t="e">
        <f t="shared" si="21"/>
        <v>#N/A</v>
      </c>
      <c r="AG19" s="76" t="e">
        <f t="shared" si="22"/>
        <v>#NUM!</v>
      </c>
      <c r="AH19" s="76" t="e">
        <f t="shared" si="23"/>
        <v>#NUM!</v>
      </c>
      <c r="AI19" s="76" t="e">
        <f t="shared" si="24"/>
        <v>#NUM!</v>
      </c>
      <c r="AJ19" s="76" t="e">
        <f t="shared" si="25"/>
        <v>#N/A</v>
      </c>
    </row>
    <row r="20" spans="1:36" ht="12.95" customHeight="1" x14ac:dyDescent="0.15">
      <c r="A20" s="75"/>
      <c r="B20" s="135"/>
      <c r="C20" s="136"/>
      <c r="D20" s="75"/>
      <c r="E20" s="75"/>
      <c r="F20" s="4" t="str">
        <f t="shared" si="0"/>
        <v/>
      </c>
      <c r="G20" s="5"/>
      <c r="H20" s="75"/>
      <c r="I20" s="75"/>
      <c r="J20" s="1" t="s">
        <v>15</v>
      </c>
      <c r="K20" s="76" t="e">
        <f t="shared" si="1"/>
        <v>#NUM!</v>
      </c>
      <c r="L20" s="76" t="e">
        <f t="shared" si="2"/>
        <v>#NUM!</v>
      </c>
      <c r="M20" s="76" t="e">
        <f t="shared" si="3"/>
        <v>#NUM!</v>
      </c>
      <c r="N20" s="76" t="e">
        <f t="shared" si="4"/>
        <v>#NUM!</v>
      </c>
      <c r="O20" s="76" t="e">
        <f t="shared" si="5"/>
        <v>#NUM!</v>
      </c>
      <c r="P20" s="76" t="e">
        <f t="shared" si="26"/>
        <v>#N/A</v>
      </c>
      <c r="Q20" s="76" t="e">
        <f t="shared" si="6"/>
        <v>#NUM!</v>
      </c>
      <c r="R20" s="76" t="e">
        <f t="shared" si="7"/>
        <v>#NUM!</v>
      </c>
      <c r="S20" s="76" t="e">
        <f t="shared" si="8"/>
        <v>#NUM!</v>
      </c>
      <c r="T20" s="76" t="e">
        <f t="shared" si="9"/>
        <v>#NUM!</v>
      </c>
      <c r="U20" s="76" t="e">
        <f t="shared" si="10"/>
        <v>#N/A</v>
      </c>
      <c r="V20" s="76" t="e">
        <f t="shared" si="11"/>
        <v>#NUM!</v>
      </c>
      <c r="W20" s="76" t="e">
        <f t="shared" si="12"/>
        <v>#NUM!</v>
      </c>
      <c r="X20" s="76" t="e">
        <f t="shared" si="13"/>
        <v>#NUM!</v>
      </c>
      <c r="Y20" s="76" t="e">
        <f t="shared" si="14"/>
        <v>#NUM!</v>
      </c>
      <c r="Z20" s="76" t="e">
        <f t="shared" si="15"/>
        <v>#N/A</v>
      </c>
      <c r="AA20" s="76" t="e">
        <f t="shared" si="16"/>
        <v>#NUM!</v>
      </c>
      <c r="AB20" s="76" t="e">
        <f t="shared" si="17"/>
        <v>#NUM!</v>
      </c>
      <c r="AC20" s="76" t="e">
        <f t="shared" si="18"/>
        <v>#NUM!</v>
      </c>
      <c r="AD20" s="76" t="e">
        <f t="shared" si="19"/>
        <v>#NUM!</v>
      </c>
      <c r="AE20" s="76" t="e">
        <f t="shared" si="20"/>
        <v>#NUM!</v>
      </c>
      <c r="AF20" s="76" t="e">
        <f t="shared" si="21"/>
        <v>#N/A</v>
      </c>
      <c r="AG20" s="76" t="e">
        <f t="shared" si="22"/>
        <v>#NUM!</v>
      </c>
      <c r="AH20" s="76" t="e">
        <f t="shared" si="23"/>
        <v>#NUM!</v>
      </c>
      <c r="AI20" s="76" t="e">
        <f t="shared" si="24"/>
        <v>#NUM!</v>
      </c>
      <c r="AJ20" s="76" t="e">
        <f t="shared" si="25"/>
        <v>#N/A</v>
      </c>
    </row>
    <row r="21" spans="1:36" ht="12.95" customHeight="1" x14ac:dyDescent="0.15">
      <c r="A21" s="75"/>
      <c r="B21" s="107"/>
      <c r="C21" s="107"/>
      <c r="D21" s="75"/>
      <c r="E21" s="75"/>
      <c r="F21" s="4" t="str">
        <f t="shared" si="0"/>
        <v/>
      </c>
      <c r="G21" s="5"/>
      <c r="H21" s="75"/>
      <c r="I21" s="75"/>
      <c r="J21" s="1" t="s">
        <v>15</v>
      </c>
      <c r="K21" s="76" t="e">
        <f t="shared" si="1"/>
        <v>#NUM!</v>
      </c>
      <c r="L21" s="76" t="e">
        <f t="shared" si="2"/>
        <v>#NUM!</v>
      </c>
      <c r="M21" s="76" t="e">
        <f t="shared" si="3"/>
        <v>#NUM!</v>
      </c>
      <c r="N21" s="76" t="e">
        <f t="shared" si="4"/>
        <v>#NUM!</v>
      </c>
      <c r="O21" s="76" t="e">
        <f t="shared" si="5"/>
        <v>#NUM!</v>
      </c>
      <c r="P21" s="76" t="e">
        <f t="shared" si="26"/>
        <v>#N/A</v>
      </c>
      <c r="Q21" s="76" t="e">
        <f t="shared" si="6"/>
        <v>#NUM!</v>
      </c>
      <c r="R21" s="76" t="e">
        <f t="shared" si="7"/>
        <v>#NUM!</v>
      </c>
      <c r="S21" s="76" t="e">
        <f t="shared" si="8"/>
        <v>#NUM!</v>
      </c>
      <c r="T21" s="76" t="e">
        <f t="shared" si="9"/>
        <v>#NUM!</v>
      </c>
      <c r="U21" s="76" t="e">
        <f t="shared" si="10"/>
        <v>#N/A</v>
      </c>
      <c r="V21" s="76" t="e">
        <f t="shared" si="11"/>
        <v>#NUM!</v>
      </c>
      <c r="W21" s="76" t="e">
        <f t="shared" si="12"/>
        <v>#NUM!</v>
      </c>
      <c r="X21" s="76" t="e">
        <f t="shared" si="13"/>
        <v>#NUM!</v>
      </c>
      <c r="Y21" s="76" t="e">
        <f t="shared" si="14"/>
        <v>#NUM!</v>
      </c>
      <c r="Z21" s="76" t="e">
        <f t="shared" si="15"/>
        <v>#N/A</v>
      </c>
      <c r="AA21" s="76" t="e">
        <f t="shared" si="16"/>
        <v>#NUM!</v>
      </c>
      <c r="AB21" s="76" t="e">
        <f t="shared" si="17"/>
        <v>#NUM!</v>
      </c>
      <c r="AC21" s="76" t="e">
        <f t="shared" si="18"/>
        <v>#NUM!</v>
      </c>
      <c r="AD21" s="76" t="e">
        <f t="shared" si="19"/>
        <v>#NUM!</v>
      </c>
      <c r="AE21" s="76" t="e">
        <f t="shared" si="20"/>
        <v>#NUM!</v>
      </c>
      <c r="AF21" s="76" t="e">
        <f t="shared" si="21"/>
        <v>#N/A</v>
      </c>
      <c r="AG21" s="76" t="e">
        <f t="shared" si="22"/>
        <v>#NUM!</v>
      </c>
      <c r="AH21" s="76" t="e">
        <f t="shared" si="23"/>
        <v>#NUM!</v>
      </c>
      <c r="AI21" s="76" t="e">
        <f t="shared" si="24"/>
        <v>#NUM!</v>
      </c>
      <c r="AJ21" s="76" t="e">
        <f t="shared" si="25"/>
        <v>#N/A</v>
      </c>
    </row>
    <row r="22" spans="1:36" ht="12.95" customHeight="1" x14ac:dyDescent="0.15">
      <c r="A22" s="75"/>
      <c r="B22" s="107"/>
      <c r="C22" s="107"/>
      <c r="D22" s="75"/>
      <c r="E22" s="75"/>
      <c r="F22" s="4" t="str">
        <f t="shared" si="0"/>
        <v/>
      </c>
      <c r="G22" s="5"/>
      <c r="H22" s="75"/>
      <c r="I22" s="75"/>
      <c r="J22" s="1" t="s">
        <v>15</v>
      </c>
      <c r="K22" s="76" t="e">
        <f t="shared" si="1"/>
        <v>#NUM!</v>
      </c>
      <c r="L22" s="76" t="e">
        <f t="shared" si="2"/>
        <v>#NUM!</v>
      </c>
      <c r="M22" s="76" t="e">
        <f t="shared" si="3"/>
        <v>#NUM!</v>
      </c>
      <c r="N22" s="76" t="e">
        <f t="shared" si="4"/>
        <v>#NUM!</v>
      </c>
      <c r="O22" s="76" t="e">
        <f t="shared" si="5"/>
        <v>#NUM!</v>
      </c>
      <c r="P22" s="76" t="e">
        <f t="shared" si="26"/>
        <v>#N/A</v>
      </c>
      <c r="Q22" s="76" t="e">
        <f t="shared" si="6"/>
        <v>#NUM!</v>
      </c>
      <c r="R22" s="76" t="e">
        <f t="shared" si="7"/>
        <v>#NUM!</v>
      </c>
      <c r="S22" s="76" t="e">
        <f t="shared" si="8"/>
        <v>#NUM!</v>
      </c>
      <c r="T22" s="76" t="e">
        <f t="shared" si="9"/>
        <v>#NUM!</v>
      </c>
      <c r="U22" s="76" t="e">
        <f t="shared" si="10"/>
        <v>#N/A</v>
      </c>
      <c r="V22" s="76" t="e">
        <f t="shared" si="11"/>
        <v>#NUM!</v>
      </c>
      <c r="W22" s="76" t="e">
        <f t="shared" si="12"/>
        <v>#NUM!</v>
      </c>
      <c r="X22" s="76" t="e">
        <f t="shared" si="13"/>
        <v>#NUM!</v>
      </c>
      <c r="Y22" s="76" t="e">
        <f t="shared" si="14"/>
        <v>#NUM!</v>
      </c>
      <c r="Z22" s="76" t="e">
        <f t="shared" si="15"/>
        <v>#N/A</v>
      </c>
      <c r="AA22" s="76" t="e">
        <f t="shared" si="16"/>
        <v>#NUM!</v>
      </c>
      <c r="AB22" s="76" t="e">
        <f t="shared" si="17"/>
        <v>#NUM!</v>
      </c>
      <c r="AC22" s="76" t="e">
        <f t="shared" si="18"/>
        <v>#NUM!</v>
      </c>
      <c r="AD22" s="76" t="e">
        <f t="shared" si="19"/>
        <v>#NUM!</v>
      </c>
      <c r="AE22" s="76" t="e">
        <f t="shared" si="20"/>
        <v>#NUM!</v>
      </c>
      <c r="AF22" s="76" t="e">
        <f t="shared" si="21"/>
        <v>#N/A</v>
      </c>
      <c r="AG22" s="76" t="e">
        <f t="shared" si="22"/>
        <v>#NUM!</v>
      </c>
      <c r="AH22" s="76" t="e">
        <f t="shared" si="23"/>
        <v>#NUM!</v>
      </c>
      <c r="AI22" s="76" t="e">
        <f t="shared" si="24"/>
        <v>#NUM!</v>
      </c>
      <c r="AJ22" s="76" t="e">
        <f t="shared" si="25"/>
        <v>#N/A</v>
      </c>
    </row>
    <row r="23" spans="1:36" ht="12.95" customHeight="1" x14ac:dyDescent="0.15">
      <c r="A23" s="75"/>
      <c r="B23" s="107"/>
      <c r="C23" s="107"/>
      <c r="D23" s="75"/>
      <c r="E23" s="75"/>
      <c r="F23" s="4" t="str">
        <f t="shared" si="0"/>
        <v/>
      </c>
      <c r="G23" s="5"/>
      <c r="H23" s="75"/>
      <c r="I23" s="75"/>
      <c r="J23" s="1" t="s">
        <v>15</v>
      </c>
      <c r="K23" s="76" t="e">
        <f t="shared" si="1"/>
        <v>#NUM!</v>
      </c>
      <c r="L23" s="76" t="e">
        <f t="shared" si="2"/>
        <v>#NUM!</v>
      </c>
      <c r="M23" s="76" t="e">
        <f t="shared" si="3"/>
        <v>#NUM!</v>
      </c>
      <c r="N23" s="76" t="e">
        <f t="shared" si="4"/>
        <v>#NUM!</v>
      </c>
      <c r="O23" s="76" t="e">
        <f t="shared" si="5"/>
        <v>#NUM!</v>
      </c>
      <c r="P23" s="76" t="e">
        <f t="shared" si="26"/>
        <v>#N/A</v>
      </c>
      <c r="Q23" s="76" t="e">
        <f t="shared" si="6"/>
        <v>#NUM!</v>
      </c>
      <c r="R23" s="76" t="e">
        <f t="shared" si="7"/>
        <v>#NUM!</v>
      </c>
      <c r="S23" s="76" t="e">
        <f t="shared" si="8"/>
        <v>#NUM!</v>
      </c>
      <c r="T23" s="76" t="e">
        <f t="shared" si="9"/>
        <v>#NUM!</v>
      </c>
      <c r="U23" s="76" t="e">
        <f t="shared" si="10"/>
        <v>#N/A</v>
      </c>
      <c r="V23" s="76" t="e">
        <f t="shared" si="11"/>
        <v>#NUM!</v>
      </c>
      <c r="W23" s="76" t="e">
        <f t="shared" si="12"/>
        <v>#NUM!</v>
      </c>
      <c r="X23" s="76" t="e">
        <f t="shared" si="13"/>
        <v>#NUM!</v>
      </c>
      <c r="Y23" s="76" t="e">
        <f t="shared" si="14"/>
        <v>#NUM!</v>
      </c>
      <c r="Z23" s="76" t="e">
        <f t="shared" si="15"/>
        <v>#N/A</v>
      </c>
      <c r="AA23" s="76" t="e">
        <f t="shared" si="16"/>
        <v>#NUM!</v>
      </c>
      <c r="AB23" s="76" t="e">
        <f t="shared" si="17"/>
        <v>#NUM!</v>
      </c>
      <c r="AC23" s="76" t="e">
        <f t="shared" si="18"/>
        <v>#NUM!</v>
      </c>
      <c r="AD23" s="76" t="e">
        <f t="shared" si="19"/>
        <v>#NUM!</v>
      </c>
      <c r="AE23" s="76" t="e">
        <f t="shared" si="20"/>
        <v>#NUM!</v>
      </c>
      <c r="AF23" s="76" t="e">
        <f t="shared" si="21"/>
        <v>#N/A</v>
      </c>
      <c r="AG23" s="76" t="e">
        <f t="shared" si="22"/>
        <v>#NUM!</v>
      </c>
      <c r="AH23" s="76" t="e">
        <f t="shared" si="23"/>
        <v>#NUM!</v>
      </c>
      <c r="AI23" s="76" t="e">
        <f t="shared" si="24"/>
        <v>#NUM!</v>
      </c>
      <c r="AJ23" s="76" t="e">
        <f t="shared" si="25"/>
        <v>#N/A</v>
      </c>
    </row>
    <row r="24" spans="1:36" ht="12.95" customHeight="1" x14ac:dyDescent="0.15">
      <c r="A24" s="75"/>
      <c r="B24" s="107"/>
      <c r="C24" s="107"/>
      <c r="D24" s="75"/>
      <c r="E24" s="75"/>
      <c r="F24" s="4" t="str">
        <f t="shared" si="0"/>
        <v/>
      </c>
      <c r="G24" s="75"/>
      <c r="H24" s="75"/>
      <c r="I24" s="75"/>
      <c r="J24" s="1" t="s">
        <v>15</v>
      </c>
      <c r="K24" s="76" t="e">
        <f t="shared" si="1"/>
        <v>#NUM!</v>
      </c>
      <c r="L24" s="76" t="e">
        <f t="shared" si="2"/>
        <v>#NUM!</v>
      </c>
      <c r="M24" s="76" t="e">
        <f t="shared" si="3"/>
        <v>#NUM!</v>
      </c>
      <c r="N24" s="76" t="e">
        <f t="shared" si="4"/>
        <v>#NUM!</v>
      </c>
      <c r="O24" s="76" t="e">
        <f t="shared" si="5"/>
        <v>#NUM!</v>
      </c>
      <c r="P24" s="76" t="e">
        <f t="shared" si="26"/>
        <v>#N/A</v>
      </c>
      <c r="Q24" s="76" t="e">
        <f t="shared" si="6"/>
        <v>#NUM!</v>
      </c>
      <c r="R24" s="76" t="e">
        <f t="shared" si="7"/>
        <v>#NUM!</v>
      </c>
      <c r="S24" s="76" t="e">
        <f t="shared" si="8"/>
        <v>#NUM!</v>
      </c>
      <c r="T24" s="76" t="e">
        <f t="shared" si="9"/>
        <v>#NUM!</v>
      </c>
      <c r="U24" s="76" t="e">
        <f t="shared" si="10"/>
        <v>#N/A</v>
      </c>
      <c r="V24" s="76" t="e">
        <f t="shared" si="11"/>
        <v>#NUM!</v>
      </c>
      <c r="W24" s="76" t="e">
        <f t="shared" si="12"/>
        <v>#NUM!</v>
      </c>
      <c r="X24" s="76" t="e">
        <f t="shared" si="13"/>
        <v>#NUM!</v>
      </c>
      <c r="Y24" s="76" t="e">
        <f t="shared" si="14"/>
        <v>#NUM!</v>
      </c>
      <c r="Z24" s="76" t="e">
        <f t="shared" si="15"/>
        <v>#N/A</v>
      </c>
      <c r="AA24" s="76" t="e">
        <f t="shared" si="16"/>
        <v>#NUM!</v>
      </c>
      <c r="AB24" s="76" t="e">
        <f t="shared" si="17"/>
        <v>#NUM!</v>
      </c>
      <c r="AC24" s="76" t="e">
        <f t="shared" si="18"/>
        <v>#NUM!</v>
      </c>
      <c r="AD24" s="76" t="e">
        <f t="shared" si="19"/>
        <v>#NUM!</v>
      </c>
      <c r="AE24" s="76" t="e">
        <f t="shared" si="20"/>
        <v>#NUM!</v>
      </c>
      <c r="AF24" s="76" t="e">
        <f t="shared" si="21"/>
        <v>#N/A</v>
      </c>
      <c r="AG24" s="76" t="e">
        <f t="shared" si="22"/>
        <v>#NUM!</v>
      </c>
      <c r="AH24" s="76" t="e">
        <f t="shared" si="23"/>
        <v>#NUM!</v>
      </c>
      <c r="AI24" s="76" t="e">
        <f t="shared" si="24"/>
        <v>#NUM!</v>
      </c>
      <c r="AJ24" s="76" t="e">
        <f t="shared" si="25"/>
        <v>#N/A</v>
      </c>
    </row>
    <row r="25" spans="1:36" ht="12.95" customHeight="1" x14ac:dyDescent="0.15">
      <c r="A25" s="75"/>
      <c r="B25" s="107"/>
      <c r="C25" s="107"/>
      <c r="D25" s="75"/>
      <c r="E25" s="75"/>
      <c r="F25" s="4" t="str">
        <f t="shared" si="0"/>
        <v/>
      </c>
      <c r="G25" s="75"/>
      <c r="H25" s="75"/>
      <c r="I25" s="75"/>
      <c r="J25" s="1" t="s">
        <v>15</v>
      </c>
      <c r="K25" s="76" t="e">
        <f t="shared" si="1"/>
        <v>#NUM!</v>
      </c>
      <c r="L25" s="76" t="e">
        <f t="shared" si="2"/>
        <v>#NUM!</v>
      </c>
      <c r="M25" s="76" t="e">
        <f t="shared" si="3"/>
        <v>#NUM!</v>
      </c>
      <c r="N25" s="76" t="e">
        <f t="shared" si="4"/>
        <v>#NUM!</v>
      </c>
      <c r="O25" s="76" t="e">
        <f t="shared" si="5"/>
        <v>#NUM!</v>
      </c>
      <c r="P25" s="76" t="e">
        <f t="shared" si="26"/>
        <v>#N/A</v>
      </c>
      <c r="Q25" s="76" t="e">
        <f t="shared" si="6"/>
        <v>#NUM!</v>
      </c>
      <c r="R25" s="76" t="e">
        <f t="shared" si="7"/>
        <v>#NUM!</v>
      </c>
      <c r="S25" s="76" t="e">
        <f t="shared" si="8"/>
        <v>#NUM!</v>
      </c>
      <c r="T25" s="76" t="e">
        <f t="shared" si="9"/>
        <v>#NUM!</v>
      </c>
      <c r="U25" s="76" t="e">
        <f t="shared" si="10"/>
        <v>#N/A</v>
      </c>
      <c r="V25" s="76" t="e">
        <f t="shared" si="11"/>
        <v>#NUM!</v>
      </c>
      <c r="W25" s="76" t="e">
        <f t="shared" si="12"/>
        <v>#NUM!</v>
      </c>
      <c r="X25" s="76" t="e">
        <f t="shared" si="13"/>
        <v>#NUM!</v>
      </c>
      <c r="Y25" s="76" t="e">
        <f t="shared" si="14"/>
        <v>#NUM!</v>
      </c>
      <c r="Z25" s="76" t="e">
        <f t="shared" si="15"/>
        <v>#N/A</v>
      </c>
      <c r="AA25" s="76" t="e">
        <f t="shared" si="16"/>
        <v>#NUM!</v>
      </c>
      <c r="AB25" s="76" t="e">
        <f t="shared" si="17"/>
        <v>#NUM!</v>
      </c>
      <c r="AC25" s="76" t="e">
        <f t="shared" si="18"/>
        <v>#NUM!</v>
      </c>
      <c r="AD25" s="76" t="e">
        <f t="shared" si="19"/>
        <v>#NUM!</v>
      </c>
      <c r="AE25" s="76" t="e">
        <f t="shared" si="20"/>
        <v>#NUM!</v>
      </c>
      <c r="AF25" s="76" t="e">
        <f t="shared" si="21"/>
        <v>#N/A</v>
      </c>
      <c r="AG25" s="76" t="e">
        <f t="shared" si="22"/>
        <v>#NUM!</v>
      </c>
      <c r="AH25" s="76" t="e">
        <f t="shared" si="23"/>
        <v>#NUM!</v>
      </c>
      <c r="AI25" s="76" t="e">
        <f t="shared" si="24"/>
        <v>#NUM!</v>
      </c>
      <c r="AJ25" s="76" t="e">
        <f t="shared" si="25"/>
        <v>#N/A</v>
      </c>
    </row>
    <row r="26" spans="1:36" ht="12.95" customHeight="1" x14ac:dyDescent="0.15">
      <c r="A26" s="75"/>
      <c r="B26" s="107"/>
      <c r="C26" s="107"/>
      <c r="D26" s="75"/>
      <c r="E26" s="75"/>
      <c r="F26" s="4" t="str">
        <f t="shared" si="0"/>
        <v/>
      </c>
      <c r="G26" s="75"/>
      <c r="H26" s="75"/>
      <c r="I26" s="75"/>
      <c r="J26" s="1" t="s">
        <v>15</v>
      </c>
      <c r="K26" s="76" t="e">
        <f t="shared" si="1"/>
        <v>#NUM!</v>
      </c>
      <c r="L26" s="76" t="e">
        <f t="shared" si="2"/>
        <v>#NUM!</v>
      </c>
      <c r="M26" s="76" t="e">
        <f t="shared" si="3"/>
        <v>#NUM!</v>
      </c>
      <c r="N26" s="76" t="e">
        <f t="shared" si="4"/>
        <v>#NUM!</v>
      </c>
      <c r="O26" s="76" t="e">
        <f t="shared" si="5"/>
        <v>#NUM!</v>
      </c>
      <c r="P26" s="76" t="e">
        <f t="shared" si="26"/>
        <v>#N/A</v>
      </c>
      <c r="Q26" s="76" t="e">
        <f t="shared" si="6"/>
        <v>#NUM!</v>
      </c>
      <c r="R26" s="76" t="e">
        <f t="shared" si="7"/>
        <v>#NUM!</v>
      </c>
      <c r="S26" s="76" t="e">
        <f t="shared" si="8"/>
        <v>#NUM!</v>
      </c>
      <c r="T26" s="76" t="e">
        <f t="shared" si="9"/>
        <v>#NUM!</v>
      </c>
      <c r="U26" s="76" t="e">
        <f t="shared" si="10"/>
        <v>#N/A</v>
      </c>
      <c r="V26" s="76" t="e">
        <f t="shared" si="11"/>
        <v>#NUM!</v>
      </c>
      <c r="W26" s="76" t="e">
        <f t="shared" si="12"/>
        <v>#NUM!</v>
      </c>
      <c r="X26" s="76" t="e">
        <f t="shared" si="13"/>
        <v>#NUM!</v>
      </c>
      <c r="Y26" s="76" t="e">
        <f t="shared" si="14"/>
        <v>#NUM!</v>
      </c>
      <c r="Z26" s="76" t="e">
        <f t="shared" si="15"/>
        <v>#N/A</v>
      </c>
      <c r="AA26" s="76" t="e">
        <f t="shared" si="16"/>
        <v>#NUM!</v>
      </c>
      <c r="AB26" s="76" t="e">
        <f t="shared" si="17"/>
        <v>#NUM!</v>
      </c>
      <c r="AC26" s="76" t="e">
        <f t="shared" si="18"/>
        <v>#NUM!</v>
      </c>
      <c r="AD26" s="76" t="e">
        <f t="shared" si="19"/>
        <v>#NUM!</v>
      </c>
      <c r="AE26" s="76" t="e">
        <f t="shared" si="20"/>
        <v>#NUM!</v>
      </c>
      <c r="AF26" s="76" t="e">
        <f t="shared" si="21"/>
        <v>#N/A</v>
      </c>
      <c r="AG26" s="76" t="e">
        <f t="shared" si="22"/>
        <v>#NUM!</v>
      </c>
      <c r="AH26" s="76" t="e">
        <f t="shared" si="23"/>
        <v>#NUM!</v>
      </c>
      <c r="AI26" s="76" t="e">
        <f t="shared" si="24"/>
        <v>#NUM!</v>
      </c>
      <c r="AJ26" s="76" t="e">
        <f t="shared" si="25"/>
        <v>#N/A</v>
      </c>
    </row>
    <row r="27" spans="1:36" ht="12.95" customHeight="1" x14ac:dyDescent="0.15">
      <c r="A27" s="75"/>
      <c r="B27" s="107"/>
      <c r="C27" s="107"/>
      <c r="D27" s="75"/>
      <c r="E27" s="75"/>
      <c r="F27" s="4" t="str">
        <f t="shared" si="0"/>
        <v/>
      </c>
      <c r="G27" s="75"/>
      <c r="H27" s="75"/>
      <c r="I27" s="75"/>
      <c r="J27" s="1" t="s">
        <v>15</v>
      </c>
      <c r="K27" s="76" t="e">
        <f t="shared" si="1"/>
        <v>#NUM!</v>
      </c>
      <c r="L27" s="76" t="e">
        <f t="shared" si="2"/>
        <v>#NUM!</v>
      </c>
      <c r="M27" s="76" t="e">
        <f t="shared" si="3"/>
        <v>#NUM!</v>
      </c>
      <c r="N27" s="76" t="e">
        <f t="shared" si="4"/>
        <v>#NUM!</v>
      </c>
      <c r="O27" s="76" t="e">
        <f t="shared" si="5"/>
        <v>#NUM!</v>
      </c>
      <c r="P27" s="76" t="e">
        <f t="shared" si="26"/>
        <v>#N/A</v>
      </c>
      <c r="Q27" s="76" t="e">
        <f t="shared" si="6"/>
        <v>#NUM!</v>
      </c>
      <c r="R27" s="76" t="e">
        <f t="shared" si="7"/>
        <v>#NUM!</v>
      </c>
      <c r="S27" s="76" t="e">
        <f t="shared" si="8"/>
        <v>#NUM!</v>
      </c>
      <c r="T27" s="76" t="e">
        <f t="shared" si="9"/>
        <v>#NUM!</v>
      </c>
      <c r="U27" s="76" t="e">
        <f t="shared" si="10"/>
        <v>#N/A</v>
      </c>
      <c r="V27" s="76" t="e">
        <f t="shared" si="11"/>
        <v>#NUM!</v>
      </c>
      <c r="W27" s="76" t="e">
        <f t="shared" si="12"/>
        <v>#NUM!</v>
      </c>
      <c r="X27" s="76" t="e">
        <f t="shared" si="13"/>
        <v>#NUM!</v>
      </c>
      <c r="Y27" s="76" t="e">
        <f t="shared" si="14"/>
        <v>#NUM!</v>
      </c>
      <c r="Z27" s="76" t="e">
        <f t="shared" si="15"/>
        <v>#N/A</v>
      </c>
      <c r="AA27" s="76" t="e">
        <f t="shared" si="16"/>
        <v>#NUM!</v>
      </c>
      <c r="AB27" s="76" t="e">
        <f t="shared" si="17"/>
        <v>#NUM!</v>
      </c>
      <c r="AC27" s="76" t="e">
        <f t="shared" si="18"/>
        <v>#NUM!</v>
      </c>
      <c r="AD27" s="76" t="e">
        <f t="shared" si="19"/>
        <v>#NUM!</v>
      </c>
      <c r="AE27" s="76" t="e">
        <f t="shared" si="20"/>
        <v>#NUM!</v>
      </c>
      <c r="AF27" s="76" t="e">
        <f t="shared" si="21"/>
        <v>#N/A</v>
      </c>
      <c r="AG27" s="76" t="e">
        <f t="shared" si="22"/>
        <v>#NUM!</v>
      </c>
      <c r="AH27" s="76" t="e">
        <f t="shared" si="23"/>
        <v>#NUM!</v>
      </c>
      <c r="AI27" s="76" t="e">
        <f t="shared" si="24"/>
        <v>#NUM!</v>
      </c>
      <c r="AJ27" s="76" t="e">
        <f t="shared" si="25"/>
        <v>#N/A</v>
      </c>
    </row>
    <row r="28" spans="1:36" ht="12.95" customHeight="1" x14ac:dyDescent="0.15">
      <c r="A28" s="75"/>
      <c r="B28" s="107"/>
      <c r="C28" s="107"/>
      <c r="D28" s="75"/>
      <c r="E28" s="75"/>
      <c r="F28" s="4" t="str">
        <f t="shared" si="0"/>
        <v/>
      </c>
      <c r="G28" s="75"/>
      <c r="H28" s="75"/>
      <c r="I28" s="75"/>
      <c r="J28" s="1" t="s">
        <v>15</v>
      </c>
      <c r="K28" s="76" t="e">
        <f t="shared" si="1"/>
        <v>#NUM!</v>
      </c>
      <c r="L28" s="76" t="e">
        <f t="shared" si="2"/>
        <v>#NUM!</v>
      </c>
      <c r="M28" s="76" t="e">
        <f t="shared" si="3"/>
        <v>#NUM!</v>
      </c>
      <c r="N28" s="76" t="e">
        <f t="shared" si="4"/>
        <v>#NUM!</v>
      </c>
      <c r="O28" s="76" t="e">
        <f t="shared" si="5"/>
        <v>#NUM!</v>
      </c>
      <c r="P28" s="76" t="e">
        <f t="shared" si="26"/>
        <v>#N/A</v>
      </c>
      <c r="Q28" s="76" t="e">
        <f t="shared" si="6"/>
        <v>#NUM!</v>
      </c>
      <c r="R28" s="76" t="e">
        <f t="shared" si="7"/>
        <v>#NUM!</v>
      </c>
      <c r="S28" s="76" t="e">
        <f t="shared" si="8"/>
        <v>#NUM!</v>
      </c>
      <c r="T28" s="76" t="e">
        <f t="shared" si="9"/>
        <v>#NUM!</v>
      </c>
      <c r="U28" s="76" t="e">
        <f t="shared" si="10"/>
        <v>#N/A</v>
      </c>
      <c r="V28" s="76" t="e">
        <f t="shared" si="11"/>
        <v>#NUM!</v>
      </c>
      <c r="W28" s="76" t="e">
        <f t="shared" si="12"/>
        <v>#NUM!</v>
      </c>
      <c r="X28" s="76" t="e">
        <f t="shared" si="13"/>
        <v>#NUM!</v>
      </c>
      <c r="Y28" s="76" t="e">
        <f t="shared" si="14"/>
        <v>#NUM!</v>
      </c>
      <c r="Z28" s="76" t="e">
        <f t="shared" si="15"/>
        <v>#N/A</v>
      </c>
      <c r="AA28" s="76" t="e">
        <f t="shared" si="16"/>
        <v>#NUM!</v>
      </c>
      <c r="AB28" s="76" t="e">
        <f t="shared" si="17"/>
        <v>#NUM!</v>
      </c>
      <c r="AC28" s="76" t="e">
        <f t="shared" si="18"/>
        <v>#NUM!</v>
      </c>
      <c r="AD28" s="76" t="e">
        <f t="shared" si="19"/>
        <v>#NUM!</v>
      </c>
      <c r="AE28" s="76" t="e">
        <f t="shared" si="20"/>
        <v>#NUM!</v>
      </c>
      <c r="AF28" s="76" t="e">
        <f t="shared" si="21"/>
        <v>#N/A</v>
      </c>
      <c r="AG28" s="76" t="e">
        <f t="shared" si="22"/>
        <v>#NUM!</v>
      </c>
      <c r="AH28" s="76" t="e">
        <f t="shared" si="23"/>
        <v>#NUM!</v>
      </c>
      <c r="AI28" s="76" t="e">
        <f t="shared" si="24"/>
        <v>#NUM!</v>
      </c>
      <c r="AJ28" s="76" t="e">
        <f t="shared" si="25"/>
        <v>#N/A</v>
      </c>
    </row>
    <row r="29" spans="1:36" ht="12.95" customHeight="1" x14ac:dyDescent="0.15">
      <c r="A29" s="75"/>
      <c r="B29" s="107"/>
      <c r="C29" s="107"/>
      <c r="D29" s="75"/>
      <c r="E29" s="75"/>
      <c r="F29" s="4" t="str">
        <f t="shared" si="0"/>
        <v/>
      </c>
      <c r="G29" s="75"/>
      <c r="H29" s="75"/>
      <c r="I29" s="75"/>
      <c r="J29" s="1" t="s">
        <v>15</v>
      </c>
      <c r="K29" s="76" t="e">
        <f t="shared" si="1"/>
        <v>#NUM!</v>
      </c>
      <c r="L29" s="76" t="e">
        <f t="shared" si="2"/>
        <v>#NUM!</v>
      </c>
      <c r="M29" s="76" t="e">
        <f t="shared" si="3"/>
        <v>#NUM!</v>
      </c>
      <c r="N29" s="76" t="e">
        <f t="shared" si="4"/>
        <v>#NUM!</v>
      </c>
      <c r="O29" s="76" t="e">
        <f t="shared" si="5"/>
        <v>#NUM!</v>
      </c>
      <c r="P29" s="76" t="e">
        <f t="shared" si="26"/>
        <v>#N/A</v>
      </c>
      <c r="Q29" s="76" t="e">
        <f t="shared" si="6"/>
        <v>#NUM!</v>
      </c>
      <c r="R29" s="76" t="e">
        <f t="shared" si="7"/>
        <v>#NUM!</v>
      </c>
      <c r="S29" s="76" t="e">
        <f t="shared" si="8"/>
        <v>#NUM!</v>
      </c>
      <c r="T29" s="76" t="e">
        <f t="shared" si="9"/>
        <v>#NUM!</v>
      </c>
      <c r="U29" s="76" t="e">
        <f t="shared" si="10"/>
        <v>#N/A</v>
      </c>
      <c r="V29" s="76" t="e">
        <f t="shared" si="11"/>
        <v>#NUM!</v>
      </c>
      <c r="W29" s="76" t="e">
        <f t="shared" si="12"/>
        <v>#NUM!</v>
      </c>
      <c r="X29" s="76" t="e">
        <f t="shared" si="13"/>
        <v>#NUM!</v>
      </c>
      <c r="Y29" s="76" t="e">
        <f t="shared" si="14"/>
        <v>#NUM!</v>
      </c>
      <c r="Z29" s="76" t="e">
        <f t="shared" si="15"/>
        <v>#N/A</v>
      </c>
      <c r="AA29" s="76" t="e">
        <f t="shared" si="16"/>
        <v>#NUM!</v>
      </c>
      <c r="AB29" s="76" t="e">
        <f t="shared" si="17"/>
        <v>#NUM!</v>
      </c>
      <c r="AC29" s="76" t="e">
        <f t="shared" si="18"/>
        <v>#NUM!</v>
      </c>
      <c r="AD29" s="76" t="e">
        <f t="shared" si="19"/>
        <v>#NUM!</v>
      </c>
      <c r="AE29" s="76" t="e">
        <f t="shared" si="20"/>
        <v>#NUM!</v>
      </c>
      <c r="AF29" s="76" t="e">
        <f t="shared" si="21"/>
        <v>#N/A</v>
      </c>
      <c r="AG29" s="76" t="e">
        <f t="shared" si="22"/>
        <v>#NUM!</v>
      </c>
      <c r="AH29" s="76" t="e">
        <f t="shared" si="23"/>
        <v>#NUM!</v>
      </c>
      <c r="AI29" s="76" t="e">
        <f t="shared" si="24"/>
        <v>#NUM!</v>
      </c>
      <c r="AJ29" s="76" t="e">
        <f t="shared" si="25"/>
        <v>#N/A</v>
      </c>
    </row>
    <row r="30" spans="1:36" ht="12.95" customHeight="1" x14ac:dyDescent="0.15">
      <c r="A30" s="75"/>
      <c r="B30" s="107"/>
      <c r="C30" s="107"/>
      <c r="D30" s="75"/>
      <c r="E30" s="75"/>
      <c r="F30" s="4" t="str">
        <f t="shared" si="0"/>
        <v/>
      </c>
      <c r="G30" s="75"/>
      <c r="H30" s="75"/>
      <c r="I30" s="75"/>
      <c r="J30" s="1" t="s">
        <v>15</v>
      </c>
      <c r="K30" s="76" t="e">
        <f t="shared" si="1"/>
        <v>#NUM!</v>
      </c>
      <c r="L30" s="76" t="e">
        <f t="shared" si="2"/>
        <v>#NUM!</v>
      </c>
      <c r="M30" s="76" t="e">
        <f t="shared" si="3"/>
        <v>#NUM!</v>
      </c>
      <c r="N30" s="76" t="e">
        <f t="shared" si="4"/>
        <v>#NUM!</v>
      </c>
      <c r="O30" s="76" t="e">
        <f t="shared" si="5"/>
        <v>#NUM!</v>
      </c>
      <c r="P30" s="76" t="e">
        <f t="shared" si="26"/>
        <v>#N/A</v>
      </c>
      <c r="Q30" s="76" t="e">
        <f t="shared" si="6"/>
        <v>#NUM!</v>
      </c>
      <c r="R30" s="76" t="e">
        <f t="shared" si="7"/>
        <v>#NUM!</v>
      </c>
      <c r="S30" s="76" t="e">
        <f t="shared" si="8"/>
        <v>#NUM!</v>
      </c>
      <c r="T30" s="76" t="e">
        <f t="shared" si="9"/>
        <v>#NUM!</v>
      </c>
      <c r="U30" s="76" t="e">
        <f t="shared" si="10"/>
        <v>#N/A</v>
      </c>
      <c r="V30" s="76" t="e">
        <f t="shared" si="11"/>
        <v>#NUM!</v>
      </c>
      <c r="W30" s="76" t="e">
        <f t="shared" si="12"/>
        <v>#NUM!</v>
      </c>
      <c r="X30" s="76" t="e">
        <f t="shared" si="13"/>
        <v>#NUM!</v>
      </c>
      <c r="Y30" s="76" t="e">
        <f t="shared" si="14"/>
        <v>#NUM!</v>
      </c>
      <c r="Z30" s="76" t="e">
        <f t="shared" si="15"/>
        <v>#N/A</v>
      </c>
      <c r="AA30" s="76" t="e">
        <f t="shared" si="16"/>
        <v>#NUM!</v>
      </c>
      <c r="AB30" s="76" t="e">
        <f t="shared" si="17"/>
        <v>#NUM!</v>
      </c>
      <c r="AC30" s="76" t="e">
        <f t="shared" si="18"/>
        <v>#NUM!</v>
      </c>
      <c r="AD30" s="76" t="e">
        <f t="shared" si="19"/>
        <v>#NUM!</v>
      </c>
      <c r="AE30" s="76" t="e">
        <f t="shared" si="20"/>
        <v>#NUM!</v>
      </c>
      <c r="AF30" s="76" t="e">
        <f t="shared" si="21"/>
        <v>#N/A</v>
      </c>
      <c r="AG30" s="76" t="e">
        <f t="shared" si="22"/>
        <v>#NUM!</v>
      </c>
      <c r="AH30" s="76" t="e">
        <f t="shared" si="23"/>
        <v>#NUM!</v>
      </c>
      <c r="AI30" s="76" t="e">
        <f t="shared" si="24"/>
        <v>#NUM!</v>
      </c>
      <c r="AJ30" s="76" t="e">
        <f t="shared" si="25"/>
        <v>#N/A</v>
      </c>
    </row>
    <row r="31" spans="1:36" ht="12.95" customHeight="1" x14ac:dyDescent="0.15">
      <c r="A31" s="75"/>
      <c r="B31" s="107"/>
      <c r="C31" s="107"/>
      <c r="D31" s="75"/>
      <c r="E31" s="75"/>
      <c r="F31" s="4" t="str">
        <f t="shared" si="0"/>
        <v/>
      </c>
      <c r="G31" s="75"/>
      <c r="H31" s="75"/>
      <c r="I31" s="75"/>
      <c r="J31" s="1" t="s">
        <v>15</v>
      </c>
      <c r="K31" s="76" t="e">
        <f t="shared" si="1"/>
        <v>#NUM!</v>
      </c>
      <c r="L31" s="76" t="e">
        <f t="shared" si="2"/>
        <v>#NUM!</v>
      </c>
      <c r="M31" s="76" t="e">
        <f t="shared" si="3"/>
        <v>#NUM!</v>
      </c>
      <c r="N31" s="76" t="e">
        <f t="shared" si="4"/>
        <v>#NUM!</v>
      </c>
      <c r="O31" s="76" t="e">
        <f t="shared" si="5"/>
        <v>#NUM!</v>
      </c>
      <c r="P31" s="76" t="e">
        <f t="shared" si="26"/>
        <v>#N/A</v>
      </c>
      <c r="Q31" s="76" t="e">
        <f t="shared" si="6"/>
        <v>#NUM!</v>
      </c>
      <c r="R31" s="76" t="e">
        <f t="shared" si="7"/>
        <v>#NUM!</v>
      </c>
      <c r="S31" s="76" t="e">
        <f t="shared" si="8"/>
        <v>#NUM!</v>
      </c>
      <c r="T31" s="76" t="e">
        <f t="shared" si="9"/>
        <v>#NUM!</v>
      </c>
      <c r="U31" s="76" t="e">
        <f t="shared" si="10"/>
        <v>#N/A</v>
      </c>
      <c r="V31" s="76" t="e">
        <f t="shared" si="11"/>
        <v>#NUM!</v>
      </c>
      <c r="W31" s="76" t="e">
        <f t="shared" si="12"/>
        <v>#NUM!</v>
      </c>
      <c r="X31" s="76" t="e">
        <f t="shared" si="13"/>
        <v>#NUM!</v>
      </c>
      <c r="Y31" s="76" t="e">
        <f t="shared" si="14"/>
        <v>#NUM!</v>
      </c>
      <c r="Z31" s="76" t="e">
        <f t="shared" si="15"/>
        <v>#N/A</v>
      </c>
      <c r="AA31" s="76" t="e">
        <f t="shared" si="16"/>
        <v>#NUM!</v>
      </c>
      <c r="AB31" s="76" t="e">
        <f t="shared" si="17"/>
        <v>#NUM!</v>
      </c>
      <c r="AC31" s="76" t="e">
        <f t="shared" si="18"/>
        <v>#NUM!</v>
      </c>
      <c r="AD31" s="76" t="e">
        <f t="shared" si="19"/>
        <v>#NUM!</v>
      </c>
      <c r="AE31" s="76" t="e">
        <f t="shared" si="20"/>
        <v>#NUM!</v>
      </c>
      <c r="AF31" s="76" t="e">
        <f t="shared" si="21"/>
        <v>#N/A</v>
      </c>
      <c r="AG31" s="76" t="e">
        <f t="shared" si="22"/>
        <v>#NUM!</v>
      </c>
      <c r="AH31" s="76" t="e">
        <f t="shared" si="23"/>
        <v>#NUM!</v>
      </c>
      <c r="AI31" s="76" t="e">
        <f t="shared" si="24"/>
        <v>#NUM!</v>
      </c>
      <c r="AJ31" s="76" t="e">
        <f t="shared" si="25"/>
        <v>#N/A</v>
      </c>
    </row>
    <row r="32" spans="1:36" ht="12.95" customHeight="1" x14ac:dyDescent="0.15">
      <c r="A32" s="75"/>
      <c r="B32" s="107"/>
      <c r="C32" s="107"/>
      <c r="D32" s="75"/>
      <c r="E32" s="75"/>
      <c r="F32" s="4" t="str">
        <f t="shared" si="0"/>
        <v/>
      </c>
      <c r="G32" s="75"/>
      <c r="H32" s="75"/>
      <c r="I32" s="75"/>
      <c r="J32" s="1" t="s">
        <v>15</v>
      </c>
      <c r="K32" s="76" t="e">
        <f t="shared" si="1"/>
        <v>#NUM!</v>
      </c>
      <c r="L32" s="76" t="e">
        <f t="shared" si="2"/>
        <v>#NUM!</v>
      </c>
      <c r="M32" s="76" t="e">
        <f t="shared" si="3"/>
        <v>#NUM!</v>
      </c>
      <c r="N32" s="76" t="e">
        <f t="shared" si="4"/>
        <v>#NUM!</v>
      </c>
      <c r="O32" s="76" t="e">
        <f t="shared" si="5"/>
        <v>#NUM!</v>
      </c>
      <c r="P32" s="76" t="e">
        <f t="shared" si="26"/>
        <v>#N/A</v>
      </c>
      <c r="Q32" s="76" t="e">
        <f t="shared" si="6"/>
        <v>#NUM!</v>
      </c>
      <c r="R32" s="76" t="e">
        <f t="shared" si="7"/>
        <v>#NUM!</v>
      </c>
      <c r="S32" s="76" t="e">
        <f t="shared" si="8"/>
        <v>#NUM!</v>
      </c>
      <c r="T32" s="76" t="e">
        <f t="shared" si="9"/>
        <v>#NUM!</v>
      </c>
      <c r="U32" s="76" t="e">
        <f t="shared" si="10"/>
        <v>#N/A</v>
      </c>
      <c r="V32" s="76" t="e">
        <f t="shared" si="11"/>
        <v>#NUM!</v>
      </c>
      <c r="W32" s="76" t="e">
        <f t="shared" si="12"/>
        <v>#NUM!</v>
      </c>
      <c r="X32" s="76" t="e">
        <f t="shared" si="13"/>
        <v>#NUM!</v>
      </c>
      <c r="Y32" s="76" t="e">
        <f t="shared" si="14"/>
        <v>#NUM!</v>
      </c>
      <c r="Z32" s="76" t="e">
        <f t="shared" si="15"/>
        <v>#N/A</v>
      </c>
      <c r="AA32" s="76" t="e">
        <f t="shared" si="16"/>
        <v>#NUM!</v>
      </c>
      <c r="AB32" s="76" t="e">
        <f t="shared" si="17"/>
        <v>#NUM!</v>
      </c>
      <c r="AC32" s="76" t="e">
        <f t="shared" si="18"/>
        <v>#NUM!</v>
      </c>
      <c r="AD32" s="76" t="e">
        <f t="shared" si="19"/>
        <v>#NUM!</v>
      </c>
      <c r="AE32" s="76" t="e">
        <f t="shared" si="20"/>
        <v>#NUM!</v>
      </c>
      <c r="AF32" s="76" t="e">
        <f t="shared" si="21"/>
        <v>#N/A</v>
      </c>
      <c r="AG32" s="76" t="e">
        <f t="shared" si="22"/>
        <v>#NUM!</v>
      </c>
      <c r="AH32" s="76" t="e">
        <f t="shared" si="23"/>
        <v>#NUM!</v>
      </c>
      <c r="AI32" s="76" t="e">
        <f t="shared" si="24"/>
        <v>#NUM!</v>
      </c>
      <c r="AJ32" s="76" t="e">
        <f t="shared" si="25"/>
        <v>#N/A</v>
      </c>
    </row>
    <row r="33" spans="1:36" ht="12.95" customHeight="1" x14ac:dyDescent="0.15">
      <c r="A33" s="75"/>
      <c r="B33" s="107"/>
      <c r="C33" s="107"/>
      <c r="D33" s="75"/>
      <c r="E33" s="75"/>
      <c r="F33" s="4" t="str">
        <f t="shared" si="0"/>
        <v/>
      </c>
      <c r="G33" s="75"/>
      <c r="H33" s="75"/>
      <c r="I33" s="75"/>
      <c r="J33" s="1" t="s">
        <v>15</v>
      </c>
      <c r="K33" s="76" t="e">
        <f t="shared" si="1"/>
        <v>#NUM!</v>
      </c>
      <c r="L33" s="76" t="e">
        <f t="shared" si="2"/>
        <v>#NUM!</v>
      </c>
      <c r="M33" s="76" t="e">
        <f t="shared" si="3"/>
        <v>#NUM!</v>
      </c>
      <c r="N33" s="76" t="e">
        <f t="shared" si="4"/>
        <v>#NUM!</v>
      </c>
      <c r="O33" s="76" t="e">
        <f t="shared" si="5"/>
        <v>#NUM!</v>
      </c>
      <c r="P33" s="76" t="e">
        <f t="shared" si="26"/>
        <v>#N/A</v>
      </c>
      <c r="Q33" s="76" t="e">
        <f t="shared" si="6"/>
        <v>#NUM!</v>
      </c>
      <c r="R33" s="76" t="e">
        <f t="shared" si="7"/>
        <v>#NUM!</v>
      </c>
      <c r="S33" s="76" t="e">
        <f t="shared" si="8"/>
        <v>#NUM!</v>
      </c>
      <c r="T33" s="76" t="e">
        <f t="shared" si="9"/>
        <v>#NUM!</v>
      </c>
      <c r="U33" s="76" t="e">
        <f t="shared" si="10"/>
        <v>#N/A</v>
      </c>
      <c r="V33" s="76" t="e">
        <f t="shared" si="11"/>
        <v>#NUM!</v>
      </c>
      <c r="W33" s="76" t="e">
        <f t="shared" si="12"/>
        <v>#NUM!</v>
      </c>
      <c r="X33" s="76" t="e">
        <f t="shared" si="13"/>
        <v>#NUM!</v>
      </c>
      <c r="Y33" s="76" t="e">
        <f t="shared" si="14"/>
        <v>#NUM!</v>
      </c>
      <c r="Z33" s="76" t="e">
        <f t="shared" si="15"/>
        <v>#N/A</v>
      </c>
      <c r="AA33" s="76" t="e">
        <f t="shared" si="16"/>
        <v>#NUM!</v>
      </c>
      <c r="AB33" s="76" t="e">
        <f t="shared" si="17"/>
        <v>#NUM!</v>
      </c>
      <c r="AC33" s="76" t="e">
        <f t="shared" si="18"/>
        <v>#NUM!</v>
      </c>
      <c r="AD33" s="76" t="e">
        <f t="shared" si="19"/>
        <v>#NUM!</v>
      </c>
      <c r="AE33" s="76" t="e">
        <f t="shared" si="20"/>
        <v>#NUM!</v>
      </c>
      <c r="AF33" s="76" t="e">
        <f t="shared" si="21"/>
        <v>#N/A</v>
      </c>
      <c r="AG33" s="76" t="e">
        <f t="shared" si="22"/>
        <v>#NUM!</v>
      </c>
      <c r="AH33" s="76" t="e">
        <f t="shared" si="23"/>
        <v>#NUM!</v>
      </c>
      <c r="AI33" s="76" t="e">
        <f t="shared" si="24"/>
        <v>#NUM!</v>
      </c>
      <c r="AJ33" s="76" t="e">
        <f t="shared" si="25"/>
        <v>#N/A</v>
      </c>
    </row>
    <row r="34" spans="1:36" ht="12.95" customHeight="1" x14ac:dyDescent="0.15">
      <c r="A34" s="75"/>
      <c r="B34" s="107"/>
      <c r="C34" s="107"/>
      <c r="D34" s="75"/>
      <c r="E34" s="75"/>
      <c r="F34" s="4" t="str">
        <f t="shared" si="0"/>
        <v/>
      </c>
      <c r="G34" s="75"/>
      <c r="H34" s="75"/>
      <c r="I34" s="75"/>
      <c r="K34" s="76" t="e">
        <f t="shared" si="1"/>
        <v>#NUM!</v>
      </c>
      <c r="L34" s="76" t="e">
        <f t="shared" si="2"/>
        <v>#NUM!</v>
      </c>
      <c r="M34" s="76" t="e">
        <f t="shared" si="3"/>
        <v>#NUM!</v>
      </c>
      <c r="N34" s="76" t="e">
        <f t="shared" si="4"/>
        <v>#NUM!</v>
      </c>
      <c r="O34" s="76" t="e">
        <f t="shared" si="5"/>
        <v>#NUM!</v>
      </c>
      <c r="P34" s="76" t="e">
        <f t="shared" si="26"/>
        <v>#N/A</v>
      </c>
      <c r="Q34" s="76" t="e">
        <f t="shared" si="6"/>
        <v>#NUM!</v>
      </c>
      <c r="R34" s="76" t="e">
        <f t="shared" si="7"/>
        <v>#NUM!</v>
      </c>
      <c r="S34" s="76" t="e">
        <f t="shared" si="8"/>
        <v>#NUM!</v>
      </c>
      <c r="T34" s="76" t="e">
        <f t="shared" si="9"/>
        <v>#NUM!</v>
      </c>
      <c r="U34" s="76" t="e">
        <f t="shared" si="10"/>
        <v>#N/A</v>
      </c>
      <c r="V34" s="76" t="e">
        <f t="shared" si="11"/>
        <v>#NUM!</v>
      </c>
      <c r="W34" s="76" t="e">
        <f t="shared" si="12"/>
        <v>#NUM!</v>
      </c>
      <c r="X34" s="76" t="e">
        <f t="shared" si="13"/>
        <v>#NUM!</v>
      </c>
      <c r="Y34" s="76" t="e">
        <f t="shared" si="14"/>
        <v>#NUM!</v>
      </c>
      <c r="Z34" s="76" t="e">
        <f t="shared" si="15"/>
        <v>#N/A</v>
      </c>
      <c r="AA34" s="76" t="e">
        <f t="shared" si="16"/>
        <v>#NUM!</v>
      </c>
      <c r="AB34" s="76" t="e">
        <f t="shared" si="17"/>
        <v>#NUM!</v>
      </c>
      <c r="AC34" s="76" t="e">
        <f t="shared" si="18"/>
        <v>#NUM!</v>
      </c>
      <c r="AD34" s="76" t="e">
        <f t="shared" si="19"/>
        <v>#NUM!</v>
      </c>
      <c r="AE34" s="76" t="e">
        <f t="shared" si="20"/>
        <v>#NUM!</v>
      </c>
      <c r="AF34" s="76" t="e">
        <f t="shared" si="21"/>
        <v>#N/A</v>
      </c>
      <c r="AG34" s="76" t="e">
        <f t="shared" si="22"/>
        <v>#NUM!</v>
      </c>
      <c r="AH34" s="76" t="e">
        <f t="shared" si="23"/>
        <v>#NUM!</v>
      </c>
      <c r="AI34" s="76" t="e">
        <f t="shared" si="24"/>
        <v>#NUM!</v>
      </c>
      <c r="AJ34" s="76" t="e">
        <f t="shared" si="25"/>
        <v>#N/A</v>
      </c>
    </row>
    <row r="35" spans="1:36" ht="12.95" customHeight="1" x14ac:dyDescent="0.15">
      <c r="A35" s="75"/>
      <c r="B35" s="107"/>
      <c r="C35" s="107"/>
      <c r="D35" s="75"/>
      <c r="E35" s="75"/>
      <c r="F35" s="4" t="str">
        <f t="shared" si="0"/>
        <v/>
      </c>
      <c r="G35" s="75"/>
      <c r="H35" s="75"/>
      <c r="I35" s="75"/>
      <c r="K35" s="76" t="e">
        <f t="shared" si="1"/>
        <v>#NUM!</v>
      </c>
      <c r="L35" s="76" t="e">
        <f t="shared" si="2"/>
        <v>#NUM!</v>
      </c>
      <c r="M35" s="76" t="e">
        <f t="shared" si="3"/>
        <v>#NUM!</v>
      </c>
      <c r="N35" s="76" t="e">
        <f t="shared" si="4"/>
        <v>#NUM!</v>
      </c>
      <c r="O35" s="76" t="e">
        <f t="shared" si="5"/>
        <v>#NUM!</v>
      </c>
      <c r="P35" s="76" t="e">
        <f t="shared" si="26"/>
        <v>#N/A</v>
      </c>
      <c r="Q35" s="76" t="e">
        <f t="shared" si="6"/>
        <v>#NUM!</v>
      </c>
      <c r="R35" s="76" t="e">
        <f t="shared" si="7"/>
        <v>#NUM!</v>
      </c>
      <c r="S35" s="76" t="e">
        <f t="shared" si="8"/>
        <v>#NUM!</v>
      </c>
      <c r="T35" s="76" t="e">
        <f t="shared" si="9"/>
        <v>#NUM!</v>
      </c>
      <c r="U35" s="76" t="e">
        <f t="shared" si="10"/>
        <v>#N/A</v>
      </c>
      <c r="V35" s="76" t="e">
        <f t="shared" si="11"/>
        <v>#NUM!</v>
      </c>
      <c r="W35" s="76" t="e">
        <f t="shared" si="12"/>
        <v>#NUM!</v>
      </c>
      <c r="X35" s="76" t="e">
        <f t="shared" si="13"/>
        <v>#NUM!</v>
      </c>
      <c r="Y35" s="76" t="e">
        <f t="shared" si="14"/>
        <v>#NUM!</v>
      </c>
      <c r="Z35" s="76" t="e">
        <f t="shared" si="15"/>
        <v>#N/A</v>
      </c>
      <c r="AA35" s="76" t="e">
        <f t="shared" si="16"/>
        <v>#NUM!</v>
      </c>
      <c r="AB35" s="76" t="e">
        <f t="shared" si="17"/>
        <v>#NUM!</v>
      </c>
      <c r="AC35" s="76" t="e">
        <f t="shared" si="18"/>
        <v>#NUM!</v>
      </c>
      <c r="AD35" s="76" t="e">
        <f t="shared" si="19"/>
        <v>#NUM!</v>
      </c>
      <c r="AE35" s="76" t="e">
        <f t="shared" si="20"/>
        <v>#NUM!</v>
      </c>
      <c r="AF35" s="76" t="e">
        <f t="shared" si="21"/>
        <v>#N/A</v>
      </c>
      <c r="AG35" s="76" t="e">
        <f t="shared" si="22"/>
        <v>#NUM!</v>
      </c>
      <c r="AH35" s="76" t="e">
        <f t="shared" si="23"/>
        <v>#NUM!</v>
      </c>
      <c r="AI35" s="76" t="e">
        <f t="shared" si="24"/>
        <v>#NUM!</v>
      </c>
      <c r="AJ35" s="76" t="e">
        <f t="shared" si="25"/>
        <v>#N/A</v>
      </c>
    </row>
    <row r="36" spans="1:36" ht="12.95" customHeight="1" x14ac:dyDescent="0.15">
      <c r="A36" s="75"/>
      <c r="B36" s="107"/>
      <c r="C36" s="107"/>
      <c r="D36" s="75"/>
      <c r="E36" s="75"/>
      <c r="F36" s="4" t="str">
        <f t="shared" si="0"/>
        <v/>
      </c>
      <c r="G36" s="75"/>
      <c r="H36" s="75"/>
      <c r="I36" s="75"/>
      <c r="K36" s="76" t="e">
        <f t="shared" si="1"/>
        <v>#NUM!</v>
      </c>
      <c r="L36" s="76" t="e">
        <f t="shared" si="2"/>
        <v>#NUM!</v>
      </c>
      <c r="M36" s="76" t="e">
        <f t="shared" si="3"/>
        <v>#NUM!</v>
      </c>
      <c r="N36" s="76" t="e">
        <f t="shared" si="4"/>
        <v>#NUM!</v>
      </c>
      <c r="O36" s="76" t="e">
        <f t="shared" si="5"/>
        <v>#NUM!</v>
      </c>
      <c r="P36" s="76" t="e">
        <f t="shared" si="26"/>
        <v>#N/A</v>
      </c>
      <c r="Q36" s="76" t="e">
        <f t="shared" si="6"/>
        <v>#NUM!</v>
      </c>
      <c r="R36" s="76" t="e">
        <f t="shared" si="7"/>
        <v>#NUM!</v>
      </c>
      <c r="S36" s="76" t="e">
        <f t="shared" si="8"/>
        <v>#NUM!</v>
      </c>
      <c r="T36" s="76" t="e">
        <f t="shared" si="9"/>
        <v>#NUM!</v>
      </c>
      <c r="U36" s="76" t="e">
        <f t="shared" si="10"/>
        <v>#N/A</v>
      </c>
      <c r="V36" s="76" t="e">
        <f t="shared" si="11"/>
        <v>#NUM!</v>
      </c>
      <c r="W36" s="76" t="e">
        <f t="shared" si="12"/>
        <v>#NUM!</v>
      </c>
      <c r="X36" s="76" t="e">
        <f t="shared" si="13"/>
        <v>#NUM!</v>
      </c>
      <c r="Y36" s="76" t="e">
        <f t="shared" si="14"/>
        <v>#NUM!</v>
      </c>
      <c r="Z36" s="76" t="e">
        <f t="shared" si="15"/>
        <v>#N/A</v>
      </c>
      <c r="AA36" s="76" t="e">
        <f t="shared" si="16"/>
        <v>#NUM!</v>
      </c>
      <c r="AB36" s="76" t="e">
        <f t="shared" si="17"/>
        <v>#NUM!</v>
      </c>
      <c r="AC36" s="76" t="e">
        <f t="shared" si="18"/>
        <v>#NUM!</v>
      </c>
      <c r="AD36" s="76" t="e">
        <f t="shared" si="19"/>
        <v>#NUM!</v>
      </c>
      <c r="AE36" s="76" t="e">
        <f t="shared" si="20"/>
        <v>#NUM!</v>
      </c>
      <c r="AF36" s="76" t="e">
        <f t="shared" si="21"/>
        <v>#N/A</v>
      </c>
      <c r="AG36" s="76" t="e">
        <f t="shared" si="22"/>
        <v>#NUM!</v>
      </c>
      <c r="AH36" s="76" t="e">
        <f t="shared" si="23"/>
        <v>#NUM!</v>
      </c>
      <c r="AI36" s="76" t="e">
        <f t="shared" si="24"/>
        <v>#NUM!</v>
      </c>
      <c r="AJ36" s="76" t="e">
        <f t="shared" si="25"/>
        <v>#N/A</v>
      </c>
    </row>
    <row r="37" spans="1:36" ht="12.95" customHeight="1" x14ac:dyDescent="0.15">
      <c r="A37" s="75"/>
      <c r="B37" s="107"/>
      <c r="C37" s="107"/>
      <c r="D37" s="75"/>
      <c r="E37" s="75"/>
      <c r="F37" s="4" t="str">
        <f t="shared" si="0"/>
        <v/>
      </c>
      <c r="G37" s="75"/>
      <c r="H37" s="75"/>
      <c r="I37" s="75"/>
      <c r="K37" s="76" t="e">
        <f t="shared" si="1"/>
        <v>#NUM!</v>
      </c>
      <c r="L37" s="76" t="e">
        <f t="shared" si="2"/>
        <v>#NUM!</v>
      </c>
      <c r="M37" s="76" t="e">
        <f t="shared" si="3"/>
        <v>#NUM!</v>
      </c>
      <c r="N37" s="76" t="e">
        <f t="shared" si="4"/>
        <v>#NUM!</v>
      </c>
      <c r="O37" s="76" t="e">
        <f t="shared" si="5"/>
        <v>#NUM!</v>
      </c>
      <c r="P37" s="76" t="e">
        <f t="shared" si="26"/>
        <v>#N/A</v>
      </c>
      <c r="Q37" s="76" t="e">
        <f t="shared" si="6"/>
        <v>#NUM!</v>
      </c>
      <c r="R37" s="76" t="e">
        <f t="shared" si="7"/>
        <v>#NUM!</v>
      </c>
      <c r="S37" s="76" t="e">
        <f t="shared" si="8"/>
        <v>#NUM!</v>
      </c>
      <c r="T37" s="76" t="e">
        <f t="shared" si="9"/>
        <v>#NUM!</v>
      </c>
      <c r="U37" s="76" t="e">
        <f t="shared" si="10"/>
        <v>#N/A</v>
      </c>
      <c r="V37" s="76" t="e">
        <f t="shared" si="11"/>
        <v>#NUM!</v>
      </c>
      <c r="W37" s="76" t="e">
        <f t="shared" si="12"/>
        <v>#NUM!</v>
      </c>
      <c r="X37" s="76" t="e">
        <f t="shared" si="13"/>
        <v>#NUM!</v>
      </c>
      <c r="Y37" s="76" t="e">
        <f t="shared" si="14"/>
        <v>#NUM!</v>
      </c>
      <c r="Z37" s="76" t="e">
        <f t="shared" si="15"/>
        <v>#N/A</v>
      </c>
      <c r="AA37" s="76" t="e">
        <f t="shared" si="16"/>
        <v>#NUM!</v>
      </c>
      <c r="AB37" s="76" t="e">
        <f t="shared" si="17"/>
        <v>#NUM!</v>
      </c>
      <c r="AC37" s="76" t="e">
        <f t="shared" si="18"/>
        <v>#NUM!</v>
      </c>
      <c r="AD37" s="76" t="e">
        <f t="shared" si="19"/>
        <v>#NUM!</v>
      </c>
      <c r="AE37" s="76" t="e">
        <f t="shared" si="20"/>
        <v>#NUM!</v>
      </c>
      <c r="AF37" s="76" t="e">
        <f t="shared" si="21"/>
        <v>#N/A</v>
      </c>
      <c r="AG37" s="76" t="e">
        <f t="shared" si="22"/>
        <v>#NUM!</v>
      </c>
      <c r="AH37" s="76" t="e">
        <f t="shared" si="23"/>
        <v>#NUM!</v>
      </c>
      <c r="AI37" s="76" t="e">
        <f t="shared" si="24"/>
        <v>#NUM!</v>
      </c>
      <c r="AJ37" s="76" t="e">
        <f t="shared" si="25"/>
        <v>#N/A</v>
      </c>
    </row>
    <row r="38" spans="1:36" ht="12.95" customHeight="1" x14ac:dyDescent="0.15">
      <c r="A38" s="75"/>
      <c r="B38" s="107"/>
      <c r="C38" s="107"/>
      <c r="D38" s="75"/>
      <c r="E38" s="75"/>
      <c r="F38" s="4" t="str">
        <f t="shared" si="0"/>
        <v/>
      </c>
      <c r="G38" s="75"/>
      <c r="H38" s="75"/>
      <c r="I38" s="75"/>
      <c r="K38" s="76" t="e">
        <f t="shared" si="1"/>
        <v>#NUM!</v>
      </c>
      <c r="L38" s="76" t="e">
        <f t="shared" si="2"/>
        <v>#NUM!</v>
      </c>
      <c r="M38" s="76" t="e">
        <f t="shared" si="3"/>
        <v>#NUM!</v>
      </c>
      <c r="N38" s="76" t="e">
        <f t="shared" si="4"/>
        <v>#NUM!</v>
      </c>
      <c r="O38" s="76" t="e">
        <f t="shared" si="5"/>
        <v>#NUM!</v>
      </c>
      <c r="P38" s="76" t="e">
        <f t="shared" si="26"/>
        <v>#N/A</v>
      </c>
      <c r="Q38" s="76" t="e">
        <f t="shared" si="6"/>
        <v>#NUM!</v>
      </c>
      <c r="R38" s="76" t="e">
        <f t="shared" si="7"/>
        <v>#NUM!</v>
      </c>
      <c r="S38" s="76" t="e">
        <f t="shared" si="8"/>
        <v>#NUM!</v>
      </c>
      <c r="T38" s="76" t="e">
        <f t="shared" si="9"/>
        <v>#NUM!</v>
      </c>
      <c r="U38" s="76" t="e">
        <f t="shared" si="10"/>
        <v>#N/A</v>
      </c>
      <c r="V38" s="76" t="e">
        <f t="shared" si="11"/>
        <v>#NUM!</v>
      </c>
      <c r="W38" s="76" t="e">
        <f t="shared" si="12"/>
        <v>#NUM!</v>
      </c>
      <c r="X38" s="76" t="e">
        <f t="shared" si="13"/>
        <v>#NUM!</v>
      </c>
      <c r="Y38" s="76" t="e">
        <f t="shared" si="14"/>
        <v>#NUM!</v>
      </c>
      <c r="Z38" s="76" t="e">
        <f t="shared" si="15"/>
        <v>#N/A</v>
      </c>
      <c r="AA38" s="76" t="e">
        <f t="shared" si="16"/>
        <v>#NUM!</v>
      </c>
      <c r="AB38" s="76" t="e">
        <f t="shared" si="17"/>
        <v>#NUM!</v>
      </c>
      <c r="AC38" s="76" t="e">
        <f t="shared" si="18"/>
        <v>#NUM!</v>
      </c>
      <c r="AD38" s="76" t="e">
        <f t="shared" si="19"/>
        <v>#NUM!</v>
      </c>
      <c r="AE38" s="76" t="e">
        <f t="shared" si="20"/>
        <v>#NUM!</v>
      </c>
      <c r="AF38" s="76" t="e">
        <f t="shared" si="21"/>
        <v>#N/A</v>
      </c>
      <c r="AG38" s="76" t="e">
        <f t="shared" si="22"/>
        <v>#NUM!</v>
      </c>
      <c r="AH38" s="76" t="e">
        <f t="shared" si="23"/>
        <v>#NUM!</v>
      </c>
      <c r="AI38" s="76" t="e">
        <f t="shared" si="24"/>
        <v>#NUM!</v>
      </c>
      <c r="AJ38" s="76" t="e">
        <f t="shared" si="25"/>
        <v>#N/A</v>
      </c>
    </row>
    <row r="39" spans="1:36" ht="12.95" customHeight="1" x14ac:dyDescent="0.15">
      <c r="A39" s="75"/>
      <c r="B39" s="107"/>
      <c r="C39" s="107"/>
      <c r="D39" s="75"/>
      <c r="E39" s="75"/>
      <c r="F39" s="4" t="str">
        <f t="shared" si="0"/>
        <v/>
      </c>
      <c r="G39" s="75"/>
      <c r="H39" s="75"/>
      <c r="I39" s="75"/>
      <c r="K39" s="76" t="e">
        <f t="shared" si="1"/>
        <v>#NUM!</v>
      </c>
      <c r="L39" s="76" t="e">
        <f t="shared" si="2"/>
        <v>#NUM!</v>
      </c>
      <c r="M39" s="76" t="e">
        <f t="shared" si="3"/>
        <v>#NUM!</v>
      </c>
      <c r="N39" s="76" t="e">
        <f t="shared" si="4"/>
        <v>#NUM!</v>
      </c>
      <c r="O39" s="76" t="e">
        <f t="shared" si="5"/>
        <v>#NUM!</v>
      </c>
      <c r="P39" s="76" t="e">
        <f t="shared" si="26"/>
        <v>#N/A</v>
      </c>
      <c r="Q39" s="76" t="e">
        <f t="shared" si="6"/>
        <v>#NUM!</v>
      </c>
      <c r="R39" s="76" t="e">
        <f t="shared" si="7"/>
        <v>#NUM!</v>
      </c>
      <c r="S39" s="76" t="e">
        <f t="shared" si="8"/>
        <v>#NUM!</v>
      </c>
      <c r="T39" s="76" t="e">
        <f t="shared" si="9"/>
        <v>#NUM!</v>
      </c>
      <c r="U39" s="76" t="e">
        <f t="shared" si="10"/>
        <v>#N/A</v>
      </c>
      <c r="V39" s="76" t="e">
        <f t="shared" si="11"/>
        <v>#NUM!</v>
      </c>
      <c r="W39" s="76" t="e">
        <f t="shared" si="12"/>
        <v>#NUM!</v>
      </c>
      <c r="X39" s="76" t="e">
        <f t="shared" si="13"/>
        <v>#NUM!</v>
      </c>
      <c r="Y39" s="76" t="e">
        <f t="shared" si="14"/>
        <v>#NUM!</v>
      </c>
      <c r="Z39" s="76" t="e">
        <f t="shared" si="15"/>
        <v>#N/A</v>
      </c>
      <c r="AA39" s="76" t="e">
        <f t="shared" si="16"/>
        <v>#NUM!</v>
      </c>
      <c r="AB39" s="76" t="e">
        <f t="shared" si="17"/>
        <v>#NUM!</v>
      </c>
      <c r="AC39" s="76" t="e">
        <f t="shared" si="18"/>
        <v>#NUM!</v>
      </c>
      <c r="AD39" s="76" t="e">
        <f t="shared" si="19"/>
        <v>#NUM!</v>
      </c>
      <c r="AE39" s="76" t="e">
        <f t="shared" si="20"/>
        <v>#NUM!</v>
      </c>
      <c r="AF39" s="76" t="e">
        <f t="shared" si="21"/>
        <v>#N/A</v>
      </c>
      <c r="AG39" s="76" t="e">
        <f t="shared" si="22"/>
        <v>#NUM!</v>
      </c>
      <c r="AH39" s="76" t="e">
        <f t="shared" si="23"/>
        <v>#NUM!</v>
      </c>
      <c r="AI39" s="76" t="e">
        <f t="shared" si="24"/>
        <v>#NUM!</v>
      </c>
      <c r="AJ39" s="76" t="e">
        <f t="shared" si="25"/>
        <v>#N/A</v>
      </c>
    </row>
    <row r="40" spans="1:36" ht="12.95" customHeight="1" x14ac:dyDescent="0.15">
      <c r="A40" s="75"/>
      <c r="B40" s="107"/>
      <c r="C40" s="107"/>
      <c r="D40" s="75"/>
      <c r="E40" s="75"/>
      <c r="F40" s="4" t="str">
        <f t="shared" si="0"/>
        <v/>
      </c>
      <c r="G40" s="75"/>
      <c r="H40" s="75"/>
      <c r="I40" s="75"/>
      <c r="K40" s="76" t="e">
        <f t="shared" si="1"/>
        <v>#NUM!</v>
      </c>
      <c r="L40" s="76" t="e">
        <f t="shared" si="2"/>
        <v>#NUM!</v>
      </c>
      <c r="M40" s="76" t="e">
        <f t="shared" si="3"/>
        <v>#NUM!</v>
      </c>
      <c r="N40" s="76" t="e">
        <f t="shared" si="4"/>
        <v>#NUM!</v>
      </c>
      <c r="O40" s="76" t="e">
        <f t="shared" si="5"/>
        <v>#NUM!</v>
      </c>
      <c r="P40" s="76" t="e">
        <f t="shared" si="26"/>
        <v>#N/A</v>
      </c>
      <c r="Q40" s="76" t="e">
        <f t="shared" si="6"/>
        <v>#NUM!</v>
      </c>
      <c r="R40" s="76" t="e">
        <f t="shared" si="7"/>
        <v>#NUM!</v>
      </c>
      <c r="S40" s="76" t="e">
        <f t="shared" si="8"/>
        <v>#NUM!</v>
      </c>
      <c r="T40" s="76" t="e">
        <f t="shared" si="9"/>
        <v>#NUM!</v>
      </c>
      <c r="U40" s="76" t="e">
        <f t="shared" si="10"/>
        <v>#N/A</v>
      </c>
      <c r="V40" s="76" t="e">
        <f t="shared" si="11"/>
        <v>#NUM!</v>
      </c>
      <c r="W40" s="76" t="e">
        <f t="shared" si="12"/>
        <v>#NUM!</v>
      </c>
      <c r="X40" s="76" t="e">
        <f t="shared" si="13"/>
        <v>#NUM!</v>
      </c>
      <c r="Y40" s="76" t="e">
        <f t="shared" si="14"/>
        <v>#NUM!</v>
      </c>
      <c r="Z40" s="76" t="e">
        <f t="shared" si="15"/>
        <v>#N/A</v>
      </c>
      <c r="AA40" s="76" t="e">
        <f t="shared" si="16"/>
        <v>#NUM!</v>
      </c>
      <c r="AB40" s="76" t="e">
        <f t="shared" si="17"/>
        <v>#NUM!</v>
      </c>
      <c r="AC40" s="76" t="e">
        <f t="shared" si="18"/>
        <v>#NUM!</v>
      </c>
      <c r="AD40" s="76" t="e">
        <f t="shared" si="19"/>
        <v>#NUM!</v>
      </c>
      <c r="AE40" s="76" t="e">
        <f t="shared" si="20"/>
        <v>#NUM!</v>
      </c>
      <c r="AF40" s="76" t="e">
        <f t="shared" si="21"/>
        <v>#N/A</v>
      </c>
      <c r="AG40" s="76" t="e">
        <f t="shared" si="22"/>
        <v>#NUM!</v>
      </c>
      <c r="AH40" s="76" t="e">
        <f t="shared" si="23"/>
        <v>#NUM!</v>
      </c>
      <c r="AI40" s="76" t="e">
        <f t="shared" si="24"/>
        <v>#NUM!</v>
      </c>
      <c r="AJ40" s="76" t="e">
        <f t="shared" si="25"/>
        <v>#N/A</v>
      </c>
    </row>
    <row r="41" spans="1:36" ht="12.95" customHeight="1" x14ac:dyDescent="0.15">
      <c r="A41" s="75"/>
      <c r="B41" s="107"/>
      <c r="C41" s="107"/>
      <c r="D41" s="75"/>
      <c r="E41" s="75"/>
      <c r="F41" s="4" t="str">
        <f t="shared" si="0"/>
        <v/>
      </c>
      <c r="G41" s="75"/>
      <c r="H41" s="75"/>
      <c r="I41" s="75"/>
      <c r="K41" s="76" t="e">
        <f t="shared" si="1"/>
        <v>#NUM!</v>
      </c>
      <c r="L41" s="76" t="e">
        <f t="shared" si="2"/>
        <v>#NUM!</v>
      </c>
      <c r="M41" s="76" t="e">
        <f t="shared" si="3"/>
        <v>#NUM!</v>
      </c>
      <c r="N41" s="76" t="e">
        <f t="shared" si="4"/>
        <v>#NUM!</v>
      </c>
      <c r="O41" s="76" t="e">
        <f t="shared" si="5"/>
        <v>#NUM!</v>
      </c>
      <c r="P41" s="76" t="e">
        <f t="shared" si="26"/>
        <v>#N/A</v>
      </c>
      <c r="Q41" s="76" t="e">
        <f t="shared" si="6"/>
        <v>#NUM!</v>
      </c>
      <c r="R41" s="76" t="e">
        <f t="shared" si="7"/>
        <v>#NUM!</v>
      </c>
      <c r="S41" s="76" t="e">
        <f t="shared" si="8"/>
        <v>#NUM!</v>
      </c>
      <c r="T41" s="76" t="e">
        <f t="shared" si="9"/>
        <v>#NUM!</v>
      </c>
      <c r="U41" s="76" t="e">
        <f t="shared" si="10"/>
        <v>#N/A</v>
      </c>
      <c r="V41" s="76" t="e">
        <f t="shared" si="11"/>
        <v>#NUM!</v>
      </c>
      <c r="W41" s="76" t="e">
        <f t="shared" si="12"/>
        <v>#NUM!</v>
      </c>
      <c r="X41" s="76" t="e">
        <f t="shared" si="13"/>
        <v>#NUM!</v>
      </c>
      <c r="Y41" s="76" t="e">
        <f t="shared" si="14"/>
        <v>#NUM!</v>
      </c>
      <c r="Z41" s="76" t="e">
        <f t="shared" si="15"/>
        <v>#N/A</v>
      </c>
      <c r="AA41" s="76" t="e">
        <f t="shared" si="16"/>
        <v>#NUM!</v>
      </c>
      <c r="AB41" s="76" t="e">
        <f t="shared" si="17"/>
        <v>#NUM!</v>
      </c>
      <c r="AC41" s="76" t="e">
        <f t="shared" si="18"/>
        <v>#NUM!</v>
      </c>
      <c r="AD41" s="76" t="e">
        <f t="shared" si="19"/>
        <v>#NUM!</v>
      </c>
      <c r="AE41" s="76" t="e">
        <f t="shared" si="20"/>
        <v>#NUM!</v>
      </c>
      <c r="AF41" s="76" t="e">
        <f t="shared" si="21"/>
        <v>#N/A</v>
      </c>
      <c r="AG41" s="76" t="e">
        <f t="shared" si="22"/>
        <v>#NUM!</v>
      </c>
      <c r="AH41" s="76" t="e">
        <f t="shared" si="23"/>
        <v>#NUM!</v>
      </c>
      <c r="AI41" s="76" t="e">
        <f t="shared" si="24"/>
        <v>#NUM!</v>
      </c>
      <c r="AJ41" s="76" t="e">
        <f t="shared" si="25"/>
        <v>#N/A</v>
      </c>
    </row>
    <row r="42" spans="1:36" ht="12.95" customHeight="1" x14ac:dyDescent="0.15">
      <c r="A42" s="75"/>
      <c r="B42" s="107"/>
      <c r="C42" s="107"/>
      <c r="D42" s="75"/>
      <c r="E42" s="75"/>
      <c r="F42" s="4" t="str">
        <f t="shared" si="0"/>
        <v/>
      </c>
      <c r="G42" s="75"/>
      <c r="H42" s="75"/>
      <c r="I42" s="75"/>
      <c r="K42" s="76" t="e">
        <f t="shared" si="1"/>
        <v>#NUM!</v>
      </c>
      <c r="L42" s="76" t="e">
        <f t="shared" si="2"/>
        <v>#NUM!</v>
      </c>
      <c r="M42" s="76" t="e">
        <f t="shared" si="3"/>
        <v>#NUM!</v>
      </c>
      <c r="N42" s="76" t="e">
        <f t="shared" si="4"/>
        <v>#NUM!</v>
      </c>
      <c r="O42" s="76" t="e">
        <f t="shared" si="5"/>
        <v>#NUM!</v>
      </c>
      <c r="P42" s="76" t="e">
        <f t="shared" si="26"/>
        <v>#N/A</v>
      </c>
      <c r="Q42" s="76" t="e">
        <f t="shared" si="6"/>
        <v>#NUM!</v>
      </c>
      <c r="R42" s="76" t="e">
        <f t="shared" si="7"/>
        <v>#NUM!</v>
      </c>
      <c r="S42" s="76" t="e">
        <f t="shared" si="8"/>
        <v>#NUM!</v>
      </c>
      <c r="T42" s="76" t="e">
        <f t="shared" si="9"/>
        <v>#NUM!</v>
      </c>
      <c r="U42" s="76" t="e">
        <f t="shared" si="10"/>
        <v>#N/A</v>
      </c>
      <c r="V42" s="76" t="e">
        <f t="shared" si="11"/>
        <v>#NUM!</v>
      </c>
      <c r="W42" s="76" t="e">
        <f t="shared" si="12"/>
        <v>#NUM!</v>
      </c>
      <c r="X42" s="76" t="e">
        <f t="shared" si="13"/>
        <v>#NUM!</v>
      </c>
      <c r="Y42" s="76" t="e">
        <f t="shared" si="14"/>
        <v>#NUM!</v>
      </c>
      <c r="Z42" s="76" t="e">
        <f t="shared" si="15"/>
        <v>#N/A</v>
      </c>
      <c r="AA42" s="76" t="e">
        <f t="shared" si="16"/>
        <v>#NUM!</v>
      </c>
      <c r="AB42" s="76" t="e">
        <f t="shared" si="17"/>
        <v>#NUM!</v>
      </c>
      <c r="AC42" s="76" t="e">
        <f t="shared" si="18"/>
        <v>#NUM!</v>
      </c>
      <c r="AD42" s="76" t="e">
        <f t="shared" si="19"/>
        <v>#NUM!</v>
      </c>
      <c r="AE42" s="76" t="e">
        <f t="shared" si="20"/>
        <v>#NUM!</v>
      </c>
      <c r="AF42" s="76" t="e">
        <f t="shared" si="21"/>
        <v>#N/A</v>
      </c>
      <c r="AG42" s="76" t="e">
        <f t="shared" si="22"/>
        <v>#NUM!</v>
      </c>
      <c r="AH42" s="76" t="e">
        <f t="shared" si="23"/>
        <v>#NUM!</v>
      </c>
      <c r="AI42" s="76" t="e">
        <f t="shared" si="24"/>
        <v>#NUM!</v>
      </c>
      <c r="AJ42" s="76" t="e">
        <f t="shared" si="25"/>
        <v>#N/A</v>
      </c>
    </row>
    <row r="43" spans="1:36" ht="12.95" customHeight="1" x14ac:dyDescent="0.15">
      <c r="A43" s="75"/>
      <c r="B43" s="107"/>
      <c r="C43" s="107"/>
      <c r="D43" s="75"/>
      <c r="E43" s="75"/>
      <c r="F43" s="4" t="str">
        <f t="shared" si="0"/>
        <v/>
      </c>
      <c r="G43" s="75"/>
      <c r="H43" s="75"/>
      <c r="I43" s="75"/>
      <c r="K43" s="76" t="e">
        <f t="shared" si="1"/>
        <v>#NUM!</v>
      </c>
      <c r="L43" s="76" t="e">
        <f t="shared" si="2"/>
        <v>#NUM!</v>
      </c>
      <c r="M43" s="76" t="e">
        <f t="shared" si="3"/>
        <v>#NUM!</v>
      </c>
      <c r="N43" s="76" t="e">
        <f t="shared" si="4"/>
        <v>#NUM!</v>
      </c>
      <c r="O43" s="76" t="e">
        <f t="shared" si="5"/>
        <v>#NUM!</v>
      </c>
      <c r="P43" s="76" t="e">
        <f t="shared" si="26"/>
        <v>#N/A</v>
      </c>
      <c r="Q43" s="76" t="e">
        <f t="shared" si="6"/>
        <v>#NUM!</v>
      </c>
      <c r="R43" s="76" t="e">
        <f t="shared" si="7"/>
        <v>#NUM!</v>
      </c>
      <c r="S43" s="76" t="e">
        <f t="shared" si="8"/>
        <v>#NUM!</v>
      </c>
      <c r="T43" s="76" t="e">
        <f t="shared" si="9"/>
        <v>#NUM!</v>
      </c>
      <c r="U43" s="76" t="e">
        <f t="shared" si="10"/>
        <v>#N/A</v>
      </c>
      <c r="V43" s="76" t="e">
        <f t="shared" si="11"/>
        <v>#NUM!</v>
      </c>
      <c r="W43" s="76" t="e">
        <f t="shared" si="12"/>
        <v>#NUM!</v>
      </c>
      <c r="X43" s="76" t="e">
        <f t="shared" si="13"/>
        <v>#NUM!</v>
      </c>
      <c r="Y43" s="76" t="e">
        <f t="shared" si="14"/>
        <v>#NUM!</v>
      </c>
      <c r="Z43" s="76" t="e">
        <f t="shared" si="15"/>
        <v>#N/A</v>
      </c>
      <c r="AA43" s="76" t="e">
        <f t="shared" si="16"/>
        <v>#NUM!</v>
      </c>
      <c r="AB43" s="76" t="e">
        <f t="shared" si="17"/>
        <v>#NUM!</v>
      </c>
      <c r="AC43" s="76" t="e">
        <f t="shared" si="18"/>
        <v>#NUM!</v>
      </c>
      <c r="AD43" s="76" t="e">
        <f t="shared" si="19"/>
        <v>#NUM!</v>
      </c>
      <c r="AE43" s="76" t="e">
        <f t="shared" si="20"/>
        <v>#NUM!</v>
      </c>
      <c r="AF43" s="76" t="e">
        <f t="shared" si="21"/>
        <v>#N/A</v>
      </c>
      <c r="AG43" s="76" t="e">
        <f t="shared" si="22"/>
        <v>#NUM!</v>
      </c>
      <c r="AH43" s="76" t="e">
        <f t="shared" si="23"/>
        <v>#NUM!</v>
      </c>
      <c r="AI43" s="76" t="e">
        <f t="shared" si="24"/>
        <v>#NUM!</v>
      </c>
      <c r="AJ43" s="7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5" t="s">
        <v>18</v>
      </c>
      <c r="D46" s="75" t="s">
        <v>19</v>
      </c>
      <c r="E46" s="75" t="s">
        <v>20</v>
      </c>
      <c r="F46" s="10"/>
      <c r="G46" s="5" t="s">
        <v>21</v>
      </c>
      <c r="H46" s="12"/>
      <c r="I46" s="104" t="s">
        <v>145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18</v>
      </c>
      <c r="D49" s="14" t="str">
        <f>IF(D47&gt;0,ROUND(SUMIF(G4:G43,"*下層*",D4:D43)/D47,0),"")</f>
        <v/>
      </c>
      <c r="E49" s="14">
        <f>ROUND(SUM(D4:D43)/E47,0)</f>
        <v>18</v>
      </c>
      <c r="F49" s="13"/>
      <c r="G49" s="15">
        <f>C49</f>
        <v>18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2.4400000000000004</v>
      </c>
      <c r="D50" s="16">
        <f>SUMIF(G4:G43,"*下層*",F4:F43)</f>
        <v>0</v>
      </c>
      <c r="E50" s="4">
        <f>SUM(F4:F43)</f>
        <v>2.4400000000000004</v>
      </c>
      <c r="F50" s="13"/>
      <c r="G50" s="17">
        <f>C50*100</f>
        <v>244.00000000000003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形状比＝78、Sr＝22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5" t="s">
        <v>18</v>
      </c>
      <c r="D53" s="75" t="s">
        <v>19</v>
      </c>
      <c r="E53" s="75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8</v>
      </c>
      <c r="D54" s="14">
        <f>COUNTIF(H4:H43,"▲")</f>
        <v>0</v>
      </c>
      <c r="E54" s="14">
        <f>COUNTA(H4:H43)</f>
        <v>8</v>
      </c>
      <c r="F54" s="10"/>
      <c r="G54" s="15">
        <f>C54*100</f>
        <v>800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13</v>
      </c>
      <c r="D55" s="14" t="str">
        <f>IF(D54&gt;0,ROUND(SUMIF(H4:H43,"▲",E4:E43)/D54,0),"")</f>
        <v/>
      </c>
      <c r="E55" s="14">
        <f>ROUND(SUMIF(H4:H43,"*",E4:E43)/E54,0)</f>
        <v>13</v>
      </c>
      <c r="F55" s="13"/>
      <c r="G55" s="15">
        <f>C55</f>
        <v>13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16</v>
      </c>
      <c r="D56" s="14" t="str">
        <f>IF(D54&gt;0,ROUND(SUMIF(H4:H43,"▲",D4:D43)/D54,0),"")</f>
        <v/>
      </c>
      <c r="E56" s="14">
        <f>ROUND(SUMIF(H4:H43,"*",D4:D43)/E54,0)</f>
        <v>16</v>
      </c>
      <c r="F56" s="13"/>
      <c r="G56" s="15">
        <f>C56</f>
        <v>16</v>
      </c>
      <c r="H56" s="13"/>
      <c r="I56" s="106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1.27</v>
      </c>
      <c r="D57" s="16">
        <f>SUMIF(H4:H43,"▲",F4:F43)</f>
        <v>0</v>
      </c>
      <c r="E57" s="16">
        <f>SUM(C57:D57)</f>
        <v>1.27</v>
      </c>
      <c r="F57" s="13"/>
      <c r="G57" s="19">
        <f>C57*100</f>
        <v>127</v>
      </c>
      <c r="H57" s="13"/>
      <c r="I57" s="5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5" t="s">
        <v>18</v>
      </c>
      <c r="D60" s="75" t="s">
        <v>19</v>
      </c>
      <c r="E60" s="75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72.7</v>
      </c>
      <c r="D61" s="20" t="str">
        <f>IF(D47&gt;0,ROUND(D54/D47*100,1),"")</f>
        <v/>
      </c>
      <c r="E61" s="20">
        <f>ROUND(E54/E47*100,1)</f>
        <v>72.7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52</v>
      </c>
      <c r="D62" s="20" t="str">
        <f>IF(D47&gt;0,ROUND(D57/D50*100,1),"")</f>
        <v/>
      </c>
      <c r="E62" s="20">
        <f>ROUND(E57/E50*100,1)</f>
        <v>52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5" t="s">
        <v>18</v>
      </c>
      <c r="D65" s="75" t="s">
        <v>19</v>
      </c>
      <c r="E65" s="7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1.1700000000000004</v>
      </c>
      <c r="D69" s="16" t="str">
        <f>IF(D66&gt;0,D50-D57,"")</f>
        <v/>
      </c>
      <c r="E69" s="4">
        <f>SUM(C69:D69)</f>
        <v>1.1700000000000004</v>
      </c>
      <c r="F69" s="13"/>
      <c r="G69" s="17">
        <f>C69*100</f>
        <v>117.00000000000004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形状比＝74、Sr＝34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7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895" priority="16" stopIfTrue="1">
      <formula>AND(($H4="スギ"),(#REF!&lt;12))</formula>
    </cfRule>
  </conditionalFormatting>
  <conditionalFormatting sqref="L4:L43">
    <cfRule type="expression" dxfId="894" priority="15" stopIfTrue="1">
      <formula>AND(($H4="スギ"),(#REF!&lt;22),(#REF!&gt;=12))</formula>
    </cfRule>
  </conditionalFormatting>
  <conditionalFormatting sqref="M4:M43">
    <cfRule type="expression" dxfId="893" priority="14" stopIfTrue="1">
      <formula>AND(($H4="スギ"),(#REF!&lt;32),(#REF!&gt;=22))</formula>
    </cfRule>
  </conditionalFormatting>
  <conditionalFormatting sqref="N4:N43">
    <cfRule type="expression" dxfId="892" priority="13" stopIfTrue="1">
      <formula>AND(($H4="スギ"),(#REF!&lt;42),(#REF!&gt;=32))</formula>
    </cfRule>
  </conditionalFormatting>
  <conditionalFormatting sqref="U4:U43 Z4:AF43 AJ4:AJ43 O4:P43">
    <cfRule type="expression" dxfId="891" priority="12" stopIfTrue="1">
      <formula>AND(($H4="スギ"),(#REF!&gt;=42))</formula>
    </cfRule>
  </conditionalFormatting>
  <conditionalFormatting sqref="Q4:Q43 AA4:AA43">
    <cfRule type="expression" dxfId="890" priority="11" stopIfTrue="1">
      <formula>AND(($H4="ヒノキ"),(#REF!&lt;12))</formula>
    </cfRule>
  </conditionalFormatting>
  <conditionalFormatting sqref="R4:R43 AB4:AE43">
    <cfRule type="expression" dxfId="889" priority="10" stopIfTrue="1">
      <formula>AND(($H4="ヒノキ"),(#REF!&lt;22),(#REF!&gt;=12))</formula>
    </cfRule>
  </conditionalFormatting>
  <conditionalFormatting sqref="S4:S43">
    <cfRule type="expression" dxfId="888" priority="9" stopIfTrue="1">
      <formula>AND(($H4="ヒノキ"),(#REF!&lt;32),(#REF!&gt;=22))</formula>
    </cfRule>
  </conditionalFormatting>
  <conditionalFormatting sqref="T4:U43 Z4:AF43 AJ4:AJ43">
    <cfRule type="expression" dxfId="887" priority="8" stopIfTrue="1">
      <formula>AND(($H4="ヒノキ"),(#REF!&gt;=32))</formula>
    </cfRule>
  </conditionalFormatting>
  <conditionalFormatting sqref="V4:V43 AA4:AA43">
    <cfRule type="expression" dxfId="886" priority="7" stopIfTrue="1">
      <formula>AND(($H4="アカマツ"),(#REF!&lt;12))</formula>
    </cfRule>
  </conditionalFormatting>
  <conditionalFormatting sqref="W4:W43 AB4:AB43">
    <cfRule type="expression" dxfId="885" priority="6" stopIfTrue="1">
      <formula>AND(($H4="アカマツ"),(#REF!&lt;22),(#REF!&gt;=12))</formula>
    </cfRule>
  </conditionalFormatting>
  <conditionalFormatting sqref="X4:X43 AC4:AC43">
    <cfRule type="expression" dxfId="884" priority="5" stopIfTrue="1">
      <formula>AND(($H4="アカマツ"),(#REF!&lt;42),(#REF!&gt;=22))</formula>
    </cfRule>
  </conditionalFormatting>
  <conditionalFormatting sqref="Y4:AF43 AJ4:AJ43">
    <cfRule type="expression" dxfId="883" priority="4" stopIfTrue="1">
      <formula>AND(($H4="アカマツ"),(#REF!&gt;=42))</formula>
    </cfRule>
  </conditionalFormatting>
  <conditionalFormatting sqref="AG4:AG43">
    <cfRule type="expression" dxfId="882" priority="3" stopIfTrue="1">
      <formula>AND(($H4&lt;&gt;"スギ"),($H4&lt;&gt;"ヒノキ"),($H4&lt;&gt;"アカマツ"),(#REF!&lt;12))</formula>
    </cfRule>
  </conditionalFormatting>
  <conditionalFormatting sqref="AH4:AH43">
    <cfRule type="expression" dxfId="88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8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AJ120"/>
  <sheetViews>
    <sheetView showGridLines="0" tabSelected="1" view="pageBreakPreview" topLeftCell="A22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98</v>
      </c>
      <c r="B2" s="113"/>
      <c r="C2" s="113"/>
      <c r="D2" s="113"/>
      <c r="E2" s="113"/>
      <c r="F2" s="113"/>
      <c r="G2" s="113"/>
      <c r="H2" s="114" t="s">
        <v>85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77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6">
        <v>0</v>
      </c>
      <c r="L3" s="76">
        <v>12</v>
      </c>
      <c r="M3" s="76">
        <v>22</v>
      </c>
      <c r="N3" s="76">
        <v>32</v>
      </c>
      <c r="O3" s="76">
        <v>42</v>
      </c>
      <c r="P3" s="76" t="s">
        <v>14</v>
      </c>
      <c r="Q3" s="76">
        <v>0</v>
      </c>
      <c r="R3" s="76">
        <v>12</v>
      </c>
      <c r="S3" s="76">
        <v>22</v>
      </c>
      <c r="T3" s="76">
        <v>32</v>
      </c>
      <c r="U3" s="76" t="s">
        <v>14</v>
      </c>
      <c r="V3" s="76">
        <v>0</v>
      </c>
      <c r="W3" s="76">
        <v>12</v>
      </c>
      <c r="X3" s="76">
        <v>22</v>
      </c>
      <c r="Y3" s="76">
        <v>42</v>
      </c>
      <c r="Z3" s="76" t="s">
        <v>14</v>
      </c>
      <c r="AA3" s="76">
        <v>0</v>
      </c>
      <c r="AB3" s="76">
        <v>12</v>
      </c>
      <c r="AC3" s="76">
        <v>22</v>
      </c>
      <c r="AD3" s="76">
        <v>32</v>
      </c>
      <c r="AE3" s="76">
        <v>42</v>
      </c>
      <c r="AF3" s="76" t="s">
        <v>14</v>
      </c>
      <c r="AG3" s="76">
        <v>0</v>
      </c>
      <c r="AH3" s="76">
        <v>12</v>
      </c>
      <c r="AI3" s="76">
        <v>42</v>
      </c>
      <c r="AJ3" s="76" t="s">
        <v>14</v>
      </c>
    </row>
    <row r="4" spans="1:36" ht="12.95" customHeight="1" x14ac:dyDescent="0.15">
      <c r="A4" s="75">
        <v>541</v>
      </c>
      <c r="B4" s="107" t="s">
        <v>58</v>
      </c>
      <c r="C4" s="107"/>
      <c r="D4" s="75">
        <v>26</v>
      </c>
      <c r="E4" s="75">
        <v>16</v>
      </c>
      <c r="F4" s="4">
        <f t="shared" ref="F4:F43" si="0">IF(D4&gt;0,IF(B4="スギ",P4,IF(B4="ヒノキ",U4,IF(B4="アカマツ",Z4,IF(B4="カラマツ",AF4,AJ4)))),"")</f>
        <v>0.38</v>
      </c>
      <c r="G4" s="5"/>
      <c r="H4" s="75"/>
      <c r="I4" s="85" t="s">
        <v>83</v>
      </c>
      <c r="J4" s="1" t="s">
        <v>15</v>
      </c>
      <c r="K4" s="76">
        <f t="shared" ref="K4:K43" si="1">IF(ROUND(10^(-5+0.8769+1.7454*LOG(D4)+1.014*LOG(E4)),2)&gt;=0.01,ROUND(10^(-5+0.8769+1.7454*LOG(D4)+1.014*LOG(E4)),2),ROUND(10^(-5+0.8769+1.7454*LOG(D4)+1.014*LOG(E4)),3))</f>
        <v>0.37</v>
      </c>
      <c r="L4" s="76">
        <f t="shared" ref="L4:L43" si="2">ROUND(10^(-5+0.73504+1.83346*LOG(D4)+1.06569*LOG(E4)),2)</f>
        <v>0.41</v>
      </c>
      <c r="M4" s="76">
        <f t="shared" ref="M4:M43" si="3">ROUND(10^(-5+0.71514+1.74357*LOG(D4)+1.17719*LOG(E4)),2)</f>
        <v>0.4</v>
      </c>
      <c r="N4" s="76">
        <f t="shared" ref="N4:N43" si="4">ROUND(10^(-5+0.82956+1.76381*LOG(D4)+1.06412*LOG(E4)),2)</f>
        <v>0.4</v>
      </c>
      <c r="O4" s="76">
        <f t="shared" ref="O4:O43" si="5">ROUND(10^(-5+0.88226+1.79204*LOG(D4)+0.99303*LOG(E4)),2)</f>
        <v>0.41</v>
      </c>
      <c r="P4" s="76">
        <f>HLOOKUP($D4,K$3:O$43,MATCH($A4,$A$3:$A$43,0),1)</f>
        <v>0.4</v>
      </c>
      <c r="Q4" s="76">
        <f t="shared" ref="Q4:Q43" si="6">IF(ROUND(10^(1.810672*LOG(D4)+0.982833*LOG(E4)-4.173533),2)&gt;=0.01,ROUND(10^(1.810672*LOG(D4)+0.982833*LOG(E4)-4.173533),2),ROUND(10^(1.810672*LOG(D4)+0.982833*LOG(E4)-4.173533),3))</f>
        <v>0.37</v>
      </c>
      <c r="R4" s="76">
        <f t="shared" ref="R4:R43" si="7">ROUND(10^(1.905709*LOG(D4)+1.011385*LOG(E4)-4.293729),2)</f>
        <v>0.42</v>
      </c>
      <c r="S4" s="76">
        <f t="shared" ref="S4:S43" si="8">ROUND(10^(1.771888*LOG(D4)+1.138415*LOG(E4)-4.271259),2)</f>
        <v>0.4</v>
      </c>
      <c r="T4" s="76">
        <f t="shared" ref="T4:T43" si="9">ROUND(10^(1.671519*LOG(D4)+1.363617*LOG(E4)-4.404407),2)</f>
        <v>0.4</v>
      </c>
      <c r="U4" s="76">
        <f t="shared" ref="U4:U43" si="10">HLOOKUP($D4,Q$3:T$43,MATCH($A4,$A$3:$A$43,0),1)</f>
        <v>0.4</v>
      </c>
      <c r="V4" s="76">
        <f t="shared" ref="V4:V43" si="11">IF(ROUND(10^(-4.249503+1.946501*LOG(D4)+0.942682*LOG(E4)),2)&gt;=0.01,ROUND(10^(-4.249503+1.946501*LOG(D4)+0.942682*LOG(E4)),2),ROUND(10^(-4.249503+1.946501*LOG(D4)+0.942682*LOG(E4)),3))</f>
        <v>0.44</v>
      </c>
      <c r="W4" s="76">
        <f t="shared" ref="W4:W43" si="12">ROUND(10^(-4.155639+1.847898*LOG(D4)+0.951955*LOG(E4)),2)</f>
        <v>0.4</v>
      </c>
      <c r="X4" s="76">
        <f t="shared" ref="X4:X43" si="13">ROUND(10^(-4.194535+1.804172*LOG(D4)+1.034248*LOG(E4)),2)</f>
        <v>0.4</v>
      </c>
      <c r="Y4" s="76">
        <f t="shared" ref="Y4:Y43" si="14">ROUND(10^(-4.42347+2.006485*LOG(D4)+0.967757*LOG(E4)),2)</f>
        <v>0.38</v>
      </c>
      <c r="Z4" s="76">
        <f t="shared" ref="Z4:Z43" si="15">HLOOKUP($D4,V$3:Y$43,MATCH($A4,$A$3:$A$43,0),1)</f>
        <v>0.4</v>
      </c>
      <c r="AA4" s="76">
        <f t="shared" ref="AA4:AA43" si="16">IF(ROUND(10^(1.80389*LOG(D4)+0.962587*LOG(E4)-4.155099),2)&gt;=0.01,ROUND(10^(1.80389*LOG(D4)+0.962587*LOG(E4)-4.155099),2),ROUND(10^(1.80389*LOG(D4)+0.962587*LOG(E4)-4.155099),3))</f>
        <v>0.36</v>
      </c>
      <c r="AB4" s="76">
        <f t="shared" ref="AB4:AB43" si="17">ROUND(10^(1.979213*LOG(D4)+0.998347*LOG(E4)-4.369281),2)</f>
        <v>0.43</v>
      </c>
      <c r="AC4" s="76">
        <f t="shared" ref="AC4:AC43" si="18">ROUND(10^(1.904401*LOG(D4)+1.062478*LOG(E4)-4.348104),2)</f>
        <v>0.42</v>
      </c>
      <c r="AD4" s="76">
        <f t="shared" ref="AD4:AD43" si="19">ROUND(10^(1.640825*LOG(D4)+1.080387*LOG(E4)-3.976731),2)</f>
        <v>0.44</v>
      </c>
      <c r="AE4" s="76">
        <f t="shared" ref="AE4:AE43" si="20">ROUND(10^(1.90887*LOG(D4)+1.088002*LOG(E4)-4.431495),2)</f>
        <v>0.38</v>
      </c>
      <c r="AF4" s="76">
        <f t="shared" ref="AF4:AF43" si="21">HLOOKUP($D4,AA$3:AE$43,MATCH($A4,$A$3:$A$43,0),1)</f>
        <v>0.42</v>
      </c>
      <c r="AG4" s="76">
        <f t="shared" ref="AG4:AG43" si="22">IF(ROUND(10^(1.94019664*LOG(D4)+0.84689666*LOG(E4)-4.20067295),2)&gt;=0.01,ROUND(10^(1.94019664*LOG(D4)+0.84689666*LOG(E4)-4.20067295),2),ROUND(10^(1.94019664*LOG(D4)+0.84689666*LOG(E4)-4.20067295),3))</f>
        <v>0.37</v>
      </c>
      <c r="AH4" s="76">
        <f t="shared" ref="AH4:AH43" si="23">ROUND(10^(1.93813902*LOG(D4)+0.96697002*LOG(E4)-4.32216295),2)</f>
        <v>0.38</v>
      </c>
      <c r="AI4" s="76">
        <f t="shared" ref="AI4:AI43" si="24">ROUND(10^(1.82464098*LOG(D4)+0.97625989*LOG(E4)-4.15096808),2)</f>
        <v>0.4</v>
      </c>
      <c r="AJ4" s="76">
        <f t="shared" ref="AJ4:AJ43" si="25">HLOOKUP($D4,AG$3:AI$43,MATCH($A4,$A$3:$A$43,0),1)</f>
        <v>0.38</v>
      </c>
    </row>
    <row r="5" spans="1:36" ht="12.95" customHeight="1" x14ac:dyDescent="0.15">
      <c r="A5" s="75">
        <v>542</v>
      </c>
      <c r="B5" s="107" t="s">
        <v>67</v>
      </c>
      <c r="C5" s="107"/>
      <c r="D5" s="75">
        <v>30</v>
      </c>
      <c r="E5" s="75">
        <v>15</v>
      </c>
      <c r="F5" s="4">
        <f t="shared" si="0"/>
        <v>0.48</v>
      </c>
      <c r="G5" s="5"/>
      <c r="H5" s="90" t="s">
        <v>61</v>
      </c>
      <c r="I5" s="75"/>
      <c r="J5" s="1" t="s">
        <v>15</v>
      </c>
      <c r="K5" s="76">
        <f t="shared" si="1"/>
        <v>0.44</v>
      </c>
      <c r="L5" s="76">
        <f t="shared" si="2"/>
        <v>0.5</v>
      </c>
      <c r="M5" s="76">
        <f t="shared" si="3"/>
        <v>0.47</v>
      </c>
      <c r="N5" s="76">
        <f t="shared" si="4"/>
        <v>0.49</v>
      </c>
      <c r="O5" s="76">
        <f t="shared" si="5"/>
        <v>0.5</v>
      </c>
      <c r="P5" s="76">
        <f t="shared" ref="P5:P43" si="26">HLOOKUP($D5,K$3:O$43,MATCH(A5,$A$3:$A$43,0),1)</f>
        <v>0.47</v>
      </c>
      <c r="Q5" s="76">
        <f t="shared" si="6"/>
        <v>0.45</v>
      </c>
      <c r="R5" s="76">
        <f t="shared" si="7"/>
        <v>0.51</v>
      </c>
      <c r="S5" s="76">
        <f t="shared" si="8"/>
        <v>0.48</v>
      </c>
      <c r="T5" s="76">
        <f t="shared" si="9"/>
        <v>0.47</v>
      </c>
      <c r="U5" s="76">
        <f t="shared" si="10"/>
        <v>0.48</v>
      </c>
      <c r="V5" s="76">
        <f t="shared" si="11"/>
        <v>0.54</v>
      </c>
      <c r="W5" s="76">
        <f t="shared" si="12"/>
        <v>0.49</v>
      </c>
      <c r="X5" s="76">
        <f t="shared" si="13"/>
        <v>0.49</v>
      </c>
      <c r="Y5" s="76">
        <f t="shared" si="14"/>
        <v>0.48</v>
      </c>
      <c r="Z5" s="76">
        <f t="shared" si="15"/>
        <v>0.49</v>
      </c>
      <c r="AA5" s="76">
        <f t="shared" si="16"/>
        <v>0.44</v>
      </c>
      <c r="AB5" s="76">
        <f t="shared" si="17"/>
        <v>0.54</v>
      </c>
      <c r="AC5" s="76">
        <f t="shared" si="18"/>
        <v>0.52</v>
      </c>
      <c r="AD5" s="76">
        <f t="shared" si="19"/>
        <v>0.52</v>
      </c>
      <c r="AE5" s="76">
        <f t="shared" si="20"/>
        <v>0.47</v>
      </c>
      <c r="AF5" s="76">
        <f t="shared" si="21"/>
        <v>0.52</v>
      </c>
      <c r="AG5" s="76">
        <f t="shared" si="22"/>
        <v>0.46</v>
      </c>
      <c r="AH5" s="76">
        <f t="shared" si="23"/>
        <v>0.48</v>
      </c>
      <c r="AI5" s="76">
        <f t="shared" si="24"/>
        <v>0.49</v>
      </c>
      <c r="AJ5" s="76">
        <f t="shared" si="25"/>
        <v>0.48</v>
      </c>
    </row>
    <row r="6" spans="1:36" ht="12.95" customHeight="1" x14ac:dyDescent="0.15">
      <c r="A6" s="90">
        <v>543</v>
      </c>
      <c r="B6" s="107" t="s">
        <v>60</v>
      </c>
      <c r="C6" s="107"/>
      <c r="D6" s="75">
        <v>14</v>
      </c>
      <c r="E6" s="75">
        <v>10</v>
      </c>
      <c r="F6" s="4">
        <f t="shared" si="0"/>
        <v>7.0000000000000007E-2</v>
      </c>
      <c r="G6" s="75"/>
      <c r="H6" s="75" t="s">
        <v>61</v>
      </c>
      <c r="I6" s="75"/>
      <c r="J6" s="1" t="s">
        <v>15</v>
      </c>
      <c r="K6" s="76">
        <f t="shared" si="1"/>
        <v>0.08</v>
      </c>
      <c r="L6" s="76">
        <f t="shared" si="2"/>
        <v>0.08</v>
      </c>
      <c r="M6" s="76">
        <f t="shared" si="3"/>
        <v>0.08</v>
      </c>
      <c r="N6" s="76">
        <f t="shared" si="4"/>
        <v>0.08</v>
      </c>
      <c r="O6" s="76">
        <f t="shared" si="5"/>
        <v>0.08</v>
      </c>
      <c r="P6" s="76">
        <f t="shared" si="26"/>
        <v>0.08</v>
      </c>
      <c r="Q6" s="76">
        <f t="shared" si="6"/>
        <v>0.08</v>
      </c>
      <c r="R6" s="76">
        <f t="shared" si="7"/>
        <v>0.08</v>
      </c>
      <c r="S6" s="76">
        <f t="shared" si="8"/>
        <v>0.08</v>
      </c>
      <c r="T6" s="76">
        <f t="shared" si="9"/>
        <v>7.0000000000000007E-2</v>
      </c>
      <c r="U6" s="76">
        <f t="shared" si="10"/>
        <v>0.08</v>
      </c>
      <c r="V6" s="76">
        <f t="shared" si="11"/>
        <v>0.08</v>
      </c>
      <c r="W6" s="76">
        <f t="shared" si="12"/>
        <v>0.08</v>
      </c>
      <c r="X6" s="76">
        <f t="shared" si="13"/>
        <v>0.08</v>
      </c>
      <c r="Y6" s="76">
        <f t="shared" si="14"/>
        <v>7.0000000000000007E-2</v>
      </c>
      <c r="Z6" s="76">
        <f t="shared" si="15"/>
        <v>0.08</v>
      </c>
      <c r="AA6" s="76">
        <f t="shared" si="16"/>
        <v>7.0000000000000007E-2</v>
      </c>
      <c r="AB6" s="76">
        <f t="shared" si="17"/>
        <v>0.08</v>
      </c>
      <c r="AC6" s="76">
        <f t="shared" si="18"/>
        <v>0.08</v>
      </c>
      <c r="AD6" s="76">
        <f t="shared" si="19"/>
        <v>0.1</v>
      </c>
      <c r="AE6" s="76">
        <f t="shared" si="20"/>
        <v>7.0000000000000007E-2</v>
      </c>
      <c r="AF6" s="76">
        <f t="shared" si="21"/>
        <v>0.08</v>
      </c>
      <c r="AG6" s="76">
        <f t="shared" si="22"/>
        <v>7.0000000000000007E-2</v>
      </c>
      <c r="AH6" s="76">
        <f t="shared" si="23"/>
        <v>7.0000000000000007E-2</v>
      </c>
      <c r="AI6" s="76">
        <f t="shared" si="24"/>
        <v>0.08</v>
      </c>
      <c r="AJ6" s="76">
        <f t="shared" si="25"/>
        <v>7.0000000000000007E-2</v>
      </c>
    </row>
    <row r="7" spans="1:36" ht="12.95" customHeight="1" x14ac:dyDescent="0.15">
      <c r="A7" s="90">
        <v>544</v>
      </c>
      <c r="B7" s="107" t="s">
        <v>68</v>
      </c>
      <c r="C7" s="107"/>
      <c r="D7" s="75">
        <v>20</v>
      </c>
      <c r="E7" s="75">
        <v>12</v>
      </c>
      <c r="F7" s="4">
        <f t="shared" si="0"/>
        <v>0.17</v>
      </c>
      <c r="G7" s="5"/>
      <c r="H7" s="75" t="s">
        <v>61</v>
      </c>
      <c r="I7" s="75"/>
      <c r="J7" s="1" t="s">
        <v>15</v>
      </c>
      <c r="K7" s="76">
        <f t="shared" si="1"/>
        <v>0.17</v>
      </c>
      <c r="L7" s="76">
        <f t="shared" si="2"/>
        <v>0.19</v>
      </c>
      <c r="M7" s="76">
        <f t="shared" si="3"/>
        <v>0.18</v>
      </c>
      <c r="N7" s="76">
        <f t="shared" si="4"/>
        <v>0.19</v>
      </c>
      <c r="O7" s="76">
        <f t="shared" si="5"/>
        <v>0.19</v>
      </c>
      <c r="P7" s="76">
        <f t="shared" si="26"/>
        <v>0.19</v>
      </c>
      <c r="Q7" s="76">
        <f t="shared" si="6"/>
        <v>0.17</v>
      </c>
      <c r="R7" s="76">
        <f t="shared" si="7"/>
        <v>0.19</v>
      </c>
      <c r="S7" s="76">
        <f t="shared" si="8"/>
        <v>0.18</v>
      </c>
      <c r="T7" s="76">
        <f t="shared" si="9"/>
        <v>0.17</v>
      </c>
      <c r="U7" s="76">
        <f t="shared" si="10"/>
        <v>0.19</v>
      </c>
      <c r="V7" s="76">
        <f t="shared" si="11"/>
        <v>0.2</v>
      </c>
      <c r="W7" s="76">
        <f t="shared" si="12"/>
        <v>0.19</v>
      </c>
      <c r="X7" s="76">
        <f t="shared" si="13"/>
        <v>0.19</v>
      </c>
      <c r="Y7" s="76">
        <f t="shared" si="14"/>
        <v>0.17</v>
      </c>
      <c r="Z7" s="76">
        <f t="shared" si="15"/>
        <v>0.19</v>
      </c>
      <c r="AA7" s="76">
        <f t="shared" si="16"/>
        <v>0.17</v>
      </c>
      <c r="AB7" s="76">
        <f t="shared" si="17"/>
        <v>0.19</v>
      </c>
      <c r="AC7" s="76">
        <f t="shared" si="18"/>
        <v>0.19</v>
      </c>
      <c r="AD7" s="76">
        <f t="shared" si="19"/>
        <v>0.21</v>
      </c>
      <c r="AE7" s="76">
        <f t="shared" si="20"/>
        <v>0.17</v>
      </c>
      <c r="AF7" s="76">
        <f t="shared" si="21"/>
        <v>0.19</v>
      </c>
      <c r="AG7" s="76">
        <f t="shared" si="22"/>
        <v>0.17</v>
      </c>
      <c r="AH7" s="76">
        <f t="shared" si="23"/>
        <v>0.17</v>
      </c>
      <c r="AI7" s="76">
        <f t="shared" si="24"/>
        <v>0.19</v>
      </c>
      <c r="AJ7" s="76">
        <f t="shared" si="25"/>
        <v>0.17</v>
      </c>
    </row>
    <row r="8" spans="1:36" ht="12.95" customHeight="1" x14ac:dyDescent="0.15">
      <c r="A8" s="90">
        <v>545</v>
      </c>
      <c r="B8" s="107" t="s">
        <v>68</v>
      </c>
      <c r="C8" s="107"/>
      <c r="D8" s="75">
        <v>12</v>
      </c>
      <c r="E8" s="75">
        <v>10</v>
      </c>
      <c r="F8" s="4">
        <f t="shared" si="0"/>
        <v>0.05</v>
      </c>
      <c r="G8" s="5"/>
      <c r="H8" s="75" t="s">
        <v>61</v>
      </c>
      <c r="I8" s="75"/>
      <c r="J8" s="1" t="s">
        <v>15</v>
      </c>
      <c r="K8" s="76">
        <f t="shared" si="1"/>
        <v>0.06</v>
      </c>
      <c r="L8" s="76">
        <f t="shared" si="2"/>
        <v>0.06</v>
      </c>
      <c r="M8" s="76">
        <f t="shared" si="3"/>
        <v>0.06</v>
      </c>
      <c r="N8" s="76">
        <f t="shared" si="4"/>
        <v>0.06</v>
      </c>
      <c r="O8" s="76">
        <f t="shared" si="5"/>
        <v>0.06</v>
      </c>
      <c r="P8" s="76">
        <f t="shared" si="26"/>
        <v>0.06</v>
      </c>
      <c r="Q8" s="76">
        <f t="shared" si="6"/>
        <v>0.06</v>
      </c>
      <c r="R8" s="76">
        <f t="shared" si="7"/>
        <v>0.06</v>
      </c>
      <c r="S8" s="76">
        <f t="shared" si="8"/>
        <v>0.06</v>
      </c>
      <c r="T8" s="76">
        <f t="shared" si="9"/>
        <v>0.06</v>
      </c>
      <c r="U8" s="76">
        <f t="shared" si="10"/>
        <v>0.06</v>
      </c>
      <c r="V8" s="76">
        <f t="shared" si="11"/>
        <v>0.06</v>
      </c>
      <c r="W8" s="76">
        <f t="shared" si="12"/>
        <v>0.06</v>
      </c>
      <c r="X8" s="76">
        <f t="shared" si="13"/>
        <v>0.06</v>
      </c>
      <c r="Y8" s="76">
        <f t="shared" si="14"/>
        <v>0.05</v>
      </c>
      <c r="Z8" s="76">
        <f t="shared" si="15"/>
        <v>0.06</v>
      </c>
      <c r="AA8" s="76">
        <f t="shared" si="16"/>
        <v>0.06</v>
      </c>
      <c r="AB8" s="76">
        <f t="shared" si="17"/>
        <v>0.06</v>
      </c>
      <c r="AC8" s="76">
        <f t="shared" si="18"/>
        <v>0.06</v>
      </c>
      <c r="AD8" s="76">
        <f t="shared" si="19"/>
        <v>7.0000000000000007E-2</v>
      </c>
      <c r="AE8" s="76">
        <f t="shared" si="20"/>
        <v>0.05</v>
      </c>
      <c r="AF8" s="76">
        <f t="shared" si="21"/>
        <v>0.06</v>
      </c>
      <c r="AG8" s="76">
        <f t="shared" si="22"/>
        <v>0.05</v>
      </c>
      <c r="AH8" s="76">
        <f t="shared" si="23"/>
        <v>0.05</v>
      </c>
      <c r="AI8" s="76">
        <f t="shared" si="24"/>
        <v>0.06</v>
      </c>
      <c r="AJ8" s="76">
        <f t="shared" si="25"/>
        <v>0.05</v>
      </c>
    </row>
    <row r="9" spans="1:36" ht="12.95" customHeight="1" x14ac:dyDescent="0.15">
      <c r="A9" s="90">
        <v>546</v>
      </c>
      <c r="B9" s="107" t="s">
        <v>68</v>
      </c>
      <c r="C9" s="107"/>
      <c r="D9" s="75">
        <v>10</v>
      </c>
      <c r="E9" s="75">
        <v>9</v>
      </c>
      <c r="F9" s="4">
        <f t="shared" si="0"/>
        <v>0.04</v>
      </c>
      <c r="G9" s="5"/>
      <c r="H9" s="90" t="s">
        <v>61</v>
      </c>
      <c r="I9" s="75"/>
      <c r="J9" s="1" t="s">
        <v>15</v>
      </c>
      <c r="K9" s="76">
        <f t="shared" si="1"/>
        <v>0.04</v>
      </c>
      <c r="L9" s="76">
        <f t="shared" si="2"/>
        <v>0.04</v>
      </c>
      <c r="M9" s="76">
        <f t="shared" si="3"/>
        <v>0.04</v>
      </c>
      <c r="N9" s="76">
        <f t="shared" si="4"/>
        <v>0.04</v>
      </c>
      <c r="O9" s="76">
        <f t="shared" si="5"/>
        <v>0.04</v>
      </c>
      <c r="P9" s="76">
        <f t="shared" si="26"/>
        <v>0.04</v>
      </c>
      <c r="Q9" s="76">
        <f t="shared" si="6"/>
        <v>0.04</v>
      </c>
      <c r="R9" s="76">
        <f t="shared" si="7"/>
        <v>0.04</v>
      </c>
      <c r="S9" s="76">
        <f t="shared" si="8"/>
        <v>0.04</v>
      </c>
      <c r="T9" s="76">
        <f t="shared" si="9"/>
        <v>0.04</v>
      </c>
      <c r="U9" s="76">
        <f t="shared" si="10"/>
        <v>0.04</v>
      </c>
      <c r="V9" s="76">
        <f t="shared" si="11"/>
        <v>0.04</v>
      </c>
      <c r="W9" s="76">
        <f t="shared" si="12"/>
        <v>0.04</v>
      </c>
      <c r="X9" s="76">
        <f t="shared" si="13"/>
        <v>0.04</v>
      </c>
      <c r="Y9" s="76">
        <f t="shared" si="14"/>
        <v>0.03</v>
      </c>
      <c r="Z9" s="76">
        <f t="shared" si="15"/>
        <v>0.04</v>
      </c>
      <c r="AA9" s="76">
        <f t="shared" si="16"/>
        <v>0.04</v>
      </c>
      <c r="AB9" s="76">
        <f t="shared" si="17"/>
        <v>0.04</v>
      </c>
      <c r="AC9" s="76">
        <f t="shared" si="18"/>
        <v>0.04</v>
      </c>
      <c r="AD9" s="76">
        <f t="shared" si="19"/>
        <v>0.05</v>
      </c>
      <c r="AE9" s="76">
        <f t="shared" si="20"/>
        <v>0.03</v>
      </c>
      <c r="AF9" s="76">
        <f t="shared" si="21"/>
        <v>0.04</v>
      </c>
      <c r="AG9" s="76">
        <f t="shared" si="22"/>
        <v>0.04</v>
      </c>
      <c r="AH9" s="76">
        <f t="shared" si="23"/>
        <v>0.03</v>
      </c>
      <c r="AI9" s="76">
        <f t="shared" si="24"/>
        <v>0.04</v>
      </c>
      <c r="AJ9" s="76">
        <f t="shared" si="25"/>
        <v>0.04</v>
      </c>
    </row>
    <row r="10" spans="1:36" ht="12.95" customHeight="1" x14ac:dyDescent="0.15">
      <c r="A10" s="90">
        <v>547</v>
      </c>
      <c r="B10" s="107" t="s">
        <v>60</v>
      </c>
      <c r="C10" s="107"/>
      <c r="D10" s="75">
        <v>16</v>
      </c>
      <c r="E10" s="75">
        <v>12</v>
      </c>
      <c r="F10" s="4">
        <f t="shared" si="0"/>
        <v>0.11</v>
      </c>
      <c r="G10" s="75"/>
      <c r="H10" s="75"/>
      <c r="I10" s="75"/>
      <c r="J10" s="1" t="s">
        <v>15</v>
      </c>
      <c r="K10" s="76">
        <f t="shared" si="1"/>
        <v>0.12</v>
      </c>
      <c r="L10" s="76">
        <f t="shared" si="2"/>
        <v>0.12</v>
      </c>
      <c r="M10" s="76">
        <f t="shared" si="3"/>
        <v>0.12</v>
      </c>
      <c r="N10" s="76">
        <f t="shared" si="4"/>
        <v>0.13</v>
      </c>
      <c r="O10" s="76">
        <f t="shared" si="5"/>
        <v>0.13</v>
      </c>
      <c r="P10" s="76">
        <f t="shared" si="26"/>
        <v>0.12</v>
      </c>
      <c r="Q10" s="76">
        <f t="shared" si="6"/>
        <v>0.12</v>
      </c>
      <c r="R10" s="76">
        <f t="shared" si="7"/>
        <v>0.12</v>
      </c>
      <c r="S10" s="76">
        <f t="shared" si="8"/>
        <v>0.12</v>
      </c>
      <c r="T10" s="76">
        <f t="shared" si="9"/>
        <v>0.12</v>
      </c>
      <c r="U10" s="76">
        <f t="shared" si="10"/>
        <v>0.12</v>
      </c>
      <c r="V10" s="76">
        <f t="shared" si="11"/>
        <v>0.13</v>
      </c>
      <c r="W10" s="76">
        <f t="shared" si="12"/>
        <v>0.12</v>
      </c>
      <c r="X10" s="76">
        <f t="shared" si="13"/>
        <v>0.12</v>
      </c>
      <c r="Y10" s="76">
        <f t="shared" si="14"/>
        <v>0.11</v>
      </c>
      <c r="Z10" s="76">
        <f t="shared" si="15"/>
        <v>0.12</v>
      </c>
      <c r="AA10" s="76">
        <f t="shared" si="16"/>
        <v>0.11</v>
      </c>
      <c r="AB10" s="76">
        <f t="shared" si="17"/>
        <v>0.12</v>
      </c>
      <c r="AC10" s="76">
        <f t="shared" si="18"/>
        <v>0.12</v>
      </c>
      <c r="AD10" s="76">
        <f t="shared" si="19"/>
        <v>0.15</v>
      </c>
      <c r="AE10" s="76">
        <f t="shared" si="20"/>
        <v>0.11</v>
      </c>
      <c r="AF10" s="76">
        <f t="shared" si="21"/>
        <v>0.12</v>
      </c>
      <c r="AG10" s="76">
        <f t="shared" si="22"/>
        <v>0.11</v>
      </c>
      <c r="AH10" s="76">
        <f t="shared" si="23"/>
        <v>0.11</v>
      </c>
      <c r="AI10" s="76">
        <f t="shared" si="24"/>
        <v>0.13</v>
      </c>
      <c r="AJ10" s="76">
        <f t="shared" si="25"/>
        <v>0.11</v>
      </c>
    </row>
    <row r="11" spans="1:36" ht="12.95" customHeight="1" x14ac:dyDescent="0.15">
      <c r="A11" s="90">
        <v>548</v>
      </c>
      <c r="B11" s="107" t="s">
        <v>57</v>
      </c>
      <c r="C11" s="107"/>
      <c r="D11" s="75">
        <v>10</v>
      </c>
      <c r="E11" s="75">
        <v>5</v>
      </c>
      <c r="F11" s="4">
        <f t="shared" si="0"/>
        <v>0.02</v>
      </c>
      <c r="G11" s="5"/>
      <c r="H11" s="75" t="s">
        <v>61</v>
      </c>
      <c r="I11" s="75"/>
      <c r="J11" s="1" t="s">
        <v>15</v>
      </c>
      <c r="K11" s="76">
        <f t="shared" si="1"/>
        <v>0.02</v>
      </c>
      <c r="L11" s="76">
        <f t="shared" si="2"/>
        <v>0.02</v>
      </c>
      <c r="M11" s="76">
        <f t="shared" si="3"/>
        <v>0.02</v>
      </c>
      <c r="N11" s="76">
        <f t="shared" si="4"/>
        <v>0.02</v>
      </c>
      <c r="O11" s="76">
        <f t="shared" si="5"/>
        <v>0.02</v>
      </c>
      <c r="P11" s="76">
        <f t="shared" si="26"/>
        <v>0.02</v>
      </c>
      <c r="Q11" s="76">
        <f t="shared" si="6"/>
        <v>0.02</v>
      </c>
      <c r="R11" s="76">
        <f t="shared" si="7"/>
        <v>0.02</v>
      </c>
      <c r="S11" s="76">
        <f t="shared" si="8"/>
        <v>0.02</v>
      </c>
      <c r="T11" s="76">
        <f t="shared" si="9"/>
        <v>0.02</v>
      </c>
      <c r="U11" s="76">
        <f t="shared" si="10"/>
        <v>0.02</v>
      </c>
      <c r="V11" s="76">
        <f t="shared" si="11"/>
        <v>0.02</v>
      </c>
      <c r="W11" s="76">
        <f t="shared" si="12"/>
        <v>0.02</v>
      </c>
      <c r="X11" s="76">
        <f t="shared" si="13"/>
        <v>0.02</v>
      </c>
      <c r="Y11" s="76">
        <f t="shared" si="14"/>
        <v>0.02</v>
      </c>
      <c r="Z11" s="76">
        <f t="shared" si="15"/>
        <v>0.02</v>
      </c>
      <c r="AA11" s="76">
        <f t="shared" si="16"/>
        <v>0.02</v>
      </c>
      <c r="AB11" s="76">
        <f t="shared" si="17"/>
        <v>0.02</v>
      </c>
      <c r="AC11" s="76">
        <f t="shared" si="18"/>
        <v>0.02</v>
      </c>
      <c r="AD11" s="76">
        <f t="shared" si="19"/>
        <v>0.03</v>
      </c>
      <c r="AE11" s="76">
        <f t="shared" si="20"/>
        <v>0.02</v>
      </c>
      <c r="AF11" s="76">
        <f t="shared" si="21"/>
        <v>0.02</v>
      </c>
      <c r="AG11" s="76">
        <f t="shared" si="22"/>
        <v>0.02</v>
      </c>
      <c r="AH11" s="76">
        <f t="shared" si="23"/>
        <v>0.02</v>
      </c>
      <c r="AI11" s="76">
        <f t="shared" si="24"/>
        <v>0.02</v>
      </c>
      <c r="AJ11" s="76">
        <f t="shared" si="25"/>
        <v>0.02</v>
      </c>
    </row>
    <row r="12" spans="1:36" ht="12.95" customHeight="1" x14ac:dyDescent="0.15">
      <c r="A12" s="90">
        <v>549</v>
      </c>
      <c r="B12" s="107" t="s">
        <v>56</v>
      </c>
      <c r="C12" s="107"/>
      <c r="D12" s="75">
        <v>10</v>
      </c>
      <c r="E12" s="75">
        <v>8</v>
      </c>
      <c r="F12" s="4">
        <f t="shared" si="0"/>
        <v>0.03</v>
      </c>
      <c r="G12" s="75"/>
      <c r="H12" s="75"/>
      <c r="I12" s="75"/>
      <c r="J12" s="1" t="s">
        <v>15</v>
      </c>
      <c r="K12" s="76">
        <f t="shared" si="1"/>
        <v>0.03</v>
      </c>
      <c r="L12" s="76">
        <f t="shared" si="2"/>
        <v>0.03</v>
      </c>
      <c r="M12" s="76">
        <f t="shared" si="3"/>
        <v>0.03</v>
      </c>
      <c r="N12" s="76">
        <f t="shared" si="4"/>
        <v>0.04</v>
      </c>
      <c r="O12" s="76">
        <f t="shared" si="5"/>
        <v>0.04</v>
      </c>
      <c r="P12" s="76">
        <f t="shared" si="26"/>
        <v>0.03</v>
      </c>
      <c r="Q12" s="76">
        <f t="shared" si="6"/>
        <v>0.03</v>
      </c>
      <c r="R12" s="76">
        <f t="shared" si="7"/>
        <v>0.03</v>
      </c>
      <c r="S12" s="76">
        <f t="shared" si="8"/>
        <v>0.03</v>
      </c>
      <c r="T12" s="76">
        <f t="shared" si="9"/>
        <v>0.03</v>
      </c>
      <c r="U12" s="76">
        <f t="shared" si="10"/>
        <v>0.03</v>
      </c>
      <c r="V12" s="76">
        <f t="shared" si="11"/>
        <v>0.04</v>
      </c>
      <c r="W12" s="76">
        <f t="shared" si="12"/>
        <v>0.04</v>
      </c>
      <c r="X12" s="76">
        <f t="shared" si="13"/>
        <v>0.03</v>
      </c>
      <c r="Y12" s="76">
        <f t="shared" si="14"/>
        <v>0.03</v>
      </c>
      <c r="Z12" s="76">
        <f t="shared" si="15"/>
        <v>0.04</v>
      </c>
      <c r="AA12" s="76">
        <f t="shared" si="16"/>
        <v>0.03</v>
      </c>
      <c r="AB12" s="76">
        <f t="shared" si="17"/>
        <v>0.03</v>
      </c>
      <c r="AC12" s="76">
        <f t="shared" si="18"/>
        <v>0.03</v>
      </c>
      <c r="AD12" s="76">
        <f t="shared" si="19"/>
        <v>0.04</v>
      </c>
      <c r="AE12" s="76">
        <f t="shared" si="20"/>
        <v>0.03</v>
      </c>
      <c r="AF12" s="76">
        <f t="shared" si="21"/>
        <v>0.03</v>
      </c>
      <c r="AG12" s="76">
        <f t="shared" si="22"/>
        <v>0.03</v>
      </c>
      <c r="AH12" s="76">
        <f t="shared" si="23"/>
        <v>0.03</v>
      </c>
      <c r="AI12" s="76">
        <f t="shared" si="24"/>
        <v>0.04</v>
      </c>
      <c r="AJ12" s="76">
        <f t="shared" si="25"/>
        <v>0.03</v>
      </c>
    </row>
    <row r="13" spans="1:36" ht="12.95" customHeight="1" x14ac:dyDescent="0.15">
      <c r="A13" s="90">
        <v>550</v>
      </c>
      <c r="B13" s="107" t="s">
        <v>68</v>
      </c>
      <c r="C13" s="107"/>
      <c r="D13" s="75">
        <v>18</v>
      </c>
      <c r="E13" s="75">
        <v>12</v>
      </c>
      <c r="F13" s="4">
        <f t="shared" si="0"/>
        <v>0.14000000000000001</v>
      </c>
      <c r="G13" s="5"/>
      <c r="H13" s="75" t="s">
        <v>61</v>
      </c>
      <c r="I13" s="75"/>
      <c r="J13" s="1" t="s">
        <v>15</v>
      </c>
      <c r="K13" s="76">
        <f t="shared" si="1"/>
        <v>0.15</v>
      </c>
      <c r="L13" s="76">
        <f t="shared" si="2"/>
        <v>0.15</v>
      </c>
      <c r="M13" s="76">
        <f t="shared" si="3"/>
        <v>0.15</v>
      </c>
      <c r="N13" s="76">
        <f t="shared" si="4"/>
        <v>0.16</v>
      </c>
      <c r="O13" s="76">
        <f t="shared" si="5"/>
        <v>0.16</v>
      </c>
      <c r="P13" s="76">
        <f t="shared" si="26"/>
        <v>0.15</v>
      </c>
      <c r="Q13" s="76">
        <f t="shared" si="6"/>
        <v>0.14000000000000001</v>
      </c>
      <c r="R13" s="76">
        <f t="shared" si="7"/>
        <v>0.15</v>
      </c>
      <c r="S13" s="76">
        <f t="shared" si="8"/>
        <v>0.15</v>
      </c>
      <c r="T13" s="76">
        <f t="shared" si="9"/>
        <v>0.15</v>
      </c>
      <c r="U13" s="76">
        <f t="shared" si="10"/>
        <v>0.15</v>
      </c>
      <c r="V13" s="76">
        <f t="shared" si="11"/>
        <v>0.16</v>
      </c>
      <c r="W13" s="76">
        <f t="shared" si="12"/>
        <v>0.16</v>
      </c>
      <c r="X13" s="76">
        <f t="shared" si="13"/>
        <v>0.15</v>
      </c>
      <c r="Y13" s="76">
        <f t="shared" si="14"/>
        <v>0.14000000000000001</v>
      </c>
      <c r="Z13" s="76">
        <f t="shared" si="15"/>
        <v>0.16</v>
      </c>
      <c r="AA13" s="76">
        <f t="shared" si="16"/>
        <v>0.14000000000000001</v>
      </c>
      <c r="AB13" s="76">
        <f t="shared" si="17"/>
        <v>0.16</v>
      </c>
      <c r="AC13" s="76">
        <f t="shared" si="18"/>
        <v>0.15</v>
      </c>
      <c r="AD13" s="76">
        <f t="shared" si="19"/>
        <v>0.18</v>
      </c>
      <c r="AE13" s="76">
        <f t="shared" si="20"/>
        <v>0.14000000000000001</v>
      </c>
      <c r="AF13" s="76">
        <f t="shared" si="21"/>
        <v>0.16</v>
      </c>
      <c r="AG13" s="76">
        <f t="shared" si="22"/>
        <v>0.14000000000000001</v>
      </c>
      <c r="AH13" s="76">
        <f t="shared" si="23"/>
        <v>0.14000000000000001</v>
      </c>
      <c r="AI13" s="76">
        <f t="shared" si="24"/>
        <v>0.16</v>
      </c>
      <c r="AJ13" s="76">
        <f t="shared" si="25"/>
        <v>0.14000000000000001</v>
      </c>
    </row>
    <row r="14" spans="1:36" ht="12.95" customHeight="1" x14ac:dyDescent="0.15">
      <c r="A14" s="90"/>
      <c r="B14" s="107"/>
      <c r="C14" s="107"/>
      <c r="D14" s="75"/>
      <c r="E14" s="75"/>
      <c r="F14" s="4" t="str">
        <f t="shared" si="0"/>
        <v/>
      </c>
      <c r="G14" s="5"/>
      <c r="H14" s="75"/>
      <c r="I14" s="75"/>
      <c r="J14" s="1" t="s">
        <v>15</v>
      </c>
      <c r="K14" s="76" t="e">
        <f t="shared" si="1"/>
        <v>#NUM!</v>
      </c>
      <c r="L14" s="76" t="e">
        <f t="shared" si="2"/>
        <v>#NUM!</v>
      </c>
      <c r="M14" s="76" t="e">
        <f t="shared" si="3"/>
        <v>#NUM!</v>
      </c>
      <c r="N14" s="76" t="e">
        <f t="shared" si="4"/>
        <v>#NUM!</v>
      </c>
      <c r="O14" s="76" t="e">
        <f t="shared" si="5"/>
        <v>#NUM!</v>
      </c>
      <c r="P14" s="76" t="e">
        <f t="shared" si="26"/>
        <v>#N/A</v>
      </c>
      <c r="Q14" s="76" t="e">
        <f t="shared" si="6"/>
        <v>#NUM!</v>
      </c>
      <c r="R14" s="76" t="e">
        <f t="shared" si="7"/>
        <v>#NUM!</v>
      </c>
      <c r="S14" s="76" t="e">
        <f t="shared" si="8"/>
        <v>#NUM!</v>
      </c>
      <c r="T14" s="76" t="e">
        <f t="shared" si="9"/>
        <v>#NUM!</v>
      </c>
      <c r="U14" s="76" t="e">
        <f t="shared" si="10"/>
        <v>#N/A</v>
      </c>
      <c r="V14" s="76" t="e">
        <f t="shared" si="11"/>
        <v>#NUM!</v>
      </c>
      <c r="W14" s="76" t="e">
        <f t="shared" si="12"/>
        <v>#NUM!</v>
      </c>
      <c r="X14" s="76" t="e">
        <f t="shared" si="13"/>
        <v>#NUM!</v>
      </c>
      <c r="Y14" s="76" t="e">
        <f t="shared" si="14"/>
        <v>#NUM!</v>
      </c>
      <c r="Z14" s="76" t="e">
        <f t="shared" si="15"/>
        <v>#N/A</v>
      </c>
      <c r="AA14" s="76" t="e">
        <f t="shared" si="16"/>
        <v>#NUM!</v>
      </c>
      <c r="AB14" s="76" t="e">
        <f t="shared" si="17"/>
        <v>#NUM!</v>
      </c>
      <c r="AC14" s="76" t="e">
        <f t="shared" si="18"/>
        <v>#NUM!</v>
      </c>
      <c r="AD14" s="76" t="e">
        <f t="shared" si="19"/>
        <v>#NUM!</v>
      </c>
      <c r="AE14" s="76" t="e">
        <f t="shared" si="20"/>
        <v>#NUM!</v>
      </c>
      <c r="AF14" s="76" t="e">
        <f t="shared" si="21"/>
        <v>#N/A</v>
      </c>
      <c r="AG14" s="76" t="e">
        <f t="shared" si="22"/>
        <v>#NUM!</v>
      </c>
      <c r="AH14" s="76" t="e">
        <f t="shared" si="23"/>
        <v>#NUM!</v>
      </c>
      <c r="AI14" s="76" t="e">
        <f t="shared" si="24"/>
        <v>#NUM!</v>
      </c>
      <c r="AJ14" s="76" t="e">
        <f t="shared" si="25"/>
        <v>#N/A</v>
      </c>
    </row>
    <row r="15" spans="1:36" ht="12.95" customHeight="1" x14ac:dyDescent="0.15">
      <c r="A15" s="75"/>
      <c r="B15" s="107"/>
      <c r="C15" s="107"/>
      <c r="D15" s="75"/>
      <c r="E15" s="75"/>
      <c r="F15" s="4" t="str">
        <f t="shared" si="0"/>
        <v/>
      </c>
      <c r="G15" s="75"/>
      <c r="H15" s="75"/>
      <c r="I15" s="75"/>
      <c r="J15" s="1" t="s">
        <v>15</v>
      </c>
      <c r="K15" s="76" t="e">
        <f t="shared" si="1"/>
        <v>#NUM!</v>
      </c>
      <c r="L15" s="76" t="e">
        <f t="shared" si="2"/>
        <v>#NUM!</v>
      </c>
      <c r="M15" s="76" t="e">
        <f t="shared" si="3"/>
        <v>#NUM!</v>
      </c>
      <c r="N15" s="76" t="e">
        <f t="shared" si="4"/>
        <v>#NUM!</v>
      </c>
      <c r="O15" s="76" t="e">
        <f t="shared" si="5"/>
        <v>#NUM!</v>
      </c>
      <c r="P15" s="76" t="e">
        <f t="shared" si="26"/>
        <v>#N/A</v>
      </c>
      <c r="Q15" s="76" t="e">
        <f t="shared" si="6"/>
        <v>#NUM!</v>
      </c>
      <c r="R15" s="76" t="e">
        <f t="shared" si="7"/>
        <v>#NUM!</v>
      </c>
      <c r="S15" s="76" t="e">
        <f t="shared" si="8"/>
        <v>#NUM!</v>
      </c>
      <c r="T15" s="76" t="e">
        <f t="shared" si="9"/>
        <v>#NUM!</v>
      </c>
      <c r="U15" s="76" t="e">
        <f t="shared" si="10"/>
        <v>#N/A</v>
      </c>
      <c r="V15" s="76" t="e">
        <f t="shared" si="11"/>
        <v>#NUM!</v>
      </c>
      <c r="W15" s="76" t="e">
        <f t="shared" si="12"/>
        <v>#NUM!</v>
      </c>
      <c r="X15" s="76" t="e">
        <f t="shared" si="13"/>
        <v>#NUM!</v>
      </c>
      <c r="Y15" s="76" t="e">
        <f t="shared" si="14"/>
        <v>#NUM!</v>
      </c>
      <c r="Z15" s="76" t="e">
        <f t="shared" si="15"/>
        <v>#N/A</v>
      </c>
      <c r="AA15" s="76" t="e">
        <f t="shared" si="16"/>
        <v>#NUM!</v>
      </c>
      <c r="AB15" s="76" t="e">
        <f t="shared" si="17"/>
        <v>#NUM!</v>
      </c>
      <c r="AC15" s="76" t="e">
        <f t="shared" si="18"/>
        <v>#NUM!</v>
      </c>
      <c r="AD15" s="76" t="e">
        <f t="shared" si="19"/>
        <v>#NUM!</v>
      </c>
      <c r="AE15" s="76" t="e">
        <f t="shared" si="20"/>
        <v>#NUM!</v>
      </c>
      <c r="AF15" s="76" t="e">
        <f t="shared" si="21"/>
        <v>#N/A</v>
      </c>
      <c r="AG15" s="76" t="e">
        <f t="shared" si="22"/>
        <v>#NUM!</v>
      </c>
      <c r="AH15" s="76" t="e">
        <f t="shared" si="23"/>
        <v>#NUM!</v>
      </c>
      <c r="AI15" s="76" t="e">
        <f t="shared" si="24"/>
        <v>#NUM!</v>
      </c>
      <c r="AJ15" s="76" t="e">
        <f t="shared" si="25"/>
        <v>#N/A</v>
      </c>
    </row>
    <row r="16" spans="1:36" ht="12.95" customHeight="1" x14ac:dyDescent="0.15">
      <c r="A16" s="75"/>
      <c r="B16" s="107"/>
      <c r="C16" s="107"/>
      <c r="D16" s="75"/>
      <c r="E16" s="75"/>
      <c r="F16" s="4" t="str">
        <f t="shared" si="0"/>
        <v/>
      </c>
      <c r="G16" s="5"/>
      <c r="H16" s="75"/>
      <c r="I16" s="75"/>
      <c r="J16" s="1" t="s">
        <v>15</v>
      </c>
      <c r="K16" s="76" t="e">
        <f t="shared" si="1"/>
        <v>#NUM!</v>
      </c>
      <c r="L16" s="76" t="e">
        <f t="shared" si="2"/>
        <v>#NUM!</v>
      </c>
      <c r="M16" s="76" t="e">
        <f t="shared" si="3"/>
        <v>#NUM!</v>
      </c>
      <c r="N16" s="76" t="e">
        <f t="shared" si="4"/>
        <v>#NUM!</v>
      </c>
      <c r="O16" s="76" t="e">
        <f t="shared" si="5"/>
        <v>#NUM!</v>
      </c>
      <c r="P16" s="76" t="e">
        <f t="shared" si="26"/>
        <v>#N/A</v>
      </c>
      <c r="Q16" s="76" t="e">
        <f t="shared" si="6"/>
        <v>#NUM!</v>
      </c>
      <c r="R16" s="76" t="e">
        <f t="shared" si="7"/>
        <v>#NUM!</v>
      </c>
      <c r="S16" s="76" t="e">
        <f t="shared" si="8"/>
        <v>#NUM!</v>
      </c>
      <c r="T16" s="76" t="e">
        <f t="shared" si="9"/>
        <v>#NUM!</v>
      </c>
      <c r="U16" s="76" t="e">
        <f t="shared" si="10"/>
        <v>#N/A</v>
      </c>
      <c r="V16" s="76" t="e">
        <f t="shared" si="11"/>
        <v>#NUM!</v>
      </c>
      <c r="W16" s="76" t="e">
        <f t="shared" si="12"/>
        <v>#NUM!</v>
      </c>
      <c r="X16" s="76" t="e">
        <f t="shared" si="13"/>
        <v>#NUM!</v>
      </c>
      <c r="Y16" s="76" t="e">
        <f t="shared" si="14"/>
        <v>#NUM!</v>
      </c>
      <c r="Z16" s="76" t="e">
        <f t="shared" si="15"/>
        <v>#N/A</v>
      </c>
      <c r="AA16" s="76" t="e">
        <f t="shared" si="16"/>
        <v>#NUM!</v>
      </c>
      <c r="AB16" s="76" t="e">
        <f t="shared" si="17"/>
        <v>#NUM!</v>
      </c>
      <c r="AC16" s="76" t="e">
        <f t="shared" si="18"/>
        <v>#NUM!</v>
      </c>
      <c r="AD16" s="76" t="e">
        <f t="shared" si="19"/>
        <v>#NUM!</v>
      </c>
      <c r="AE16" s="76" t="e">
        <f t="shared" si="20"/>
        <v>#NUM!</v>
      </c>
      <c r="AF16" s="76" t="e">
        <f t="shared" si="21"/>
        <v>#N/A</v>
      </c>
      <c r="AG16" s="76" t="e">
        <f t="shared" si="22"/>
        <v>#NUM!</v>
      </c>
      <c r="AH16" s="76" t="e">
        <f t="shared" si="23"/>
        <v>#NUM!</v>
      </c>
      <c r="AI16" s="76" t="e">
        <f t="shared" si="24"/>
        <v>#NUM!</v>
      </c>
      <c r="AJ16" s="76" t="e">
        <f t="shared" si="25"/>
        <v>#N/A</v>
      </c>
    </row>
    <row r="17" spans="1:36" ht="12.95" customHeight="1" x14ac:dyDescent="0.15">
      <c r="A17" s="75"/>
      <c r="B17" s="107"/>
      <c r="C17" s="107"/>
      <c r="D17" s="75"/>
      <c r="E17" s="75"/>
      <c r="F17" s="4" t="str">
        <f t="shared" si="0"/>
        <v/>
      </c>
      <c r="G17" s="75"/>
      <c r="H17" s="75"/>
      <c r="I17" s="75"/>
      <c r="J17" s="1" t="s">
        <v>15</v>
      </c>
      <c r="K17" s="76" t="e">
        <f t="shared" si="1"/>
        <v>#NUM!</v>
      </c>
      <c r="L17" s="76" t="e">
        <f t="shared" si="2"/>
        <v>#NUM!</v>
      </c>
      <c r="M17" s="76" t="e">
        <f t="shared" si="3"/>
        <v>#NUM!</v>
      </c>
      <c r="N17" s="76" t="e">
        <f t="shared" si="4"/>
        <v>#NUM!</v>
      </c>
      <c r="O17" s="76" t="e">
        <f t="shared" si="5"/>
        <v>#NUM!</v>
      </c>
      <c r="P17" s="76" t="e">
        <f t="shared" si="26"/>
        <v>#N/A</v>
      </c>
      <c r="Q17" s="76" t="e">
        <f t="shared" si="6"/>
        <v>#NUM!</v>
      </c>
      <c r="R17" s="76" t="e">
        <f t="shared" si="7"/>
        <v>#NUM!</v>
      </c>
      <c r="S17" s="76" t="e">
        <f t="shared" si="8"/>
        <v>#NUM!</v>
      </c>
      <c r="T17" s="76" t="e">
        <f t="shared" si="9"/>
        <v>#NUM!</v>
      </c>
      <c r="U17" s="76" t="e">
        <f t="shared" si="10"/>
        <v>#N/A</v>
      </c>
      <c r="V17" s="76" t="e">
        <f t="shared" si="11"/>
        <v>#NUM!</v>
      </c>
      <c r="W17" s="76" t="e">
        <f t="shared" si="12"/>
        <v>#NUM!</v>
      </c>
      <c r="X17" s="76" t="e">
        <f t="shared" si="13"/>
        <v>#NUM!</v>
      </c>
      <c r="Y17" s="76" t="e">
        <f t="shared" si="14"/>
        <v>#NUM!</v>
      </c>
      <c r="Z17" s="76" t="e">
        <f t="shared" si="15"/>
        <v>#N/A</v>
      </c>
      <c r="AA17" s="76" t="e">
        <f t="shared" si="16"/>
        <v>#NUM!</v>
      </c>
      <c r="AB17" s="76" t="e">
        <f t="shared" si="17"/>
        <v>#NUM!</v>
      </c>
      <c r="AC17" s="76" t="e">
        <f t="shared" si="18"/>
        <v>#NUM!</v>
      </c>
      <c r="AD17" s="76" t="e">
        <f t="shared" si="19"/>
        <v>#NUM!</v>
      </c>
      <c r="AE17" s="76" t="e">
        <f t="shared" si="20"/>
        <v>#NUM!</v>
      </c>
      <c r="AF17" s="76" t="e">
        <f t="shared" si="21"/>
        <v>#N/A</v>
      </c>
      <c r="AG17" s="76" t="e">
        <f t="shared" si="22"/>
        <v>#NUM!</v>
      </c>
      <c r="AH17" s="76" t="e">
        <f t="shared" si="23"/>
        <v>#NUM!</v>
      </c>
      <c r="AI17" s="76" t="e">
        <f t="shared" si="24"/>
        <v>#NUM!</v>
      </c>
      <c r="AJ17" s="76" t="e">
        <f t="shared" si="25"/>
        <v>#N/A</v>
      </c>
    </row>
    <row r="18" spans="1:36" ht="12.95" customHeight="1" x14ac:dyDescent="0.15">
      <c r="A18" s="75"/>
      <c r="B18" s="107"/>
      <c r="C18" s="107"/>
      <c r="D18" s="75"/>
      <c r="E18" s="75"/>
      <c r="F18" s="4" t="str">
        <f t="shared" si="0"/>
        <v/>
      </c>
      <c r="G18" s="75"/>
      <c r="H18" s="75"/>
      <c r="I18" s="75"/>
      <c r="J18" s="1" t="s">
        <v>15</v>
      </c>
      <c r="K18" s="76" t="e">
        <f t="shared" si="1"/>
        <v>#NUM!</v>
      </c>
      <c r="L18" s="76" t="e">
        <f t="shared" si="2"/>
        <v>#NUM!</v>
      </c>
      <c r="M18" s="76" t="e">
        <f t="shared" si="3"/>
        <v>#NUM!</v>
      </c>
      <c r="N18" s="76" t="e">
        <f t="shared" si="4"/>
        <v>#NUM!</v>
      </c>
      <c r="O18" s="76" t="e">
        <f t="shared" si="5"/>
        <v>#NUM!</v>
      </c>
      <c r="P18" s="76" t="e">
        <f t="shared" si="26"/>
        <v>#N/A</v>
      </c>
      <c r="Q18" s="76" t="e">
        <f t="shared" si="6"/>
        <v>#NUM!</v>
      </c>
      <c r="R18" s="76" t="e">
        <f t="shared" si="7"/>
        <v>#NUM!</v>
      </c>
      <c r="S18" s="76" t="e">
        <f t="shared" si="8"/>
        <v>#NUM!</v>
      </c>
      <c r="T18" s="76" t="e">
        <f t="shared" si="9"/>
        <v>#NUM!</v>
      </c>
      <c r="U18" s="76" t="e">
        <f t="shared" si="10"/>
        <v>#N/A</v>
      </c>
      <c r="V18" s="76" t="e">
        <f t="shared" si="11"/>
        <v>#NUM!</v>
      </c>
      <c r="W18" s="76" t="e">
        <f t="shared" si="12"/>
        <v>#NUM!</v>
      </c>
      <c r="X18" s="76" t="e">
        <f t="shared" si="13"/>
        <v>#NUM!</v>
      </c>
      <c r="Y18" s="76" t="e">
        <f t="shared" si="14"/>
        <v>#NUM!</v>
      </c>
      <c r="Z18" s="76" t="e">
        <f t="shared" si="15"/>
        <v>#N/A</v>
      </c>
      <c r="AA18" s="76" t="e">
        <f t="shared" si="16"/>
        <v>#NUM!</v>
      </c>
      <c r="AB18" s="76" t="e">
        <f t="shared" si="17"/>
        <v>#NUM!</v>
      </c>
      <c r="AC18" s="76" t="e">
        <f t="shared" si="18"/>
        <v>#NUM!</v>
      </c>
      <c r="AD18" s="76" t="e">
        <f t="shared" si="19"/>
        <v>#NUM!</v>
      </c>
      <c r="AE18" s="76" t="e">
        <f t="shared" si="20"/>
        <v>#NUM!</v>
      </c>
      <c r="AF18" s="76" t="e">
        <f t="shared" si="21"/>
        <v>#N/A</v>
      </c>
      <c r="AG18" s="76" t="e">
        <f t="shared" si="22"/>
        <v>#NUM!</v>
      </c>
      <c r="AH18" s="76" t="e">
        <f t="shared" si="23"/>
        <v>#NUM!</v>
      </c>
      <c r="AI18" s="76" t="e">
        <f t="shared" si="24"/>
        <v>#NUM!</v>
      </c>
      <c r="AJ18" s="76" t="e">
        <f t="shared" si="25"/>
        <v>#N/A</v>
      </c>
    </row>
    <row r="19" spans="1:36" ht="12.95" customHeight="1" x14ac:dyDescent="0.15">
      <c r="A19" s="75"/>
      <c r="B19" s="107"/>
      <c r="C19" s="107"/>
      <c r="D19" s="75"/>
      <c r="E19" s="75"/>
      <c r="F19" s="4" t="str">
        <f t="shared" si="0"/>
        <v/>
      </c>
      <c r="G19" s="5"/>
      <c r="H19" s="75"/>
      <c r="I19" s="75"/>
      <c r="J19" s="1" t="s">
        <v>15</v>
      </c>
      <c r="K19" s="76" t="e">
        <f t="shared" si="1"/>
        <v>#NUM!</v>
      </c>
      <c r="L19" s="76" t="e">
        <f t="shared" si="2"/>
        <v>#NUM!</v>
      </c>
      <c r="M19" s="76" t="e">
        <f t="shared" si="3"/>
        <v>#NUM!</v>
      </c>
      <c r="N19" s="76" t="e">
        <f t="shared" si="4"/>
        <v>#NUM!</v>
      </c>
      <c r="O19" s="76" t="e">
        <f t="shared" si="5"/>
        <v>#NUM!</v>
      </c>
      <c r="P19" s="76" t="e">
        <f t="shared" si="26"/>
        <v>#N/A</v>
      </c>
      <c r="Q19" s="76" t="e">
        <f t="shared" si="6"/>
        <v>#NUM!</v>
      </c>
      <c r="R19" s="76" t="e">
        <f t="shared" si="7"/>
        <v>#NUM!</v>
      </c>
      <c r="S19" s="76" t="e">
        <f t="shared" si="8"/>
        <v>#NUM!</v>
      </c>
      <c r="T19" s="76" t="e">
        <f t="shared" si="9"/>
        <v>#NUM!</v>
      </c>
      <c r="U19" s="76" t="e">
        <f t="shared" si="10"/>
        <v>#N/A</v>
      </c>
      <c r="V19" s="76" t="e">
        <f t="shared" si="11"/>
        <v>#NUM!</v>
      </c>
      <c r="W19" s="76" t="e">
        <f t="shared" si="12"/>
        <v>#NUM!</v>
      </c>
      <c r="X19" s="76" t="e">
        <f t="shared" si="13"/>
        <v>#NUM!</v>
      </c>
      <c r="Y19" s="76" t="e">
        <f t="shared" si="14"/>
        <v>#NUM!</v>
      </c>
      <c r="Z19" s="76" t="e">
        <f t="shared" si="15"/>
        <v>#N/A</v>
      </c>
      <c r="AA19" s="76" t="e">
        <f t="shared" si="16"/>
        <v>#NUM!</v>
      </c>
      <c r="AB19" s="76" t="e">
        <f t="shared" si="17"/>
        <v>#NUM!</v>
      </c>
      <c r="AC19" s="76" t="e">
        <f t="shared" si="18"/>
        <v>#NUM!</v>
      </c>
      <c r="AD19" s="76" t="e">
        <f t="shared" si="19"/>
        <v>#NUM!</v>
      </c>
      <c r="AE19" s="76" t="e">
        <f t="shared" si="20"/>
        <v>#NUM!</v>
      </c>
      <c r="AF19" s="76" t="e">
        <f t="shared" si="21"/>
        <v>#N/A</v>
      </c>
      <c r="AG19" s="76" t="e">
        <f t="shared" si="22"/>
        <v>#NUM!</v>
      </c>
      <c r="AH19" s="76" t="e">
        <f t="shared" si="23"/>
        <v>#NUM!</v>
      </c>
      <c r="AI19" s="76" t="e">
        <f t="shared" si="24"/>
        <v>#NUM!</v>
      </c>
      <c r="AJ19" s="76" t="e">
        <f t="shared" si="25"/>
        <v>#N/A</v>
      </c>
    </row>
    <row r="20" spans="1:36" ht="12.95" customHeight="1" x14ac:dyDescent="0.15">
      <c r="A20" s="75"/>
      <c r="B20" s="107"/>
      <c r="C20" s="107"/>
      <c r="D20" s="75"/>
      <c r="E20" s="75"/>
      <c r="F20" s="4" t="str">
        <f t="shared" si="0"/>
        <v/>
      </c>
      <c r="G20" s="5"/>
      <c r="H20" s="75"/>
      <c r="I20" s="75"/>
      <c r="J20" s="1" t="s">
        <v>15</v>
      </c>
      <c r="K20" s="76" t="e">
        <f t="shared" si="1"/>
        <v>#NUM!</v>
      </c>
      <c r="L20" s="76" t="e">
        <f t="shared" si="2"/>
        <v>#NUM!</v>
      </c>
      <c r="M20" s="76" t="e">
        <f t="shared" si="3"/>
        <v>#NUM!</v>
      </c>
      <c r="N20" s="76" t="e">
        <f t="shared" si="4"/>
        <v>#NUM!</v>
      </c>
      <c r="O20" s="76" t="e">
        <f t="shared" si="5"/>
        <v>#NUM!</v>
      </c>
      <c r="P20" s="76" t="e">
        <f t="shared" si="26"/>
        <v>#N/A</v>
      </c>
      <c r="Q20" s="76" t="e">
        <f t="shared" si="6"/>
        <v>#NUM!</v>
      </c>
      <c r="R20" s="76" t="e">
        <f t="shared" si="7"/>
        <v>#NUM!</v>
      </c>
      <c r="S20" s="76" t="e">
        <f t="shared" si="8"/>
        <v>#NUM!</v>
      </c>
      <c r="T20" s="76" t="e">
        <f t="shared" si="9"/>
        <v>#NUM!</v>
      </c>
      <c r="U20" s="76" t="e">
        <f t="shared" si="10"/>
        <v>#N/A</v>
      </c>
      <c r="V20" s="76" t="e">
        <f t="shared" si="11"/>
        <v>#NUM!</v>
      </c>
      <c r="W20" s="76" t="e">
        <f t="shared" si="12"/>
        <v>#NUM!</v>
      </c>
      <c r="X20" s="76" t="e">
        <f t="shared" si="13"/>
        <v>#NUM!</v>
      </c>
      <c r="Y20" s="76" t="e">
        <f t="shared" si="14"/>
        <v>#NUM!</v>
      </c>
      <c r="Z20" s="76" t="e">
        <f t="shared" si="15"/>
        <v>#N/A</v>
      </c>
      <c r="AA20" s="76" t="e">
        <f t="shared" si="16"/>
        <v>#NUM!</v>
      </c>
      <c r="AB20" s="76" t="e">
        <f t="shared" si="17"/>
        <v>#NUM!</v>
      </c>
      <c r="AC20" s="76" t="e">
        <f t="shared" si="18"/>
        <v>#NUM!</v>
      </c>
      <c r="AD20" s="76" t="e">
        <f t="shared" si="19"/>
        <v>#NUM!</v>
      </c>
      <c r="AE20" s="76" t="e">
        <f t="shared" si="20"/>
        <v>#NUM!</v>
      </c>
      <c r="AF20" s="76" t="e">
        <f t="shared" si="21"/>
        <v>#N/A</v>
      </c>
      <c r="AG20" s="76" t="e">
        <f t="shared" si="22"/>
        <v>#NUM!</v>
      </c>
      <c r="AH20" s="76" t="e">
        <f t="shared" si="23"/>
        <v>#NUM!</v>
      </c>
      <c r="AI20" s="76" t="e">
        <f t="shared" si="24"/>
        <v>#NUM!</v>
      </c>
      <c r="AJ20" s="76" t="e">
        <f t="shared" si="25"/>
        <v>#N/A</v>
      </c>
    </row>
    <row r="21" spans="1:36" ht="12.95" customHeight="1" x14ac:dyDescent="0.15">
      <c r="A21" s="75"/>
      <c r="B21" s="107"/>
      <c r="C21" s="107"/>
      <c r="D21" s="75"/>
      <c r="E21" s="75"/>
      <c r="F21" s="4" t="str">
        <f t="shared" si="0"/>
        <v/>
      </c>
      <c r="G21" s="5"/>
      <c r="H21" s="75"/>
      <c r="I21" s="75"/>
      <c r="J21" s="1" t="s">
        <v>15</v>
      </c>
      <c r="K21" s="76" t="e">
        <f t="shared" si="1"/>
        <v>#NUM!</v>
      </c>
      <c r="L21" s="76" t="e">
        <f t="shared" si="2"/>
        <v>#NUM!</v>
      </c>
      <c r="M21" s="76" t="e">
        <f t="shared" si="3"/>
        <v>#NUM!</v>
      </c>
      <c r="N21" s="76" t="e">
        <f t="shared" si="4"/>
        <v>#NUM!</v>
      </c>
      <c r="O21" s="76" t="e">
        <f t="shared" si="5"/>
        <v>#NUM!</v>
      </c>
      <c r="P21" s="76" t="e">
        <f t="shared" si="26"/>
        <v>#N/A</v>
      </c>
      <c r="Q21" s="76" t="e">
        <f t="shared" si="6"/>
        <v>#NUM!</v>
      </c>
      <c r="R21" s="76" t="e">
        <f t="shared" si="7"/>
        <v>#NUM!</v>
      </c>
      <c r="S21" s="76" t="e">
        <f t="shared" si="8"/>
        <v>#NUM!</v>
      </c>
      <c r="T21" s="76" t="e">
        <f t="shared" si="9"/>
        <v>#NUM!</v>
      </c>
      <c r="U21" s="76" t="e">
        <f t="shared" si="10"/>
        <v>#N/A</v>
      </c>
      <c r="V21" s="76" t="e">
        <f t="shared" si="11"/>
        <v>#NUM!</v>
      </c>
      <c r="W21" s="76" t="e">
        <f t="shared" si="12"/>
        <v>#NUM!</v>
      </c>
      <c r="X21" s="76" t="e">
        <f t="shared" si="13"/>
        <v>#NUM!</v>
      </c>
      <c r="Y21" s="76" t="e">
        <f t="shared" si="14"/>
        <v>#NUM!</v>
      </c>
      <c r="Z21" s="76" t="e">
        <f t="shared" si="15"/>
        <v>#N/A</v>
      </c>
      <c r="AA21" s="76" t="e">
        <f t="shared" si="16"/>
        <v>#NUM!</v>
      </c>
      <c r="AB21" s="76" t="e">
        <f t="shared" si="17"/>
        <v>#NUM!</v>
      </c>
      <c r="AC21" s="76" t="e">
        <f t="shared" si="18"/>
        <v>#NUM!</v>
      </c>
      <c r="AD21" s="76" t="e">
        <f t="shared" si="19"/>
        <v>#NUM!</v>
      </c>
      <c r="AE21" s="76" t="e">
        <f t="shared" si="20"/>
        <v>#NUM!</v>
      </c>
      <c r="AF21" s="76" t="e">
        <f t="shared" si="21"/>
        <v>#N/A</v>
      </c>
      <c r="AG21" s="76" t="e">
        <f t="shared" si="22"/>
        <v>#NUM!</v>
      </c>
      <c r="AH21" s="76" t="e">
        <f t="shared" si="23"/>
        <v>#NUM!</v>
      </c>
      <c r="AI21" s="76" t="e">
        <f t="shared" si="24"/>
        <v>#NUM!</v>
      </c>
      <c r="AJ21" s="76" t="e">
        <f t="shared" si="25"/>
        <v>#N/A</v>
      </c>
    </row>
    <row r="22" spans="1:36" ht="12.95" customHeight="1" x14ac:dyDescent="0.15">
      <c r="A22" s="75"/>
      <c r="B22" s="107"/>
      <c r="C22" s="107"/>
      <c r="D22" s="75"/>
      <c r="E22" s="75"/>
      <c r="F22" s="4" t="str">
        <f t="shared" si="0"/>
        <v/>
      </c>
      <c r="G22" s="5"/>
      <c r="H22" s="75"/>
      <c r="I22" s="75"/>
      <c r="J22" s="1" t="s">
        <v>15</v>
      </c>
      <c r="K22" s="76" t="e">
        <f t="shared" si="1"/>
        <v>#NUM!</v>
      </c>
      <c r="L22" s="76" t="e">
        <f t="shared" si="2"/>
        <v>#NUM!</v>
      </c>
      <c r="M22" s="76" t="e">
        <f t="shared" si="3"/>
        <v>#NUM!</v>
      </c>
      <c r="N22" s="76" t="e">
        <f t="shared" si="4"/>
        <v>#NUM!</v>
      </c>
      <c r="O22" s="76" t="e">
        <f t="shared" si="5"/>
        <v>#NUM!</v>
      </c>
      <c r="P22" s="76" t="e">
        <f t="shared" si="26"/>
        <v>#N/A</v>
      </c>
      <c r="Q22" s="76" t="e">
        <f t="shared" si="6"/>
        <v>#NUM!</v>
      </c>
      <c r="R22" s="76" t="e">
        <f t="shared" si="7"/>
        <v>#NUM!</v>
      </c>
      <c r="S22" s="76" t="e">
        <f t="shared" si="8"/>
        <v>#NUM!</v>
      </c>
      <c r="T22" s="76" t="e">
        <f t="shared" si="9"/>
        <v>#NUM!</v>
      </c>
      <c r="U22" s="76" t="e">
        <f t="shared" si="10"/>
        <v>#N/A</v>
      </c>
      <c r="V22" s="76" t="e">
        <f t="shared" si="11"/>
        <v>#NUM!</v>
      </c>
      <c r="W22" s="76" t="e">
        <f t="shared" si="12"/>
        <v>#NUM!</v>
      </c>
      <c r="X22" s="76" t="e">
        <f t="shared" si="13"/>
        <v>#NUM!</v>
      </c>
      <c r="Y22" s="76" t="e">
        <f t="shared" si="14"/>
        <v>#NUM!</v>
      </c>
      <c r="Z22" s="76" t="e">
        <f t="shared" si="15"/>
        <v>#N/A</v>
      </c>
      <c r="AA22" s="76" t="e">
        <f t="shared" si="16"/>
        <v>#NUM!</v>
      </c>
      <c r="AB22" s="76" t="e">
        <f t="shared" si="17"/>
        <v>#NUM!</v>
      </c>
      <c r="AC22" s="76" t="e">
        <f t="shared" si="18"/>
        <v>#NUM!</v>
      </c>
      <c r="AD22" s="76" t="e">
        <f t="shared" si="19"/>
        <v>#NUM!</v>
      </c>
      <c r="AE22" s="76" t="e">
        <f t="shared" si="20"/>
        <v>#NUM!</v>
      </c>
      <c r="AF22" s="76" t="e">
        <f t="shared" si="21"/>
        <v>#N/A</v>
      </c>
      <c r="AG22" s="76" t="e">
        <f t="shared" si="22"/>
        <v>#NUM!</v>
      </c>
      <c r="AH22" s="76" t="e">
        <f t="shared" si="23"/>
        <v>#NUM!</v>
      </c>
      <c r="AI22" s="76" t="e">
        <f t="shared" si="24"/>
        <v>#NUM!</v>
      </c>
      <c r="AJ22" s="76" t="e">
        <f t="shared" si="25"/>
        <v>#N/A</v>
      </c>
    </row>
    <row r="23" spans="1:36" ht="12.95" customHeight="1" x14ac:dyDescent="0.15">
      <c r="A23" s="75"/>
      <c r="B23" s="107"/>
      <c r="C23" s="107"/>
      <c r="D23" s="75"/>
      <c r="E23" s="75"/>
      <c r="F23" s="4" t="str">
        <f t="shared" si="0"/>
        <v/>
      </c>
      <c r="G23" s="5"/>
      <c r="H23" s="75"/>
      <c r="I23" s="75"/>
      <c r="J23" s="1" t="s">
        <v>15</v>
      </c>
      <c r="K23" s="76" t="e">
        <f t="shared" si="1"/>
        <v>#NUM!</v>
      </c>
      <c r="L23" s="76" t="e">
        <f t="shared" si="2"/>
        <v>#NUM!</v>
      </c>
      <c r="M23" s="76" t="e">
        <f t="shared" si="3"/>
        <v>#NUM!</v>
      </c>
      <c r="N23" s="76" t="e">
        <f t="shared" si="4"/>
        <v>#NUM!</v>
      </c>
      <c r="O23" s="76" t="e">
        <f t="shared" si="5"/>
        <v>#NUM!</v>
      </c>
      <c r="P23" s="76" t="e">
        <f t="shared" si="26"/>
        <v>#N/A</v>
      </c>
      <c r="Q23" s="76" t="e">
        <f t="shared" si="6"/>
        <v>#NUM!</v>
      </c>
      <c r="R23" s="76" t="e">
        <f t="shared" si="7"/>
        <v>#NUM!</v>
      </c>
      <c r="S23" s="76" t="e">
        <f t="shared" si="8"/>
        <v>#NUM!</v>
      </c>
      <c r="T23" s="76" t="e">
        <f t="shared" si="9"/>
        <v>#NUM!</v>
      </c>
      <c r="U23" s="76" t="e">
        <f t="shared" si="10"/>
        <v>#N/A</v>
      </c>
      <c r="V23" s="76" t="e">
        <f t="shared" si="11"/>
        <v>#NUM!</v>
      </c>
      <c r="W23" s="76" t="e">
        <f t="shared" si="12"/>
        <v>#NUM!</v>
      </c>
      <c r="X23" s="76" t="e">
        <f t="shared" si="13"/>
        <v>#NUM!</v>
      </c>
      <c r="Y23" s="76" t="e">
        <f t="shared" si="14"/>
        <v>#NUM!</v>
      </c>
      <c r="Z23" s="76" t="e">
        <f t="shared" si="15"/>
        <v>#N/A</v>
      </c>
      <c r="AA23" s="76" t="e">
        <f t="shared" si="16"/>
        <v>#NUM!</v>
      </c>
      <c r="AB23" s="76" t="e">
        <f t="shared" si="17"/>
        <v>#NUM!</v>
      </c>
      <c r="AC23" s="76" t="e">
        <f t="shared" si="18"/>
        <v>#NUM!</v>
      </c>
      <c r="AD23" s="76" t="e">
        <f t="shared" si="19"/>
        <v>#NUM!</v>
      </c>
      <c r="AE23" s="76" t="e">
        <f t="shared" si="20"/>
        <v>#NUM!</v>
      </c>
      <c r="AF23" s="76" t="e">
        <f t="shared" si="21"/>
        <v>#N/A</v>
      </c>
      <c r="AG23" s="76" t="e">
        <f t="shared" si="22"/>
        <v>#NUM!</v>
      </c>
      <c r="AH23" s="76" t="e">
        <f t="shared" si="23"/>
        <v>#NUM!</v>
      </c>
      <c r="AI23" s="76" t="e">
        <f t="shared" si="24"/>
        <v>#NUM!</v>
      </c>
      <c r="AJ23" s="76" t="e">
        <f t="shared" si="25"/>
        <v>#N/A</v>
      </c>
    </row>
    <row r="24" spans="1:36" ht="12.95" customHeight="1" x14ac:dyDescent="0.15">
      <c r="A24" s="75"/>
      <c r="B24" s="107"/>
      <c r="C24" s="107"/>
      <c r="D24" s="75"/>
      <c r="E24" s="75"/>
      <c r="F24" s="4" t="str">
        <f t="shared" si="0"/>
        <v/>
      </c>
      <c r="G24" s="75"/>
      <c r="H24" s="75"/>
      <c r="I24" s="75"/>
      <c r="J24" s="1" t="s">
        <v>15</v>
      </c>
      <c r="K24" s="76" t="e">
        <f t="shared" si="1"/>
        <v>#NUM!</v>
      </c>
      <c r="L24" s="76" t="e">
        <f t="shared" si="2"/>
        <v>#NUM!</v>
      </c>
      <c r="M24" s="76" t="e">
        <f t="shared" si="3"/>
        <v>#NUM!</v>
      </c>
      <c r="N24" s="76" t="e">
        <f t="shared" si="4"/>
        <v>#NUM!</v>
      </c>
      <c r="O24" s="76" t="e">
        <f t="shared" si="5"/>
        <v>#NUM!</v>
      </c>
      <c r="P24" s="76" t="e">
        <f t="shared" si="26"/>
        <v>#N/A</v>
      </c>
      <c r="Q24" s="76" t="e">
        <f t="shared" si="6"/>
        <v>#NUM!</v>
      </c>
      <c r="R24" s="76" t="e">
        <f t="shared" si="7"/>
        <v>#NUM!</v>
      </c>
      <c r="S24" s="76" t="e">
        <f t="shared" si="8"/>
        <v>#NUM!</v>
      </c>
      <c r="T24" s="76" t="e">
        <f t="shared" si="9"/>
        <v>#NUM!</v>
      </c>
      <c r="U24" s="76" t="e">
        <f t="shared" si="10"/>
        <v>#N/A</v>
      </c>
      <c r="V24" s="76" t="e">
        <f t="shared" si="11"/>
        <v>#NUM!</v>
      </c>
      <c r="W24" s="76" t="e">
        <f t="shared" si="12"/>
        <v>#NUM!</v>
      </c>
      <c r="X24" s="76" t="e">
        <f t="shared" si="13"/>
        <v>#NUM!</v>
      </c>
      <c r="Y24" s="76" t="e">
        <f t="shared" si="14"/>
        <v>#NUM!</v>
      </c>
      <c r="Z24" s="76" t="e">
        <f t="shared" si="15"/>
        <v>#N/A</v>
      </c>
      <c r="AA24" s="76" t="e">
        <f t="shared" si="16"/>
        <v>#NUM!</v>
      </c>
      <c r="AB24" s="76" t="e">
        <f t="shared" si="17"/>
        <v>#NUM!</v>
      </c>
      <c r="AC24" s="76" t="e">
        <f t="shared" si="18"/>
        <v>#NUM!</v>
      </c>
      <c r="AD24" s="76" t="e">
        <f t="shared" si="19"/>
        <v>#NUM!</v>
      </c>
      <c r="AE24" s="76" t="e">
        <f t="shared" si="20"/>
        <v>#NUM!</v>
      </c>
      <c r="AF24" s="76" t="e">
        <f t="shared" si="21"/>
        <v>#N/A</v>
      </c>
      <c r="AG24" s="76" t="e">
        <f t="shared" si="22"/>
        <v>#NUM!</v>
      </c>
      <c r="AH24" s="76" t="e">
        <f t="shared" si="23"/>
        <v>#NUM!</v>
      </c>
      <c r="AI24" s="76" t="e">
        <f t="shared" si="24"/>
        <v>#NUM!</v>
      </c>
      <c r="AJ24" s="76" t="e">
        <f t="shared" si="25"/>
        <v>#N/A</v>
      </c>
    </row>
    <row r="25" spans="1:36" ht="12.95" customHeight="1" x14ac:dyDescent="0.15">
      <c r="A25" s="75"/>
      <c r="B25" s="107"/>
      <c r="C25" s="107"/>
      <c r="D25" s="75"/>
      <c r="E25" s="75"/>
      <c r="F25" s="4" t="str">
        <f t="shared" si="0"/>
        <v/>
      </c>
      <c r="G25" s="6"/>
      <c r="H25" s="75"/>
      <c r="I25" s="75"/>
      <c r="J25" s="1" t="s">
        <v>15</v>
      </c>
      <c r="K25" s="76" t="e">
        <f t="shared" si="1"/>
        <v>#NUM!</v>
      </c>
      <c r="L25" s="76" t="e">
        <f t="shared" si="2"/>
        <v>#NUM!</v>
      </c>
      <c r="M25" s="76" t="e">
        <f t="shared" si="3"/>
        <v>#NUM!</v>
      </c>
      <c r="N25" s="76" t="e">
        <f t="shared" si="4"/>
        <v>#NUM!</v>
      </c>
      <c r="O25" s="76" t="e">
        <f t="shared" si="5"/>
        <v>#NUM!</v>
      </c>
      <c r="P25" s="76" t="e">
        <f t="shared" si="26"/>
        <v>#N/A</v>
      </c>
      <c r="Q25" s="76" t="e">
        <f t="shared" si="6"/>
        <v>#NUM!</v>
      </c>
      <c r="R25" s="76" t="e">
        <f t="shared" si="7"/>
        <v>#NUM!</v>
      </c>
      <c r="S25" s="76" t="e">
        <f t="shared" si="8"/>
        <v>#NUM!</v>
      </c>
      <c r="T25" s="76" t="e">
        <f t="shared" si="9"/>
        <v>#NUM!</v>
      </c>
      <c r="U25" s="76" t="e">
        <f t="shared" si="10"/>
        <v>#N/A</v>
      </c>
      <c r="V25" s="76" t="e">
        <f t="shared" si="11"/>
        <v>#NUM!</v>
      </c>
      <c r="W25" s="76" t="e">
        <f t="shared" si="12"/>
        <v>#NUM!</v>
      </c>
      <c r="X25" s="76" t="e">
        <f t="shared" si="13"/>
        <v>#NUM!</v>
      </c>
      <c r="Y25" s="76" t="e">
        <f t="shared" si="14"/>
        <v>#NUM!</v>
      </c>
      <c r="Z25" s="76" t="e">
        <f t="shared" si="15"/>
        <v>#N/A</v>
      </c>
      <c r="AA25" s="76" t="e">
        <f t="shared" si="16"/>
        <v>#NUM!</v>
      </c>
      <c r="AB25" s="76" t="e">
        <f t="shared" si="17"/>
        <v>#NUM!</v>
      </c>
      <c r="AC25" s="76" t="e">
        <f t="shared" si="18"/>
        <v>#NUM!</v>
      </c>
      <c r="AD25" s="76" t="e">
        <f t="shared" si="19"/>
        <v>#NUM!</v>
      </c>
      <c r="AE25" s="76" t="e">
        <f t="shared" si="20"/>
        <v>#NUM!</v>
      </c>
      <c r="AF25" s="76" t="e">
        <f t="shared" si="21"/>
        <v>#N/A</v>
      </c>
      <c r="AG25" s="76" t="e">
        <f t="shared" si="22"/>
        <v>#NUM!</v>
      </c>
      <c r="AH25" s="76" t="e">
        <f t="shared" si="23"/>
        <v>#NUM!</v>
      </c>
      <c r="AI25" s="76" t="e">
        <f t="shared" si="24"/>
        <v>#NUM!</v>
      </c>
      <c r="AJ25" s="76" t="e">
        <f t="shared" si="25"/>
        <v>#N/A</v>
      </c>
    </row>
    <row r="26" spans="1:36" ht="12.95" customHeight="1" x14ac:dyDescent="0.15">
      <c r="A26" s="75"/>
      <c r="B26" s="107"/>
      <c r="C26" s="107"/>
      <c r="D26" s="75"/>
      <c r="E26" s="75"/>
      <c r="F26" s="4" t="str">
        <f t="shared" si="0"/>
        <v/>
      </c>
      <c r="G26" s="7"/>
      <c r="H26" s="75"/>
      <c r="I26" s="75"/>
      <c r="J26" s="1" t="s">
        <v>15</v>
      </c>
      <c r="K26" s="76" t="e">
        <f t="shared" si="1"/>
        <v>#NUM!</v>
      </c>
      <c r="L26" s="76" t="e">
        <f t="shared" si="2"/>
        <v>#NUM!</v>
      </c>
      <c r="M26" s="76" t="e">
        <f t="shared" si="3"/>
        <v>#NUM!</v>
      </c>
      <c r="N26" s="76" t="e">
        <f t="shared" si="4"/>
        <v>#NUM!</v>
      </c>
      <c r="O26" s="76" t="e">
        <f t="shared" si="5"/>
        <v>#NUM!</v>
      </c>
      <c r="P26" s="76" t="e">
        <f t="shared" si="26"/>
        <v>#N/A</v>
      </c>
      <c r="Q26" s="76" t="e">
        <f t="shared" si="6"/>
        <v>#NUM!</v>
      </c>
      <c r="R26" s="76" t="e">
        <f t="shared" si="7"/>
        <v>#NUM!</v>
      </c>
      <c r="S26" s="76" t="e">
        <f t="shared" si="8"/>
        <v>#NUM!</v>
      </c>
      <c r="T26" s="76" t="e">
        <f t="shared" si="9"/>
        <v>#NUM!</v>
      </c>
      <c r="U26" s="76" t="e">
        <f t="shared" si="10"/>
        <v>#N/A</v>
      </c>
      <c r="V26" s="76" t="e">
        <f t="shared" si="11"/>
        <v>#NUM!</v>
      </c>
      <c r="W26" s="76" t="e">
        <f t="shared" si="12"/>
        <v>#NUM!</v>
      </c>
      <c r="X26" s="76" t="e">
        <f t="shared" si="13"/>
        <v>#NUM!</v>
      </c>
      <c r="Y26" s="76" t="e">
        <f t="shared" si="14"/>
        <v>#NUM!</v>
      </c>
      <c r="Z26" s="76" t="e">
        <f t="shared" si="15"/>
        <v>#N/A</v>
      </c>
      <c r="AA26" s="76" t="e">
        <f t="shared" si="16"/>
        <v>#NUM!</v>
      </c>
      <c r="AB26" s="76" t="e">
        <f t="shared" si="17"/>
        <v>#NUM!</v>
      </c>
      <c r="AC26" s="76" t="e">
        <f t="shared" si="18"/>
        <v>#NUM!</v>
      </c>
      <c r="AD26" s="76" t="e">
        <f t="shared" si="19"/>
        <v>#NUM!</v>
      </c>
      <c r="AE26" s="76" t="e">
        <f t="shared" si="20"/>
        <v>#NUM!</v>
      </c>
      <c r="AF26" s="76" t="e">
        <f t="shared" si="21"/>
        <v>#N/A</v>
      </c>
      <c r="AG26" s="76" t="e">
        <f t="shared" si="22"/>
        <v>#NUM!</v>
      </c>
      <c r="AH26" s="76" t="e">
        <f t="shared" si="23"/>
        <v>#NUM!</v>
      </c>
      <c r="AI26" s="76" t="e">
        <f t="shared" si="24"/>
        <v>#NUM!</v>
      </c>
      <c r="AJ26" s="76" t="e">
        <f t="shared" si="25"/>
        <v>#N/A</v>
      </c>
    </row>
    <row r="27" spans="1:36" ht="12.95" customHeight="1" x14ac:dyDescent="0.15">
      <c r="A27" s="75"/>
      <c r="B27" s="107"/>
      <c r="C27" s="107"/>
      <c r="D27" s="75"/>
      <c r="E27" s="75"/>
      <c r="F27" s="4" t="str">
        <f t="shared" si="0"/>
        <v/>
      </c>
      <c r="G27" s="75"/>
      <c r="H27" s="75"/>
      <c r="I27" s="75"/>
      <c r="J27" s="1" t="s">
        <v>15</v>
      </c>
      <c r="K27" s="76" t="e">
        <f t="shared" si="1"/>
        <v>#NUM!</v>
      </c>
      <c r="L27" s="76" t="e">
        <f t="shared" si="2"/>
        <v>#NUM!</v>
      </c>
      <c r="M27" s="76" t="e">
        <f t="shared" si="3"/>
        <v>#NUM!</v>
      </c>
      <c r="N27" s="76" t="e">
        <f t="shared" si="4"/>
        <v>#NUM!</v>
      </c>
      <c r="O27" s="76" t="e">
        <f t="shared" si="5"/>
        <v>#NUM!</v>
      </c>
      <c r="P27" s="76" t="e">
        <f t="shared" si="26"/>
        <v>#N/A</v>
      </c>
      <c r="Q27" s="76" t="e">
        <f t="shared" si="6"/>
        <v>#NUM!</v>
      </c>
      <c r="R27" s="76" t="e">
        <f t="shared" si="7"/>
        <v>#NUM!</v>
      </c>
      <c r="S27" s="76" t="e">
        <f t="shared" si="8"/>
        <v>#NUM!</v>
      </c>
      <c r="T27" s="76" t="e">
        <f t="shared" si="9"/>
        <v>#NUM!</v>
      </c>
      <c r="U27" s="76" t="e">
        <f t="shared" si="10"/>
        <v>#N/A</v>
      </c>
      <c r="V27" s="76" t="e">
        <f t="shared" si="11"/>
        <v>#NUM!</v>
      </c>
      <c r="W27" s="76" t="e">
        <f t="shared" si="12"/>
        <v>#NUM!</v>
      </c>
      <c r="X27" s="76" t="e">
        <f t="shared" si="13"/>
        <v>#NUM!</v>
      </c>
      <c r="Y27" s="76" t="e">
        <f t="shared" si="14"/>
        <v>#NUM!</v>
      </c>
      <c r="Z27" s="76" t="e">
        <f t="shared" si="15"/>
        <v>#N/A</v>
      </c>
      <c r="AA27" s="76" t="e">
        <f t="shared" si="16"/>
        <v>#NUM!</v>
      </c>
      <c r="AB27" s="76" t="e">
        <f t="shared" si="17"/>
        <v>#NUM!</v>
      </c>
      <c r="AC27" s="76" t="e">
        <f t="shared" si="18"/>
        <v>#NUM!</v>
      </c>
      <c r="AD27" s="76" t="e">
        <f t="shared" si="19"/>
        <v>#NUM!</v>
      </c>
      <c r="AE27" s="76" t="e">
        <f t="shared" si="20"/>
        <v>#NUM!</v>
      </c>
      <c r="AF27" s="76" t="e">
        <f t="shared" si="21"/>
        <v>#N/A</v>
      </c>
      <c r="AG27" s="76" t="e">
        <f t="shared" si="22"/>
        <v>#NUM!</v>
      </c>
      <c r="AH27" s="76" t="e">
        <f t="shared" si="23"/>
        <v>#NUM!</v>
      </c>
      <c r="AI27" s="76" t="e">
        <f t="shared" si="24"/>
        <v>#NUM!</v>
      </c>
      <c r="AJ27" s="76" t="e">
        <f t="shared" si="25"/>
        <v>#N/A</v>
      </c>
    </row>
    <row r="28" spans="1:36" ht="12.95" customHeight="1" x14ac:dyDescent="0.15">
      <c r="A28" s="75"/>
      <c r="B28" s="107"/>
      <c r="C28" s="107"/>
      <c r="D28" s="75"/>
      <c r="E28" s="75"/>
      <c r="F28" s="4" t="str">
        <f t="shared" si="0"/>
        <v/>
      </c>
      <c r="G28" s="75"/>
      <c r="H28" s="75"/>
      <c r="I28" s="75"/>
      <c r="J28" s="1" t="s">
        <v>15</v>
      </c>
      <c r="K28" s="76" t="e">
        <f t="shared" si="1"/>
        <v>#NUM!</v>
      </c>
      <c r="L28" s="76" t="e">
        <f t="shared" si="2"/>
        <v>#NUM!</v>
      </c>
      <c r="M28" s="76" t="e">
        <f t="shared" si="3"/>
        <v>#NUM!</v>
      </c>
      <c r="N28" s="76" t="e">
        <f t="shared" si="4"/>
        <v>#NUM!</v>
      </c>
      <c r="O28" s="76" t="e">
        <f t="shared" si="5"/>
        <v>#NUM!</v>
      </c>
      <c r="P28" s="76" t="e">
        <f t="shared" si="26"/>
        <v>#N/A</v>
      </c>
      <c r="Q28" s="76" t="e">
        <f t="shared" si="6"/>
        <v>#NUM!</v>
      </c>
      <c r="R28" s="76" t="e">
        <f t="shared" si="7"/>
        <v>#NUM!</v>
      </c>
      <c r="S28" s="76" t="e">
        <f t="shared" si="8"/>
        <v>#NUM!</v>
      </c>
      <c r="T28" s="76" t="e">
        <f t="shared" si="9"/>
        <v>#NUM!</v>
      </c>
      <c r="U28" s="76" t="e">
        <f t="shared" si="10"/>
        <v>#N/A</v>
      </c>
      <c r="V28" s="76" t="e">
        <f t="shared" si="11"/>
        <v>#NUM!</v>
      </c>
      <c r="W28" s="76" t="e">
        <f t="shared" si="12"/>
        <v>#NUM!</v>
      </c>
      <c r="X28" s="76" t="e">
        <f t="shared" si="13"/>
        <v>#NUM!</v>
      </c>
      <c r="Y28" s="76" t="e">
        <f t="shared" si="14"/>
        <v>#NUM!</v>
      </c>
      <c r="Z28" s="76" t="e">
        <f t="shared" si="15"/>
        <v>#N/A</v>
      </c>
      <c r="AA28" s="76" t="e">
        <f t="shared" si="16"/>
        <v>#NUM!</v>
      </c>
      <c r="AB28" s="76" t="e">
        <f t="shared" si="17"/>
        <v>#NUM!</v>
      </c>
      <c r="AC28" s="76" t="e">
        <f t="shared" si="18"/>
        <v>#NUM!</v>
      </c>
      <c r="AD28" s="76" t="e">
        <f t="shared" si="19"/>
        <v>#NUM!</v>
      </c>
      <c r="AE28" s="76" t="e">
        <f t="shared" si="20"/>
        <v>#NUM!</v>
      </c>
      <c r="AF28" s="76" t="e">
        <f t="shared" si="21"/>
        <v>#N/A</v>
      </c>
      <c r="AG28" s="76" t="e">
        <f t="shared" si="22"/>
        <v>#NUM!</v>
      </c>
      <c r="AH28" s="76" t="e">
        <f t="shared" si="23"/>
        <v>#NUM!</v>
      </c>
      <c r="AI28" s="76" t="e">
        <f t="shared" si="24"/>
        <v>#NUM!</v>
      </c>
      <c r="AJ28" s="76" t="e">
        <f t="shared" si="25"/>
        <v>#N/A</v>
      </c>
    </row>
    <row r="29" spans="1:36" ht="12.95" customHeight="1" x14ac:dyDescent="0.15">
      <c r="A29" s="75"/>
      <c r="B29" s="107"/>
      <c r="C29" s="107"/>
      <c r="D29" s="75"/>
      <c r="E29" s="75"/>
      <c r="F29" s="4" t="str">
        <f t="shared" si="0"/>
        <v/>
      </c>
      <c r="G29" s="75"/>
      <c r="H29" s="75"/>
      <c r="I29" s="75"/>
      <c r="J29" s="1" t="s">
        <v>15</v>
      </c>
      <c r="K29" s="76" t="e">
        <f t="shared" si="1"/>
        <v>#NUM!</v>
      </c>
      <c r="L29" s="76" t="e">
        <f t="shared" si="2"/>
        <v>#NUM!</v>
      </c>
      <c r="M29" s="76" t="e">
        <f t="shared" si="3"/>
        <v>#NUM!</v>
      </c>
      <c r="N29" s="76" t="e">
        <f t="shared" si="4"/>
        <v>#NUM!</v>
      </c>
      <c r="O29" s="76" t="e">
        <f t="shared" si="5"/>
        <v>#NUM!</v>
      </c>
      <c r="P29" s="76" t="e">
        <f t="shared" si="26"/>
        <v>#N/A</v>
      </c>
      <c r="Q29" s="76" t="e">
        <f t="shared" si="6"/>
        <v>#NUM!</v>
      </c>
      <c r="R29" s="76" t="e">
        <f t="shared" si="7"/>
        <v>#NUM!</v>
      </c>
      <c r="S29" s="76" t="e">
        <f t="shared" si="8"/>
        <v>#NUM!</v>
      </c>
      <c r="T29" s="76" t="e">
        <f t="shared" si="9"/>
        <v>#NUM!</v>
      </c>
      <c r="U29" s="76" t="e">
        <f t="shared" si="10"/>
        <v>#N/A</v>
      </c>
      <c r="V29" s="76" t="e">
        <f t="shared" si="11"/>
        <v>#NUM!</v>
      </c>
      <c r="W29" s="76" t="e">
        <f t="shared" si="12"/>
        <v>#NUM!</v>
      </c>
      <c r="X29" s="76" t="e">
        <f t="shared" si="13"/>
        <v>#NUM!</v>
      </c>
      <c r="Y29" s="76" t="e">
        <f t="shared" si="14"/>
        <v>#NUM!</v>
      </c>
      <c r="Z29" s="76" t="e">
        <f t="shared" si="15"/>
        <v>#N/A</v>
      </c>
      <c r="AA29" s="76" t="e">
        <f t="shared" si="16"/>
        <v>#NUM!</v>
      </c>
      <c r="AB29" s="76" t="e">
        <f t="shared" si="17"/>
        <v>#NUM!</v>
      </c>
      <c r="AC29" s="76" t="e">
        <f t="shared" si="18"/>
        <v>#NUM!</v>
      </c>
      <c r="AD29" s="76" t="e">
        <f t="shared" si="19"/>
        <v>#NUM!</v>
      </c>
      <c r="AE29" s="76" t="e">
        <f t="shared" si="20"/>
        <v>#NUM!</v>
      </c>
      <c r="AF29" s="76" t="e">
        <f t="shared" si="21"/>
        <v>#N/A</v>
      </c>
      <c r="AG29" s="76" t="e">
        <f t="shared" si="22"/>
        <v>#NUM!</v>
      </c>
      <c r="AH29" s="76" t="e">
        <f t="shared" si="23"/>
        <v>#NUM!</v>
      </c>
      <c r="AI29" s="76" t="e">
        <f t="shared" si="24"/>
        <v>#NUM!</v>
      </c>
      <c r="AJ29" s="76" t="e">
        <f t="shared" si="25"/>
        <v>#N/A</v>
      </c>
    </row>
    <row r="30" spans="1:36" ht="12.95" customHeight="1" x14ac:dyDescent="0.15">
      <c r="A30" s="75"/>
      <c r="B30" s="107"/>
      <c r="C30" s="107"/>
      <c r="D30" s="75"/>
      <c r="E30" s="75"/>
      <c r="F30" s="4" t="str">
        <f t="shared" si="0"/>
        <v/>
      </c>
      <c r="G30" s="6"/>
      <c r="H30" s="75"/>
      <c r="I30" s="75"/>
      <c r="J30" s="1" t="s">
        <v>15</v>
      </c>
      <c r="K30" s="76" t="e">
        <f t="shared" si="1"/>
        <v>#NUM!</v>
      </c>
      <c r="L30" s="76" t="e">
        <f t="shared" si="2"/>
        <v>#NUM!</v>
      </c>
      <c r="M30" s="76" t="e">
        <f t="shared" si="3"/>
        <v>#NUM!</v>
      </c>
      <c r="N30" s="76" t="e">
        <f t="shared" si="4"/>
        <v>#NUM!</v>
      </c>
      <c r="O30" s="76" t="e">
        <f t="shared" si="5"/>
        <v>#NUM!</v>
      </c>
      <c r="P30" s="76" t="e">
        <f t="shared" si="26"/>
        <v>#N/A</v>
      </c>
      <c r="Q30" s="76" t="e">
        <f t="shared" si="6"/>
        <v>#NUM!</v>
      </c>
      <c r="R30" s="76" t="e">
        <f t="shared" si="7"/>
        <v>#NUM!</v>
      </c>
      <c r="S30" s="76" t="e">
        <f t="shared" si="8"/>
        <v>#NUM!</v>
      </c>
      <c r="T30" s="76" t="e">
        <f t="shared" si="9"/>
        <v>#NUM!</v>
      </c>
      <c r="U30" s="76" t="e">
        <f t="shared" si="10"/>
        <v>#N/A</v>
      </c>
      <c r="V30" s="76" t="e">
        <f t="shared" si="11"/>
        <v>#NUM!</v>
      </c>
      <c r="W30" s="76" t="e">
        <f t="shared" si="12"/>
        <v>#NUM!</v>
      </c>
      <c r="X30" s="76" t="e">
        <f t="shared" si="13"/>
        <v>#NUM!</v>
      </c>
      <c r="Y30" s="76" t="e">
        <f t="shared" si="14"/>
        <v>#NUM!</v>
      </c>
      <c r="Z30" s="76" t="e">
        <f t="shared" si="15"/>
        <v>#N/A</v>
      </c>
      <c r="AA30" s="76" t="e">
        <f t="shared" si="16"/>
        <v>#NUM!</v>
      </c>
      <c r="AB30" s="76" t="e">
        <f t="shared" si="17"/>
        <v>#NUM!</v>
      </c>
      <c r="AC30" s="76" t="e">
        <f t="shared" si="18"/>
        <v>#NUM!</v>
      </c>
      <c r="AD30" s="76" t="e">
        <f t="shared" si="19"/>
        <v>#NUM!</v>
      </c>
      <c r="AE30" s="76" t="e">
        <f t="shared" si="20"/>
        <v>#NUM!</v>
      </c>
      <c r="AF30" s="76" t="e">
        <f t="shared" si="21"/>
        <v>#N/A</v>
      </c>
      <c r="AG30" s="76" t="e">
        <f t="shared" si="22"/>
        <v>#NUM!</v>
      </c>
      <c r="AH30" s="76" t="e">
        <f t="shared" si="23"/>
        <v>#NUM!</v>
      </c>
      <c r="AI30" s="76" t="e">
        <f t="shared" si="24"/>
        <v>#NUM!</v>
      </c>
      <c r="AJ30" s="76" t="e">
        <f t="shared" si="25"/>
        <v>#N/A</v>
      </c>
    </row>
    <row r="31" spans="1:36" ht="12.95" customHeight="1" x14ac:dyDescent="0.15">
      <c r="A31" s="75"/>
      <c r="B31" s="107"/>
      <c r="C31" s="107"/>
      <c r="D31" s="75"/>
      <c r="E31" s="75"/>
      <c r="F31" s="4" t="str">
        <f t="shared" si="0"/>
        <v/>
      </c>
      <c r="G31" s="75"/>
      <c r="H31" s="75"/>
      <c r="I31" s="75"/>
      <c r="J31" s="1" t="s">
        <v>15</v>
      </c>
      <c r="K31" s="76" t="e">
        <f t="shared" si="1"/>
        <v>#NUM!</v>
      </c>
      <c r="L31" s="76" t="e">
        <f t="shared" si="2"/>
        <v>#NUM!</v>
      </c>
      <c r="M31" s="76" t="e">
        <f t="shared" si="3"/>
        <v>#NUM!</v>
      </c>
      <c r="N31" s="76" t="e">
        <f t="shared" si="4"/>
        <v>#NUM!</v>
      </c>
      <c r="O31" s="76" t="e">
        <f t="shared" si="5"/>
        <v>#NUM!</v>
      </c>
      <c r="P31" s="76" t="e">
        <f t="shared" si="26"/>
        <v>#N/A</v>
      </c>
      <c r="Q31" s="76" t="e">
        <f t="shared" si="6"/>
        <v>#NUM!</v>
      </c>
      <c r="R31" s="76" t="e">
        <f t="shared" si="7"/>
        <v>#NUM!</v>
      </c>
      <c r="S31" s="76" t="e">
        <f t="shared" si="8"/>
        <v>#NUM!</v>
      </c>
      <c r="T31" s="76" t="e">
        <f t="shared" si="9"/>
        <v>#NUM!</v>
      </c>
      <c r="U31" s="76" t="e">
        <f t="shared" si="10"/>
        <v>#N/A</v>
      </c>
      <c r="V31" s="76" t="e">
        <f t="shared" si="11"/>
        <v>#NUM!</v>
      </c>
      <c r="W31" s="76" t="e">
        <f t="shared" si="12"/>
        <v>#NUM!</v>
      </c>
      <c r="X31" s="76" t="e">
        <f t="shared" si="13"/>
        <v>#NUM!</v>
      </c>
      <c r="Y31" s="76" t="e">
        <f t="shared" si="14"/>
        <v>#NUM!</v>
      </c>
      <c r="Z31" s="76" t="e">
        <f t="shared" si="15"/>
        <v>#N/A</v>
      </c>
      <c r="AA31" s="76" t="e">
        <f t="shared" si="16"/>
        <v>#NUM!</v>
      </c>
      <c r="AB31" s="76" t="e">
        <f t="shared" si="17"/>
        <v>#NUM!</v>
      </c>
      <c r="AC31" s="76" t="e">
        <f t="shared" si="18"/>
        <v>#NUM!</v>
      </c>
      <c r="AD31" s="76" t="e">
        <f t="shared" si="19"/>
        <v>#NUM!</v>
      </c>
      <c r="AE31" s="76" t="e">
        <f t="shared" si="20"/>
        <v>#NUM!</v>
      </c>
      <c r="AF31" s="76" t="e">
        <f t="shared" si="21"/>
        <v>#N/A</v>
      </c>
      <c r="AG31" s="76" t="e">
        <f t="shared" si="22"/>
        <v>#NUM!</v>
      </c>
      <c r="AH31" s="76" t="e">
        <f t="shared" si="23"/>
        <v>#NUM!</v>
      </c>
      <c r="AI31" s="76" t="e">
        <f t="shared" si="24"/>
        <v>#NUM!</v>
      </c>
      <c r="AJ31" s="76" t="e">
        <f t="shared" si="25"/>
        <v>#N/A</v>
      </c>
    </row>
    <row r="32" spans="1:36" ht="12.95" customHeight="1" x14ac:dyDescent="0.15">
      <c r="A32" s="75"/>
      <c r="B32" s="107"/>
      <c r="C32" s="107"/>
      <c r="D32" s="75"/>
      <c r="E32" s="75"/>
      <c r="F32" s="4" t="str">
        <f t="shared" si="0"/>
        <v/>
      </c>
      <c r="G32" s="75"/>
      <c r="H32" s="75"/>
      <c r="I32" s="75"/>
      <c r="J32" s="1" t="s">
        <v>15</v>
      </c>
      <c r="K32" s="76" t="e">
        <f t="shared" si="1"/>
        <v>#NUM!</v>
      </c>
      <c r="L32" s="76" t="e">
        <f t="shared" si="2"/>
        <v>#NUM!</v>
      </c>
      <c r="M32" s="76" t="e">
        <f t="shared" si="3"/>
        <v>#NUM!</v>
      </c>
      <c r="N32" s="76" t="e">
        <f t="shared" si="4"/>
        <v>#NUM!</v>
      </c>
      <c r="O32" s="76" t="e">
        <f t="shared" si="5"/>
        <v>#NUM!</v>
      </c>
      <c r="P32" s="76" t="e">
        <f t="shared" si="26"/>
        <v>#N/A</v>
      </c>
      <c r="Q32" s="76" t="e">
        <f t="shared" si="6"/>
        <v>#NUM!</v>
      </c>
      <c r="R32" s="76" t="e">
        <f t="shared" si="7"/>
        <v>#NUM!</v>
      </c>
      <c r="S32" s="76" t="e">
        <f t="shared" si="8"/>
        <v>#NUM!</v>
      </c>
      <c r="T32" s="76" t="e">
        <f t="shared" si="9"/>
        <v>#NUM!</v>
      </c>
      <c r="U32" s="76" t="e">
        <f t="shared" si="10"/>
        <v>#N/A</v>
      </c>
      <c r="V32" s="76" t="e">
        <f t="shared" si="11"/>
        <v>#NUM!</v>
      </c>
      <c r="W32" s="76" t="e">
        <f t="shared" si="12"/>
        <v>#NUM!</v>
      </c>
      <c r="X32" s="76" t="e">
        <f t="shared" si="13"/>
        <v>#NUM!</v>
      </c>
      <c r="Y32" s="76" t="e">
        <f t="shared" si="14"/>
        <v>#NUM!</v>
      </c>
      <c r="Z32" s="76" t="e">
        <f t="shared" si="15"/>
        <v>#N/A</v>
      </c>
      <c r="AA32" s="76" t="e">
        <f t="shared" si="16"/>
        <v>#NUM!</v>
      </c>
      <c r="AB32" s="76" t="e">
        <f t="shared" si="17"/>
        <v>#NUM!</v>
      </c>
      <c r="AC32" s="76" t="e">
        <f t="shared" si="18"/>
        <v>#NUM!</v>
      </c>
      <c r="AD32" s="76" t="e">
        <f t="shared" si="19"/>
        <v>#NUM!</v>
      </c>
      <c r="AE32" s="76" t="e">
        <f t="shared" si="20"/>
        <v>#NUM!</v>
      </c>
      <c r="AF32" s="76" t="e">
        <f t="shared" si="21"/>
        <v>#N/A</v>
      </c>
      <c r="AG32" s="76" t="e">
        <f t="shared" si="22"/>
        <v>#NUM!</v>
      </c>
      <c r="AH32" s="76" t="e">
        <f t="shared" si="23"/>
        <v>#NUM!</v>
      </c>
      <c r="AI32" s="76" t="e">
        <f t="shared" si="24"/>
        <v>#NUM!</v>
      </c>
      <c r="AJ32" s="76" t="e">
        <f t="shared" si="25"/>
        <v>#N/A</v>
      </c>
    </row>
    <row r="33" spans="1:36" ht="12.95" customHeight="1" x14ac:dyDescent="0.15">
      <c r="A33" s="75"/>
      <c r="B33" s="107"/>
      <c r="C33" s="107"/>
      <c r="D33" s="75"/>
      <c r="E33" s="75"/>
      <c r="F33" s="4" t="str">
        <f t="shared" si="0"/>
        <v/>
      </c>
      <c r="G33" s="75"/>
      <c r="H33" s="75"/>
      <c r="I33" s="75"/>
      <c r="J33" s="1" t="s">
        <v>15</v>
      </c>
      <c r="K33" s="76" t="e">
        <f t="shared" si="1"/>
        <v>#NUM!</v>
      </c>
      <c r="L33" s="76" t="e">
        <f t="shared" si="2"/>
        <v>#NUM!</v>
      </c>
      <c r="M33" s="76" t="e">
        <f t="shared" si="3"/>
        <v>#NUM!</v>
      </c>
      <c r="N33" s="76" t="e">
        <f t="shared" si="4"/>
        <v>#NUM!</v>
      </c>
      <c r="O33" s="76" t="e">
        <f t="shared" si="5"/>
        <v>#NUM!</v>
      </c>
      <c r="P33" s="76" t="e">
        <f t="shared" si="26"/>
        <v>#N/A</v>
      </c>
      <c r="Q33" s="76" t="e">
        <f t="shared" si="6"/>
        <v>#NUM!</v>
      </c>
      <c r="R33" s="76" t="e">
        <f t="shared" si="7"/>
        <v>#NUM!</v>
      </c>
      <c r="S33" s="76" t="e">
        <f t="shared" si="8"/>
        <v>#NUM!</v>
      </c>
      <c r="T33" s="76" t="e">
        <f t="shared" si="9"/>
        <v>#NUM!</v>
      </c>
      <c r="U33" s="76" t="e">
        <f t="shared" si="10"/>
        <v>#N/A</v>
      </c>
      <c r="V33" s="76" t="e">
        <f t="shared" si="11"/>
        <v>#NUM!</v>
      </c>
      <c r="W33" s="76" t="e">
        <f t="shared" si="12"/>
        <v>#NUM!</v>
      </c>
      <c r="X33" s="76" t="e">
        <f t="shared" si="13"/>
        <v>#NUM!</v>
      </c>
      <c r="Y33" s="76" t="e">
        <f t="shared" si="14"/>
        <v>#NUM!</v>
      </c>
      <c r="Z33" s="76" t="e">
        <f t="shared" si="15"/>
        <v>#N/A</v>
      </c>
      <c r="AA33" s="76" t="e">
        <f t="shared" si="16"/>
        <v>#NUM!</v>
      </c>
      <c r="AB33" s="76" t="e">
        <f t="shared" si="17"/>
        <v>#NUM!</v>
      </c>
      <c r="AC33" s="76" t="e">
        <f t="shared" si="18"/>
        <v>#NUM!</v>
      </c>
      <c r="AD33" s="76" t="e">
        <f t="shared" si="19"/>
        <v>#NUM!</v>
      </c>
      <c r="AE33" s="76" t="e">
        <f t="shared" si="20"/>
        <v>#NUM!</v>
      </c>
      <c r="AF33" s="76" t="e">
        <f t="shared" si="21"/>
        <v>#N/A</v>
      </c>
      <c r="AG33" s="76" t="e">
        <f t="shared" si="22"/>
        <v>#NUM!</v>
      </c>
      <c r="AH33" s="76" t="e">
        <f t="shared" si="23"/>
        <v>#NUM!</v>
      </c>
      <c r="AI33" s="76" t="e">
        <f t="shared" si="24"/>
        <v>#NUM!</v>
      </c>
      <c r="AJ33" s="76" t="e">
        <f t="shared" si="25"/>
        <v>#N/A</v>
      </c>
    </row>
    <row r="34" spans="1:36" ht="12.95" customHeight="1" x14ac:dyDescent="0.15">
      <c r="A34" s="75"/>
      <c r="B34" s="107"/>
      <c r="C34" s="107"/>
      <c r="D34" s="75"/>
      <c r="E34" s="75"/>
      <c r="F34" s="4" t="str">
        <f t="shared" si="0"/>
        <v/>
      </c>
      <c r="G34" s="75"/>
      <c r="H34" s="75"/>
      <c r="I34" s="75"/>
      <c r="K34" s="76" t="e">
        <f t="shared" si="1"/>
        <v>#NUM!</v>
      </c>
      <c r="L34" s="76" t="e">
        <f t="shared" si="2"/>
        <v>#NUM!</v>
      </c>
      <c r="M34" s="76" t="e">
        <f t="shared" si="3"/>
        <v>#NUM!</v>
      </c>
      <c r="N34" s="76" t="e">
        <f t="shared" si="4"/>
        <v>#NUM!</v>
      </c>
      <c r="O34" s="76" t="e">
        <f t="shared" si="5"/>
        <v>#NUM!</v>
      </c>
      <c r="P34" s="76" t="e">
        <f t="shared" si="26"/>
        <v>#N/A</v>
      </c>
      <c r="Q34" s="76" t="e">
        <f t="shared" si="6"/>
        <v>#NUM!</v>
      </c>
      <c r="R34" s="76" t="e">
        <f t="shared" si="7"/>
        <v>#NUM!</v>
      </c>
      <c r="S34" s="76" t="e">
        <f t="shared" si="8"/>
        <v>#NUM!</v>
      </c>
      <c r="T34" s="76" t="e">
        <f t="shared" si="9"/>
        <v>#NUM!</v>
      </c>
      <c r="U34" s="76" t="e">
        <f t="shared" si="10"/>
        <v>#N/A</v>
      </c>
      <c r="V34" s="76" t="e">
        <f t="shared" si="11"/>
        <v>#NUM!</v>
      </c>
      <c r="W34" s="76" t="e">
        <f t="shared" si="12"/>
        <v>#NUM!</v>
      </c>
      <c r="X34" s="76" t="e">
        <f t="shared" si="13"/>
        <v>#NUM!</v>
      </c>
      <c r="Y34" s="76" t="e">
        <f t="shared" si="14"/>
        <v>#NUM!</v>
      </c>
      <c r="Z34" s="76" t="e">
        <f t="shared" si="15"/>
        <v>#N/A</v>
      </c>
      <c r="AA34" s="76" t="e">
        <f t="shared" si="16"/>
        <v>#NUM!</v>
      </c>
      <c r="AB34" s="76" t="e">
        <f t="shared" si="17"/>
        <v>#NUM!</v>
      </c>
      <c r="AC34" s="76" t="e">
        <f t="shared" si="18"/>
        <v>#NUM!</v>
      </c>
      <c r="AD34" s="76" t="e">
        <f t="shared" si="19"/>
        <v>#NUM!</v>
      </c>
      <c r="AE34" s="76" t="e">
        <f t="shared" si="20"/>
        <v>#NUM!</v>
      </c>
      <c r="AF34" s="76" t="e">
        <f t="shared" si="21"/>
        <v>#N/A</v>
      </c>
      <c r="AG34" s="76" t="e">
        <f t="shared" si="22"/>
        <v>#NUM!</v>
      </c>
      <c r="AH34" s="76" t="e">
        <f t="shared" si="23"/>
        <v>#NUM!</v>
      </c>
      <c r="AI34" s="76" t="e">
        <f t="shared" si="24"/>
        <v>#NUM!</v>
      </c>
      <c r="AJ34" s="76" t="e">
        <f t="shared" si="25"/>
        <v>#N/A</v>
      </c>
    </row>
    <row r="35" spans="1:36" ht="12.95" customHeight="1" x14ac:dyDescent="0.15">
      <c r="A35" s="75"/>
      <c r="B35" s="107"/>
      <c r="C35" s="107"/>
      <c r="D35" s="75"/>
      <c r="E35" s="75"/>
      <c r="F35" s="4" t="str">
        <f t="shared" si="0"/>
        <v/>
      </c>
      <c r="G35" s="75"/>
      <c r="H35" s="75"/>
      <c r="I35" s="75"/>
      <c r="K35" s="76" t="e">
        <f t="shared" si="1"/>
        <v>#NUM!</v>
      </c>
      <c r="L35" s="76" t="e">
        <f t="shared" si="2"/>
        <v>#NUM!</v>
      </c>
      <c r="M35" s="76" t="e">
        <f t="shared" si="3"/>
        <v>#NUM!</v>
      </c>
      <c r="N35" s="76" t="e">
        <f t="shared" si="4"/>
        <v>#NUM!</v>
      </c>
      <c r="O35" s="76" t="e">
        <f t="shared" si="5"/>
        <v>#NUM!</v>
      </c>
      <c r="P35" s="76" t="e">
        <f t="shared" si="26"/>
        <v>#N/A</v>
      </c>
      <c r="Q35" s="76" t="e">
        <f t="shared" si="6"/>
        <v>#NUM!</v>
      </c>
      <c r="R35" s="76" t="e">
        <f t="shared" si="7"/>
        <v>#NUM!</v>
      </c>
      <c r="S35" s="76" t="e">
        <f t="shared" si="8"/>
        <v>#NUM!</v>
      </c>
      <c r="T35" s="76" t="e">
        <f t="shared" si="9"/>
        <v>#NUM!</v>
      </c>
      <c r="U35" s="76" t="e">
        <f t="shared" si="10"/>
        <v>#N/A</v>
      </c>
      <c r="V35" s="76" t="e">
        <f t="shared" si="11"/>
        <v>#NUM!</v>
      </c>
      <c r="W35" s="76" t="e">
        <f t="shared" si="12"/>
        <v>#NUM!</v>
      </c>
      <c r="X35" s="76" t="e">
        <f t="shared" si="13"/>
        <v>#NUM!</v>
      </c>
      <c r="Y35" s="76" t="e">
        <f t="shared" si="14"/>
        <v>#NUM!</v>
      </c>
      <c r="Z35" s="76" t="e">
        <f t="shared" si="15"/>
        <v>#N/A</v>
      </c>
      <c r="AA35" s="76" t="e">
        <f t="shared" si="16"/>
        <v>#NUM!</v>
      </c>
      <c r="AB35" s="76" t="e">
        <f t="shared" si="17"/>
        <v>#NUM!</v>
      </c>
      <c r="AC35" s="76" t="e">
        <f t="shared" si="18"/>
        <v>#NUM!</v>
      </c>
      <c r="AD35" s="76" t="e">
        <f t="shared" si="19"/>
        <v>#NUM!</v>
      </c>
      <c r="AE35" s="76" t="e">
        <f t="shared" si="20"/>
        <v>#NUM!</v>
      </c>
      <c r="AF35" s="76" t="e">
        <f t="shared" si="21"/>
        <v>#N/A</v>
      </c>
      <c r="AG35" s="76" t="e">
        <f t="shared" si="22"/>
        <v>#NUM!</v>
      </c>
      <c r="AH35" s="76" t="e">
        <f t="shared" si="23"/>
        <v>#NUM!</v>
      </c>
      <c r="AI35" s="76" t="e">
        <f t="shared" si="24"/>
        <v>#NUM!</v>
      </c>
      <c r="AJ35" s="76" t="e">
        <f t="shared" si="25"/>
        <v>#N/A</v>
      </c>
    </row>
    <row r="36" spans="1:36" ht="12.95" customHeight="1" x14ac:dyDescent="0.15">
      <c r="A36" s="75"/>
      <c r="B36" s="107"/>
      <c r="C36" s="107"/>
      <c r="D36" s="75"/>
      <c r="E36" s="75"/>
      <c r="F36" s="4" t="str">
        <f t="shared" si="0"/>
        <v/>
      </c>
      <c r="G36" s="75"/>
      <c r="H36" s="75"/>
      <c r="I36" s="75"/>
      <c r="K36" s="76" t="e">
        <f t="shared" si="1"/>
        <v>#NUM!</v>
      </c>
      <c r="L36" s="76" t="e">
        <f t="shared" si="2"/>
        <v>#NUM!</v>
      </c>
      <c r="M36" s="76" t="e">
        <f t="shared" si="3"/>
        <v>#NUM!</v>
      </c>
      <c r="N36" s="76" t="e">
        <f t="shared" si="4"/>
        <v>#NUM!</v>
      </c>
      <c r="O36" s="76" t="e">
        <f t="shared" si="5"/>
        <v>#NUM!</v>
      </c>
      <c r="P36" s="76" t="e">
        <f t="shared" si="26"/>
        <v>#N/A</v>
      </c>
      <c r="Q36" s="76" t="e">
        <f t="shared" si="6"/>
        <v>#NUM!</v>
      </c>
      <c r="R36" s="76" t="e">
        <f t="shared" si="7"/>
        <v>#NUM!</v>
      </c>
      <c r="S36" s="76" t="e">
        <f t="shared" si="8"/>
        <v>#NUM!</v>
      </c>
      <c r="T36" s="76" t="e">
        <f t="shared" si="9"/>
        <v>#NUM!</v>
      </c>
      <c r="U36" s="76" t="e">
        <f t="shared" si="10"/>
        <v>#N/A</v>
      </c>
      <c r="V36" s="76" t="e">
        <f t="shared" si="11"/>
        <v>#NUM!</v>
      </c>
      <c r="W36" s="76" t="e">
        <f t="shared" si="12"/>
        <v>#NUM!</v>
      </c>
      <c r="X36" s="76" t="e">
        <f t="shared" si="13"/>
        <v>#NUM!</v>
      </c>
      <c r="Y36" s="76" t="e">
        <f t="shared" si="14"/>
        <v>#NUM!</v>
      </c>
      <c r="Z36" s="76" t="e">
        <f t="shared" si="15"/>
        <v>#N/A</v>
      </c>
      <c r="AA36" s="76" t="e">
        <f t="shared" si="16"/>
        <v>#NUM!</v>
      </c>
      <c r="AB36" s="76" t="e">
        <f t="shared" si="17"/>
        <v>#NUM!</v>
      </c>
      <c r="AC36" s="76" t="e">
        <f t="shared" si="18"/>
        <v>#NUM!</v>
      </c>
      <c r="AD36" s="76" t="e">
        <f t="shared" si="19"/>
        <v>#NUM!</v>
      </c>
      <c r="AE36" s="76" t="e">
        <f t="shared" si="20"/>
        <v>#NUM!</v>
      </c>
      <c r="AF36" s="76" t="e">
        <f t="shared" si="21"/>
        <v>#N/A</v>
      </c>
      <c r="AG36" s="76" t="e">
        <f t="shared" si="22"/>
        <v>#NUM!</v>
      </c>
      <c r="AH36" s="76" t="e">
        <f t="shared" si="23"/>
        <v>#NUM!</v>
      </c>
      <c r="AI36" s="76" t="e">
        <f t="shared" si="24"/>
        <v>#NUM!</v>
      </c>
      <c r="AJ36" s="76" t="e">
        <f t="shared" si="25"/>
        <v>#N/A</v>
      </c>
    </row>
    <row r="37" spans="1:36" ht="12.95" customHeight="1" x14ac:dyDescent="0.15">
      <c r="A37" s="75"/>
      <c r="B37" s="107"/>
      <c r="C37" s="107"/>
      <c r="D37" s="75"/>
      <c r="E37" s="75"/>
      <c r="F37" s="4" t="str">
        <f t="shared" si="0"/>
        <v/>
      </c>
      <c r="G37" s="75"/>
      <c r="H37" s="75"/>
      <c r="I37" s="75"/>
      <c r="K37" s="76" t="e">
        <f t="shared" si="1"/>
        <v>#NUM!</v>
      </c>
      <c r="L37" s="76" t="e">
        <f t="shared" si="2"/>
        <v>#NUM!</v>
      </c>
      <c r="M37" s="76" t="e">
        <f t="shared" si="3"/>
        <v>#NUM!</v>
      </c>
      <c r="N37" s="76" t="e">
        <f t="shared" si="4"/>
        <v>#NUM!</v>
      </c>
      <c r="O37" s="76" t="e">
        <f t="shared" si="5"/>
        <v>#NUM!</v>
      </c>
      <c r="P37" s="76" t="e">
        <f t="shared" si="26"/>
        <v>#N/A</v>
      </c>
      <c r="Q37" s="76" t="e">
        <f t="shared" si="6"/>
        <v>#NUM!</v>
      </c>
      <c r="R37" s="76" t="e">
        <f t="shared" si="7"/>
        <v>#NUM!</v>
      </c>
      <c r="S37" s="76" t="e">
        <f t="shared" si="8"/>
        <v>#NUM!</v>
      </c>
      <c r="T37" s="76" t="e">
        <f t="shared" si="9"/>
        <v>#NUM!</v>
      </c>
      <c r="U37" s="76" t="e">
        <f t="shared" si="10"/>
        <v>#N/A</v>
      </c>
      <c r="V37" s="76" t="e">
        <f t="shared" si="11"/>
        <v>#NUM!</v>
      </c>
      <c r="W37" s="76" t="e">
        <f t="shared" si="12"/>
        <v>#NUM!</v>
      </c>
      <c r="X37" s="76" t="e">
        <f t="shared" si="13"/>
        <v>#NUM!</v>
      </c>
      <c r="Y37" s="76" t="e">
        <f t="shared" si="14"/>
        <v>#NUM!</v>
      </c>
      <c r="Z37" s="76" t="e">
        <f t="shared" si="15"/>
        <v>#N/A</v>
      </c>
      <c r="AA37" s="76" t="e">
        <f t="shared" si="16"/>
        <v>#NUM!</v>
      </c>
      <c r="AB37" s="76" t="e">
        <f t="shared" si="17"/>
        <v>#NUM!</v>
      </c>
      <c r="AC37" s="76" t="e">
        <f t="shared" si="18"/>
        <v>#NUM!</v>
      </c>
      <c r="AD37" s="76" t="e">
        <f t="shared" si="19"/>
        <v>#NUM!</v>
      </c>
      <c r="AE37" s="76" t="e">
        <f t="shared" si="20"/>
        <v>#NUM!</v>
      </c>
      <c r="AF37" s="76" t="e">
        <f t="shared" si="21"/>
        <v>#N/A</v>
      </c>
      <c r="AG37" s="76" t="e">
        <f t="shared" si="22"/>
        <v>#NUM!</v>
      </c>
      <c r="AH37" s="76" t="e">
        <f t="shared" si="23"/>
        <v>#NUM!</v>
      </c>
      <c r="AI37" s="76" t="e">
        <f t="shared" si="24"/>
        <v>#NUM!</v>
      </c>
      <c r="AJ37" s="76" t="e">
        <f t="shared" si="25"/>
        <v>#N/A</v>
      </c>
    </row>
    <row r="38" spans="1:36" ht="12.95" customHeight="1" x14ac:dyDescent="0.15">
      <c r="A38" s="75"/>
      <c r="B38" s="107"/>
      <c r="C38" s="107"/>
      <c r="D38" s="75"/>
      <c r="E38" s="75"/>
      <c r="F38" s="4" t="str">
        <f t="shared" si="0"/>
        <v/>
      </c>
      <c r="G38" s="75"/>
      <c r="H38" s="75"/>
      <c r="I38" s="75"/>
      <c r="K38" s="76" t="e">
        <f t="shared" si="1"/>
        <v>#NUM!</v>
      </c>
      <c r="L38" s="76" t="e">
        <f t="shared" si="2"/>
        <v>#NUM!</v>
      </c>
      <c r="M38" s="76" t="e">
        <f t="shared" si="3"/>
        <v>#NUM!</v>
      </c>
      <c r="N38" s="76" t="e">
        <f t="shared" si="4"/>
        <v>#NUM!</v>
      </c>
      <c r="O38" s="76" t="e">
        <f t="shared" si="5"/>
        <v>#NUM!</v>
      </c>
      <c r="P38" s="76" t="e">
        <f t="shared" si="26"/>
        <v>#N/A</v>
      </c>
      <c r="Q38" s="76" t="e">
        <f t="shared" si="6"/>
        <v>#NUM!</v>
      </c>
      <c r="R38" s="76" t="e">
        <f t="shared" si="7"/>
        <v>#NUM!</v>
      </c>
      <c r="S38" s="76" t="e">
        <f t="shared" si="8"/>
        <v>#NUM!</v>
      </c>
      <c r="T38" s="76" t="e">
        <f t="shared" si="9"/>
        <v>#NUM!</v>
      </c>
      <c r="U38" s="76" t="e">
        <f t="shared" si="10"/>
        <v>#N/A</v>
      </c>
      <c r="V38" s="76" t="e">
        <f t="shared" si="11"/>
        <v>#NUM!</v>
      </c>
      <c r="W38" s="76" t="e">
        <f t="shared" si="12"/>
        <v>#NUM!</v>
      </c>
      <c r="X38" s="76" t="e">
        <f t="shared" si="13"/>
        <v>#NUM!</v>
      </c>
      <c r="Y38" s="76" t="e">
        <f t="shared" si="14"/>
        <v>#NUM!</v>
      </c>
      <c r="Z38" s="76" t="e">
        <f t="shared" si="15"/>
        <v>#N/A</v>
      </c>
      <c r="AA38" s="76" t="e">
        <f t="shared" si="16"/>
        <v>#NUM!</v>
      </c>
      <c r="AB38" s="76" t="e">
        <f t="shared" si="17"/>
        <v>#NUM!</v>
      </c>
      <c r="AC38" s="76" t="e">
        <f t="shared" si="18"/>
        <v>#NUM!</v>
      </c>
      <c r="AD38" s="76" t="e">
        <f t="shared" si="19"/>
        <v>#NUM!</v>
      </c>
      <c r="AE38" s="76" t="e">
        <f t="shared" si="20"/>
        <v>#NUM!</v>
      </c>
      <c r="AF38" s="76" t="e">
        <f t="shared" si="21"/>
        <v>#N/A</v>
      </c>
      <c r="AG38" s="76" t="e">
        <f t="shared" si="22"/>
        <v>#NUM!</v>
      </c>
      <c r="AH38" s="76" t="e">
        <f t="shared" si="23"/>
        <v>#NUM!</v>
      </c>
      <c r="AI38" s="76" t="e">
        <f t="shared" si="24"/>
        <v>#NUM!</v>
      </c>
      <c r="AJ38" s="76" t="e">
        <f t="shared" si="25"/>
        <v>#N/A</v>
      </c>
    </row>
    <row r="39" spans="1:36" ht="12.95" customHeight="1" x14ac:dyDescent="0.15">
      <c r="A39" s="75"/>
      <c r="B39" s="107"/>
      <c r="C39" s="107"/>
      <c r="D39" s="75"/>
      <c r="E39" s="75"/>
      <c r="F39" s="4" t="str">
        <f t="shared" si="0"/>
        <v/>
      </c>
      <c r="G39" s="75"/>
      <c r="H39" s="75"/>
      <c r="I39" s="75"/>
      <c r="K39" s="76" t="e">
        <f t="shared" si="1"/>
        <v>#NUM!</v>
      </c>
      <c r="L39" s="76" t="e">
        <f t="shared" si="2"/>
        <v>#NUM!</v>
      </c>
      <c r="M39" s="76" t="e">
        <f t="shared" si="3"/>
        <v>#NUM!</v>
      </c>
      <c r="N39" s="76" t="e">
        <f t="shared" si="4"/>
        <v>#NUM!</v>
      </c>
      <c r="O39" s="76" t="e">
        <f t="shared" si="5"/>
        <v>#NUM!</v>
      </c>
      <c r="P39" s="76" t="e">
        <f t="shared" si="26"/>
        <v>#N/A</v>
      </c>
      <c r="Q39" s="76" t="e">
        <f t="shared" si="6"/>
        <v>#NUM!</v>
      </c>
      <c r="R39" s="76" t="e">
        <f t="shared" si="7"/>
        <v>#NUM!</v>
      </c>
      <c r="S39" s="76" t="e">
        <f t="shared" si="8"/>
        <v>#NUM!</v>
      </c>
      <c r="T39" s="76" t="e">
        <f t="shared" si="9"/>
        <v>#NUM!</v>
      </c>
      <c r="U39" s="76" t="e">
        <f t="shared" si="10"/>
        <v>#N/A</v>
      </c>
      <c r="V39" s="76" t="e">
        <f t="shared" si="11"/>
        <v>#NUM!</v>
      </c>
      <c r="W39" s="76" t="e">
        <f t="shared" si="12"/>
        <v>#NUM!</v>
      </c>
      <c r="X39" s="76" t="e">
        <f t="shared" si="13"/>
        <v>#NUM!</v>
      </c>
      <c r="Y39" s="76" t="e">
        <f t="shared" si="14"/>
        <v>#NUM!</v>
      </c>
      <c r="Z39" s="76" t="e">
        <f t="shared" si="15"/>
        <v>#N/A</v>
      </c>
      <c r="AA39" s="76" t="e">
        <f t="shared" si="16"/>
        <v>#NUM!</v>
      </c>
      <c r="AB39" s="76" t="e">
        <f t="shared" si="17"/>
        <v>#NUM!</v>
      </c>
      <c r="AC39" s="76" t="e">
        <f t="shared" si="18"/>
        <v>#NUM!</v>
      </c>
      <c r="AD39" s="76" t="e">
        <f t="shared" si="19"/>
        <v>#NUM!</v>
      </c>
      <c r="AE39" s="76" t="e">
        <f t="shared" si="20"/>
        <v>#NUM!</v>
      </c>
      <c r="AF39" s="76" t="e">
        <f t="shared" si="21"/>
        <v>#N/A</v>
      </c>
      <c r="AG39" s="76" t="e">
        <f t="shared" si="22"/>
        <v>#NUM!</v>
      </c>
      <c r="AH39" s="76" t="e">
        <f t="shared" si="23"/>
        <v>#NUM!</v>
      </c>
      <c r="AI39" s="76" t="e">
        <f t="shared" si="24"/>
        <v>#NUM!</v>
      </c>
      <c r="AJ39" s="76" t="e">
        <f t="shared" si="25"/>
        <v>#N/A</v>
      </c>
    </row>
    <row r="40" spans="1:36" ht="12.95" customHeight="1" x14ac:dyDescent="0.15">
      <c r="A40" s="75"/>
      <c r="B40" s="107"/>
      <c r="C40" s="107"/>
      <c r="D40" s="75"/>
      <c r="E40" s="75"/>
      <c r="F40" s="4" t="str">
        <f t="shared" si="0"/>
        <v/>
      </c>
      <c r="G40" s="75"/>
      <c r="H40" s="75"/>
      <c r="I40" s="75"/>
      <c r="K40" s="76" t="e">
        <f t="shared" si="1"/>
        <v>#NUM!</v>
      </c>
      <c r="L40" s="76" t="e">
        <f t="shared" si="2"/>
        <v>#NUM!</v>
      </c>
      <c r="M40" s="76" t="e">
        <f t="shared" si="3"/>
        <v>#NUM!</v>
      </c>
      <c r="N40" s="76" t="e">
        <f t="shared" si="4"/>
        <v>#NUM!</v>
      </c>
      <c r="O40" s="76" t="e">
        <f t="shared" si="5"/>
        <v>#NUM!</v>
      </c>
      <c r="P40" s="76" t="e">
        <f t="shared" si="26"/>
        <v>#N/A</v>
      </c>
      <c r="Q40" s="76" t="e">
        <f t="shared" si="6"/>
        <v>#NUM!</v>
      </c>
      <c r="R40" s="76" t="e">
        <f t="shared" si="7"/>
        <v>#NUM!</v>
      </c>
      <c r="S40" s="76" t="e">
        <f t="shared" si="8"/>
        <v>#NUM!</v>
      </c>
      <c r="T40" s="76" t="e">
        <f t="shared" si="9"/>
        <v>#NUM!</v>
      </c>
      <c r="U40" s="76" t="e">
        <f t="shared" si="10"/>
        <v>#N/A</v>
      </c>
      <c r="V40" s="76" t="e">
        <f t="shared" si="11"/>
        <v>#NUM!</v>
      </c>
      <c r="W40" s="76" t="e">
        <f t="shared" si="12"/>
        <v>#NUM!</v>
      </c>
      <c r="X40" s="76" t="e">
        <f t="shared" si="13"/>
        <v>#NUM!</v>
      </c>
      <c r="Y40" s="76" t="e">
        <f t="shared" si="14"/>
        <v>#NUM!</v>
      </c>
      <c r="Z40" s="76" t="e">
        <f t="shared" si="15"/>
        <v>#N/A</v>
      </c>
      <c r="AA40" s="76" t="e">
        <f t="shared" si="16"/>
        <v>#NUM!</v>
      </c>
      <c r="AB40" s="76" t="e">
        <f t="shared" si="17"/>
        <v>#NUM!</v>
      </c>
      <c r="AC40" s="76" t="e">
        <f t="shared" si="18"/>
        <v>#NUM!</v>
      </c>
      <c r="AD40" s="76" t="e">
        <f t="shared" si="19"/>
        <v>#NUM!</v>
      </c>
      <c r="AE40" s="76" t="e">
        <f t="shared" si="20"/>
        <v>#NUM!</v>
      </c>
      <c r="AF40" s="76" t="e">
        <f t="shared" si="21"/>
        <v>#N/A</v>
      </c>
      <c r="AG40" s="76" t="e">
        <f t="shared" si="22"/>
        <v>#NUM!</v>
      </c>
      <c r="AH40" s="76" t="e">
        <f t="shared" si="23"/>
        <v>#NUM!</v>
      </c>
      <c r="AI40" s="76" t="e">
        <f t="shared" si="24"/>
        <v>#NUM!</v>
      </c>
      <c r="AJ40" s="76" t="e">
        <f t="shared" si="25"/>
        <v>#N/A</v>
      </c>
    </row>
    <row r="41" spans="1:36" ht="12.95" customHeight="1" x14ac:dyDescent="0.15">
      <c r="A41" s="75"/>
      <c r="B41" s="107"/>
      <c r="C41" s="107"/>
      <c r="D41" s="75"/>
      <c r="E41" s="75"/>
      <c r="F41" s="4" t="str">
        <f t="shared" si="0"/>
        <v/>
      </c>
      <c r="G41" s="75"/>
      <c r="H41" s="75"/>
      <c r="I41" s="75"/>
      <c r="K41" s="76" t="e">
        <f t="shared" si="1"/>
        <v>#NUM!</v>
      </c>
      <c r="L41" s="76" t="e">
        <f t="shared" si="2"/>
        <v>#NUM!</v>
      </c>
      <c r="M41" s="76" t="e">
        <f t="shared" si="3"/>
        <v>#NUM!</v>
      </c>
      <c r="N41" s="76" t="e">
        <f t="shared" si="4"/>
        <v>#NUM!</v>
      </c>
      <c r="O41" s="76" t="e">
        <f t="shared" si="5"/>
        <v>#NUM!</v>
      </c>
      <c r="P41" s="76" t="e">
        <f t="shared" si="26"/>
        <v>#N/A</v>
      </c>
      <c r="Q41" s="76" t="e">
        <f t="shared" si="6"/>
        <v>#NUM!</v>
      </c>
      <c r="R41" s="76" t="e">
        <f t="shared" si="7"/>
        <v>#NUM!</v>
      </c>
      <c r="S41" s="76" t="e">
        <f t="shared" si="8"/>
        <v>#NUM!</v>
      </c>
      <c r="T41" s="76" t="e">
        <f t="shared" si="9"/>
        <v>#NUM!</v>
      </c>
      <c r="U41" s="76" t="e">
        <f t="shared" si="10"/>
        <v>#N/A</v>
      </c>
      <c r="V41" s="76" t="e">
        <f t="shared" si="11"/>
        <v>#NUM!</v>
      </c>
      <c r="W41" s="76" t="e">
        <f t="shared" si="12"/>
        <v>#NUM!</v>
      </c>
      <c r="X41" s="76" t="e">
        <f t="shared" si="13"/>
        <v>#NUM!</v>
      </c>
      <c r="Y41" s="76" t="e">
        <f t="shared" si="14"/>
        <v>#NUM!</v>
      </c>
      <c r="Z41" s="76" t="e">
        <f t="shared" si="15"/>
        <v>#N/A</v>
      </c>
      <c r="AA41" s="76" t="e">
        <f t="shared" si="16"/>
        <v>#NUM!</v>
      </c>
      <c r="AB41" s="76" t="e">
        <f t="shared" si="17"/>
        <v>#NUM!</v>
      </c>
      <c r="AC41" s="76" t="e">
        <f t="shared" si="18"/>
        <v>#NUM!</v>
      </c>
      <c r="AD41" s="76" t="e">
        <f t="shared" si="19"/>
        <v>#NUM!</v>
      </c>
      <c r="AE41" s="76" t="e">
        <f t="shared" si="20"/>
        <v>#NUM!</v>
      </c>
      <c r="AF41" s="76" t="e">
        <f t="shared" si="21"/>
        <v>#N/A</v>
      </c>
      <c r="AG41" s="76" t="e">
        <f t="shared" si="22"/>
        <v>#NUM!</v>
      </c>
      <c r="AH41" s="76" t="e">
        <f t="shared" si="23"/>
        <v>#NUM!</v>
      </c>
      <c r="AI41" s="76" t="e">
        <f t="shared" si="24"/>
        <v>#NUM!</v>
      </c>
      <c r="AJ41" s="76" t="e">
        <f t="shared" si="25"/>
        <v>#N/A</v>
      </c>
    </row>
    <row r="42" spans="1:36" ht="12.95" customHeight="1" x14ac:dyDescent="0.15">
      <c r="A42" s="75"/>
      <c r="B42" s="107"/>
      <c r="C42" s="107"/>
      <c r="D42" s="75"/>
      <c r="E42" s="75"/>
      <c r="F42" s="4" t="str">
        <f t="shared" si="0"/>
        <v/>
      </c>
      <c r="G42" s="75"/>
      <c r="H42" s="75"/>
      <c r="I42" s="75"/>
      <c r="K42" s="76" t="e">
        <f t="shared" si="1"/>
        <v>#NUM!</v>
      </c>
      <c r="L42" s="76" t="e">
        <f t="shared" si="2"/>
        <v>#NUM!</v>
      </c>
      <c r="M42" s="76" t="e">
        <f t="shared" si="3"/>
        <v>#NUM!</v>
      </c>
      <c r="N42" s="76" t="e">
        <f t="shared" si="4"/>
        <v>#NUM!</v>
      </c>
      <c r="O42" s="76" t="e">
        <f t="shared" si="5"/>
        <v>#NUM!</v>
      </c>
      <c r="P42" s="76" t="e">
        <f t="shared" si="26"/>
        <v>#N/A</v>
      </c>
      <c r="Q42" s="76" t="e">
        <f t="shared" si="6"/>
        <v>#NUM!</v>
      </c>
      <c r="R42" s="76" t="e">
        <f t="shared" si="7"/>
        <v>#NUM!</v>
      </c>
      <c r="S42" s="76" t="e">
        <f t="shared" si="8"/>
        <v>#NUM!</v>
      </c>
      <c r="T42" s="76" t="e">
        <f t="shared" si="9"/>
        <v>#NUM!</v>
      </c>
      <c r="U42" s="76" t="e">
        <f t="shared" si="10"/>
        <v>#N/A</v>
      </c>
      <c r="V42" s="76" t="e">
        <f t="shared" si="11"/>
        <v>#NUM!</v>
      </c>
      <c r="W42" s="76" t="e">
        <f t="shared" si="12"/>
        <v>#NUM!</v>
      </c>
      <c r="X42" s="76" t="e">
        <f t="shared" si="13"/>
        <v>#NUM!</v>
      </c>
      <c r="Y42" s="76" t="e">
        <f t="shared" si="14"/>
        <v>#NUM!</v>
      </c>
      <c r="Z42" s="76" t="e">
        <f t="shared" si="15"/>
        <v>#N/A</v>
      </c>
      <c r="AA42" s="76" t="e">
        <f t="shared" si="16"/>
        <v>#NUM!</v>
      </c>
      <c r="AB42" s="76" t="e">
        <f t="shared" si="17"/>
        <v>#NUM!</v>
      </c>
      <c r="AC42" s="76" t="e">
        <f t="shared" si="18"/>
        <v>#NUM!</v>
      </c>
      <c r="AD42" s="76" t="e">
        <f t="shared" si="19"/>
        <v>#NUM!</v>
      </c>
      <c r="AE42" s="76" t="e">
        <f t="shared" si="20"/>
        <v>#NUM!</v>
      </c>
      <c r="AF42" s="76" t="e">
        <f t="shared" si="21"/>
        <v>#N/A</v>
      </c>
      <c r="AG42" s="76" t="e">
        <f t="shared" si="22"/>
        <v>#NUM!</v>
      </c>
      <c r="AH42" s="76" t="e">
        <f t="shared" si="23"/>
        <v>#NUM!</v>
      </c>
      <c r="AI42" s="76" t="e">
        <f t="shared" si="24"/>
        <v>#NUM!</v>
      </c>
      <c r="AJ42" s="76" t="e">
        <f t="shared" si="25"/>
        <v>#N/A</v>
      </c>
    </row>
    <row r="43" spans="1:36" ht="12.95" customHeight="1" x14ac:dyDescent="0.15">
      <c r="A43" s="75"/>
      <c r="B43" s="107"/>
      <c r="C43" s="107"/>
      <c r="D43" s="75"/>
      <c r="E43" s="75"/>
      <c r="F43" s="4" t="str">
        <f t="shared" si="0"/>
        <v/>
      </c>
      <c r="G43" s="75"/>
      <c r="H43" s="75"/>
      <c r="I43" s="75"/>
      <c r="K43" s="76" t="e">
        <f t="shared" si="1"/>
        <v>#NUM!</v>
      </c>
      <c r="L43" s="76" t="e">
        <f t="shared" si="2"/>
        <v>#NUM!</v>
      </c>
      <c r="M43" s="76" t="e">
        <f t="shared" si="3"/>
        <v>#NUM!</v>
      </c>
      <c r="N43" s="76" t="e">
        <f t="shared" si="4"/>
        <v>#NUM!</v>
      </c>
      <c r="O43" s="76" t="e">
        <f t="shared" si="5"/>
        <v>#NUM!</v>
      </c>
      <c r="P43" s="76" t="e">
        <f t="shared" si="26"/>
        <v>#N/A</v>
      </c>
      <c r="Q43" s="76" t="e">
        <f t="shared" si="6"/>
        <v>#NUM!</v>
      </c>
      <c r="R43" s="76" t="e">
        <f t="shared" si="7"/>
        <v>#NUM!</v>
      </c>
      <c r="S43" s="76" t="e">
        <f t="shared" si="8"/>
        <v>#NUM!</v>
      </c>
      <c r="T43" s="76" t="e">
        <f t="shared" si="9"/>
        <v>#NUM!</v>
      </c>
      <c r="U43" s="76" t="e">
        <f t="shared" si="10"/>
        <v>#N/A</v>
      </c>
      <c r="V43" s="76" t="e">
        <f t="shared" si="11"/>
        <v>#NUM!</v>
      </c>
      <c r="W43" s="76" t="e">
        <f t="shared" si="12"/>
        <v>#NUM!</v>
      </c>
      <c r="X43" s="76" t="e">
        <f t="shared" si="13"/>
        <v>#NUM!</v>
      </c>
      <c r="Y43" s="76" t="e">
        <f t="shared" si="14"/>
        <v>#NUM!</v>
      </c>
      <c r="Z43" s="76" t="e">
        <f t="shared" si="15"/>
        <v>#N/A</v>
      </c>
      <c r="AA43" s="76" t="e">
        <f t="shared" si="16"/>
        <v>#NUM!</v>
      </c>
      <c r="AB43" s="76" t="e">
        <f t="shared" si="17"/>
        <v>#NUM!</v>
      </c>
      <c r="AC43" s="76" t="e">
        <f t="shared" si="18"/>
        <v>#NUM!</v>
      </c>
      <c r="AD43" s="76" t="e">
        <f t="shared" si="19"/>
        <v>#NUM!</v>
      </c>
      <c r="AE43" s="76" t="e">
        <f t="shared" si="20"/>
        <v>#NUM!</v>
      </c>
      <c r="AF43" s="76" t="e">
        <f t="shared" si="21"/>
        <v>#N/A</v>
      </c>
      <c r="AG43" s="76" t="e">
        <f t="shared" si="22"/>
        <v>#NUM!</v>
      </c>
      <c r="AH43" s="76" t="e">
        <f t="shared" si="23"/>
        <v>#NUM!</v>
      </c>
      <c r="AI43" s="76" t="e">
        <f t="shared" si="24"/>
        <v>#NUM!</v>
      </c>
      <c r="AJ43" s="7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5" t="s">
        <v>18</v>
      </c>
      <c r="D46" s="75" t="s">
        <v>19</v>
      </c>
      <c r="E46" s="75" t="s">
        <v>20</v>
      </c>
      <c r="F46" s="10"/>
      <c r="G46" s="5" t="s">
        <v>21</v>
      </c>
      <c r="H46" s="12"/>
      <c r="I46" s="104" t="s">
        <v>146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10</v>
      </c>
      <c r="D47" s="14">
        <f>COUNTIF(G4:G43,"*下層*")</f>
        <v>0</v>
      </c>
      <c r="E47" s="14">
        <f>COUNTA(A4:A43)</f>
        <v>10</v>
      </c>
      <c r="F47" s="10"/>
      <c r="G47" s="15">
        <f>C47*100</f>
        <v>1000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11</v>
      </c>
      <c r="D48" s="14" t="str">
        <f>IF(D47&gt;0,ROUND(SUMIF(G4:G43,"*下層*",E4:E43)/D47,0),"")</f>
        <v/>
      </c>
      <c r="E48" s="14">
        <f>ROUND(SUM(E4:E43)/E47,0)</f>
        <v>11</v>
      </c>
      <c r="F48" s="13"/>
      <c r="G48" s="15">
        <f>C48</f>
        <v>11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17</v>
      </c>
      <c r="D49" s="14" t="str">
        <f>IF(D47&gt;0,ROUND(SUMIF(G4:G43,"*下層*",D4:D43)/D47,0),"")</f>
        <v/>
      </c>
      <c r="E49" s="14">
        <f>ROUND(SUM(D4:D43)/E47,0)</f>
        <v>17</v>
      </c>
      <c r="F49" s="13"/>
      <c r="G49" s="15">
        <f>C49</f>
        <v>17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1.4900000000000002</v>
      </c>
      <c r="D50" s="16">
        <f>SUMIF(G4:G43,"*下層*",F4:F43)</f>
        <v>0</v>
      </c>
      <c r="E50" s="4">
        <f>SUM(F4:F43)</f>
        <v>1.4900000000000002</v>
      </c>
      <c r="F50" s="13"/>
      <c r="G50" s="17">
        <f>C50*100</f>
        <v>149.00000000000003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形状比＝65、Sr＝29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5" t="s">
        <v>18</v>
      </c>
      <c r="D53" s="75" t="s">
        <v>19</v>
      </c>
      <c r="E53" s="75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7</v>
      </c>
      <c r="D54" s="14">
        <f>COUNTIF(H4:H43,"▲")</f>
        <v>0</v>
      </c>
      <c r="E54" s="14">
        <f>COUNTA(H4:H43)</f>
        <v>7</v>
      </c>
      <c r="F54" s="10"/>
      <c r="G54" s="15">
        <f>C54*100</f>
        <v>700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16</v>
      </c>
      <c r="D56" s="14" t="str">
        <f>IF(D54&gt;0,ROUND(SUMIF(H4:H43,"▲",D4:D43)/D54,0),"")</f>
        <v/>
      </c>
      <c r="E56" s="14">
        <f>ROUND(SUMIF(H4:H43,"*",D4:D43)/E54,0)</f>
        <v>16</v>
      </c>
      <c r="F56" s="13"/>
      <c r="G56" s="15">
        <f>C56</f>
        <v>16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0.9700000000000002</v>
      </c>
      <c r="D57" s="16">
        <f>SUMIF(H4:H43,"▲",F4:F43)</f>
        <v>0</v>
      </c>
      <c r="E57" s="16">
        <f>SUM(C57:D57)</f>
        <v>0.9700000000000002</v>
      </c>
      <c r="F57" s="13"/>
      <c r="G57" s="19">
        <f>C57*100</f>
        <v>97.000000000000014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5" t="s">
        <v>18</v>
      </c>
      <c r="D60" s="75" t="s">
        <v>19</v>
      </c>
      <c r="E60" s="75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70</v>
      </c>
      <c r="D61" s="20" t="str">
        <f>IF(D47&gt;0,ROUND(D54/D47*100,1),"")</f>
        <v/>
      </c>
      <c r="E61" s="20">
        <f>ROUND(E54/E47*100,1)</f>
        <v>70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65.099999999999994</v>
      </c>
      <c r="D62" s="20" t="str">
        <f>IF(D47&gt;0,ROUND(D57/D50*100,1),"")</f>
        <v/>
      </c>
      <c r="E62" s="20">
        <f>ROUND(E57/E50*100,1)</f>
        <v>65.099999999999994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5" t="s">
        <v>18</v>
      </c>
      <c r="D65" s="75" t="s">
        <v>19</v>
      </c>
      <c r="E65" s="7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12</v>
      </c>
      <c r="D67" s="14" t="str">
        <f>IF(D66&gt;0,ROUND(SUMIFS(E4:E43,G4:G43,"*下層*",H4:H43,"")/D66,0),"")</f>
        <v/>
      </c>
      <c r="E67" s="14">
        <f>IF(E66&gt;0,ROUND(SUMIF(H4:H43,"",E4:E43)/E66,0),"")</f>
        <v>12</v>
      </c>
      <c r="F67" s="13"/>
      <c r="G67" s="15">
        <f>C67</f>
        <v>12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0.52</v>
      </c>
      <c r="D69" s="16" t="str">
        <f>IF(D66&gt;0,D50-D57,"")</f>
        <v/>
      </c>
      <c r="E69" s="4">
        <f>SUM(C69:D69)</f>
        <v>0.52</v>
      </c>
      <c r="F69" s="13"/>
      <c r="G69" s="17">
        <f>C69*100</f>
        <v>52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形状比＝71、Sr＝48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8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879" priority="16" stopIfTrue="1">
      <formula>AND(($H4="スギ"),(#REF!&lt;12))</formula>
    </cfRule>
  </conditionalFormatting>
  <conditionalFormatting sqref="L4:L43">
    <cfRule type="expression" dxfId="878" priority="15" stopIfTrue="1">
      <formula>AND(($H4="スギ"),(#REF!&lt;22),(#REF!&gt;=12))</formula>
    </cfRule>
  </conditionalFormatting>
  <conditionalFormatting sqref="M4:M43">
    <cfRule type="expression" dxfId="877" priority="14" stopIfTrue="1">
      <formula>AND(($H4="スギ"),(#REF!&lt;32),(#REF!&gt;=22))</formula>
    </cfRule>
  </conditionalFormatting>
  <conditionalFormatting sqref="N4:N43">
    <cfRule type="expression" dxfId="876" priority="13" stopIfTrue="1">
      <formula>AND(($H4="スギ"),(#REF!&lt;42),(#REF!&gt;=32))</formula>
    </cfRule>
  </conditionalFormatting>
  <conditionalFormatting sqref="U4:U43 Z4:AF43 AJ4:AJ43 O4:P43">
    <cfRule type="expression" dxfId="875" priority="12" stopIfTrue="1">
      <formula>AND(($H4="スギ"),(#REF!&gt;=42))</formula>
    </cfRule>
  </conditionalFormatting>
  <conditionalFormatting sqref="Q4:Q43 AA4:AA43">
    <cfRule type="expression" dxfId="874" priority="11" stopIfTrue="1">
      <formula>AND(($H4="ヒノキ"),(#REF!&lt;12))</formula>
    </cfRule>
  </conditionalFormatting>
  <conditionalFormatting sqref="R4:R43 AB4:AE43">
    <cfRule type="expression" dxfId="873" priority="10" stopIfTrue="1">
      <formula>AND(($H4="ヒノキ"),(#REF!&lt;22),(#REF!&gt;=12))</formula>
    </cfRule>
  </conditionalFormatting>
  <conditionalFormatting sqref="S4:S43">
    <cfRule type="expression" dxfId="872" priority="9" stopIfTrue="1">
      <formula>AND(($H4="ヒノキ"),(#REF!&lt;32),(#REF!&gt;=22))</formula>
    </cfRule>
  </conditionalFormatting>
  <conditionalFormatting sqref="T4:U43 Z4:AF43 AJ4:AJ43">
    <cfRule type="expression" dxfId="871" priority="8" stopIfTrue="1">
      <formula>AND(($H4="ヒノキ"),(#REF!&gt;=32))</formula>
    </cfRule>
  </conditionalFormatting>
  <conditionalFormatting sqref="V4:V43 AA4:AA43">
    <cfRule type="expression" dxfId="870" priority="7" stopIfTrue="1">
      <formula>AND(($H4="アカマツ"),(#REF!&lt;12))</formula>
    </cfRule>
  </conditionalFormatting>
  <conditionalFormatting sqref="W4:W43 AB4:AB43">
    <cfRule type="expression" dxfId="869" priority="6" stopIfTrue="1">
      <formula>AND(($H4="アカマツ"),(#REF!&lt;22),(#REF!&gt;=12))</formula>
    </cfRule>
  </conditionalFormatting>
  <conditionalFormatting sqref="X4:X43 AC4:AC43">
    <cfRule type="expression" dxfId="868" priority="5" stopIfTrue="1">
      <formula>AND(($H4="アカマツ"),(#REF!&lt;42),(#REF!&gt;=22))</formula>
    </cfRule>
  </conditionalFormatting>
  <conditionalFormatting sqref="Y4:AF43 AJ4:AJ43">
    <cfRule type="expression" dxfId="867" priority="4" stopIfTrue="1">
      <formula>AND(($H4="アカマツ"),(#REF!&gt;=42))</formula>
    </cfRule>
  </conditionalFormatting>
  <conditionalFormatting sqref="AG4:AG43">
    <cfRule type="expression" dxfId="866" priority="3" stopIfTrue="1">
      <formula>AND(($H4&lt;&gt;"スギ"),($H4&lt;&gt;"ヒノキ"),($H4&lt;&gt;"アカマツ"),(#REF!&lt;12))</formula>
    </cfRule>
  </conditionalFormatting>
  <conditionalFormatting sqref="AH4:AH43">
    <cfRule type="expression" dxfId="86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6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J120"/>
  <sheetViews>
    <sheetView showGridLines="0" tabSelected="1" view="pageBreakPreview" topLeftCell="A10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99</v>
      </c>
      <c r="B2" s="113"/>
      <c r="C2" s="113"/>
      <c r="D2" s="113"/>
      <c r="E2" s="113"/>
      <c r="F2" s="113"/>
      <c r="G2" s="113"/>
      <c r="H2" s="114" t="s">
        <v>85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77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6">
        <v>0</v>
      </c>
      <c r="L3" s="76">
        <v>12</v>
      </c>
      <c r="M3" s="76">
        <v>22</v>
      </c>
      <c r="N3" s="76">
        <v>32</v>
      </c>
      <c r="O3" s="76">
        <v>42</v>
      </c>
      <c r="P3" s="76" t="s">
        <v>14</v>
      </c>
      <c r="Q3" s="76">
        <v>0</v>
      </c>
      <c r="R3" s="76">
        <v>12</v>
      </c>
      <c r="S3" s="76">
        <v>22</v>
      </c>
      <c r="T3" s="76">
        <v>32</v>
      </c>
      <c r="U3" s="76" t="s">
        <v>14</v>
      </c>
      <c r="V3" s="76">
        <v>0</v>
      </c>
      <c r="W3" s="76">
        <v>12</v>
      </c>
      <c r="X3" s="76">
        <v>22</v>
      </c>
      <c r="Y3" s="76">
        <v>42</v>
      </c>
      <c r="Z3" s="76" t="s">
        <v>14</v>
      </c>
      <c r="AA3" s="76">
        <v>0</v>
      </c>
      <c r="AB3" s="76">
        <v>12</v>
      </c>
      <c r="AC3" s="76">
        <v>22</v>
      </c>
      <c r="AD3" s="76">
        <v>32</v>
      </c>
      <c r="AE3" s="76">
        <v>42</v>
      </c>
      <c r="AF3" s="76" t="s">
        <v>14</v>
      </c>
      <c r="AG3" s="76">
        <v>0</v>
      </c>
      <c r="AH3" s="76">
        <v>12</v>
      </c>
      <c r="AI3" s="76">
        <v>42</v>
      </c>
      <c r="AJ3" s="76" t="s">
        <v>14</v>
      </c>
    </row>
    <row r="4" spans="1:36" ht="12.95" customHeight="1" x14ac:dyDescent="0.15">
      <c r="A4" s="75">
        <v>551</v>
      </c>
      <c r="B4" s="107" t="s">
        <v>56</v>
      </c>
      <c r="C4" s="107"/>
      <c r="D4" s="75">
        <v>18</v>
      </c>
      <c r="E4" s="75">
        <v>15</v>
      </c>
      <c r="F4" s="4">
        <f t="shared" ref="F4:F43" si="0">IF(D4&gt;0,IF(B4="スギ",P4,IF(B4="ヒノキ",U4,IF(B4="アカマツ",Z4,IF(B4="カラマツ",AF4,AJ4)))),"")</f>
        <v>0.18</v>
      </c>
      <c r="G4" s="90" t="s">
        <v>63</v>
      </c>
      <c r="H4" s="75"/>
      <c r="I4" s="85" t="s">
        <v>83</v>
      </c>
      <c r="J4" s="1" t="s">
        <v>15</v>
      </c>
      <c r="K4" s="76">
        <f t="shared" ref="K4:K43" si="1">IF(ROUND(10^(-5+0.8769+1.7454*LOG(D4)+1.014*LOG(E4)),2)&gt;=0.01,ROUND(10^(-5+0.8769+1.7454*LOG(D4)+1.014*LOG(E4)),2),ROUND(10^(-5+0.8769+1.7454*LOG(D4)+1.014*LOG(E4)),3))</f>
        <v>0.18</v>
      </c>
      <c r="L4" s="76">
        <f t="shared" ref="L4:L43" si="2">ROUND(10^(-5+0.73504+1.83346*LOG(D4)+1.06569*LOG(E4)),2)</f>
        <v>0.19</v>
      </c>
      <c r="M4" s="76">
        <f t="shared" ref="M4:M43" si="3">ROUND(10^(-5+0.71514+1.74357*LOG(D4)+1.17719*LOG(E4)),2)</f>
        <v>0.19</v>
      </c>
      <c r="N4" s="76">
        <f t="shared" ref="N4:N43" si="4">ROUND(10^(-5+0.82956+1.76381*LOG(D4)+1.06412*LOG(E4)),2)</f>
        <v>0.2</v>
      </c>
      <c r="O4" s="76">
        <f t="shared" ref="O4:O43" si="5">ROUND(10^(-5+0.88226+1.79204*LOG(D4)+0.99303*LOG(E4)),2)</f>
        <v>0.2</v>
      </c>
      <c r="P4" s="76">
        <f>HLOOKUP($D4,K$3:O$43,MATCH($A4,$A$3:$A$43,0),1)</f>
        <v>0.19</v>
      </c>
      <c r="Q4" s="76">
        <f t="shared" ref="Q4:Q43" si="6">IF(ROUND(10^(1.810672*LOG(D4)+0.982833*LOG(E4)-4.173533),2)&gt;=0.01,ROUND(10^(1.810672*LOG(D4)+0.982833*LOG(E4)-4.173533),2),ROUND(10^(1.810672*LOG(D4)+0.982833*LOG(E4)-4.173533),3))</f>
        <v>0.18</v>
      </c>
      <c r="R4" s="76">
        <f t="shared" ref="R4:R43" si="7">ROUND(10^(1.905709*LOG(D4)+1.011385*LOG(E4)-4.293729),2)</f>
        <v>0.19</v>
      </c>
      <c r="S4" s="76">
        <f t="shared" ref="S4:S43" si="8">ROUND(10^(1.771888*LOG(D4)+1.138415*LOG(E4)-4.271259),2)</f>
        <v>0.2</v>
      </c>
      <c r="T4" s="76">
        <f t="shared" ref="T4:T43" si="9">ROUND(10^(1.671519*LOG(D4)+1.363617*LOG(E4)-4.404407),2)</f>
        <v>0.2</v>
      </c>
      <c r="U4" s="76">
        <f t="shared" ref="U4:U43" si="10">HLOOKUP($D4,Q$3:T$43,MATCH($A4,$A$3:$A$43,0),1)</f>
        <v>0.19</v>
      </c>
      <c r="V4" s="76">
        <f t="shared" ref="V4:V43" si="11">IF(ROUND(10^(-4.249503+1.946501*LOG(D4)+0.942682*LOG(E4)),2)&gt;=0.01,ROUND(10^(-4.249503+1.946501*LOG(D4)+0.942682*LOG(E4)),2),ROUND(10^(-4.249503+1.946501*LOG(D4)+0.942682*LOG(E4)),3))</f>
        <v>0.2</v>
      </c>
      <c r="W4" s="76">
        <f t="shared" ref="W4:W43" si="12">ROUND(10^(-4.155639+1.847898*LOG(D4)+0.951955*LOG(E4)),2)</f>
        <v>0.19</v>
      </c>
      <c r="X4" s="76">
        <f t="shared" ref="X4:X43" si="13">ROUND(10^(-4.194535+1.804172*LOG(D4)+1.034248*LOG(E4)),2)</f>
        <v>0.19</v>
      </c>
      <c r="Y4" s="76">
        <f t="shared" ref="Y4:Y43" si="14">ROUND(10^(-4.42347+2.006485*LOG(D4)+0.967757*LOG(E4)),2)</f>
        <v>0.17</v>
      </c>
      <c r="Z4" s="76">
        <f t="shared" ref="Z4:Z43" si="15">HLOOKUP($D4,V$3:Y$43,MATCH($A4,$A$3:$A$43,0),1)</f>
        <v>0.19</v>
      </c>
      <c r="AA4" s="76">
        <f t="shared" ref="AA4:AA43" si="16">IF(ROUND(10^(1.80389*LOG(D4)+0.962587*LOG(E4)-4.155099),2)&gt;=0.01,ROUND(10^(1.80389*LOG(D4)+0.962587*LOG(E4)-4.155099),2),ROUND(10^(1.80389*LOG(D4)+0.962587*LOG(E4)-4.155099),3))</f>
        <v>0.17</v>
      </c>
      <c r="AB4" s="76">
        <f t="shared" ref="AB4:AB43" si="17">ROUND(10^(1.979213*LOG(D4)+0.998347*LOG(E4)-4.369281),2)</f>
        <v>0.19</v>
      </c>
      <c r="AC4" s="76">
        <f t="shared" ref="AC4:AC43" si="18">ROUND(10^(1.904401*LOG(D4)+1.062478*LOG(E4)-4.348104),2)</f>
        <v>0.2</v>
      </c>
      <c r="AD4" s="76">
        <f t="shared" ref="AD4:AD43" si="19">ROUND(10^(1.640825*LOG(D4)+1.080387*LOG(E4)-3.976731),2)</f>
        <v>0.23</v>
      </c>
      <c r="AE4" s="76">
        <f t="shared" ref="AE4:AE43" si="20">ROUND(10^(1.90887*LOG(D4)+1.088002*LOG(E4)-4.431495),2)</f>
        <v>0.18</v>
      </c>
      <c r="AF4" s="76">
        <f t="shared" ref="AF4:AF43" si="21">HLOOKUP($D4,AA$3:AE$43,MATCH($A4,$A$3:$A$43,0),1)</f>
        <v>0.19</v>
      </c>
      <c r="AG4" s="76">
        <f t="shared" ref="AG4:AG43" si="22">IF(ROUND(10^(1.94019664*LOG(D4)+0.84689666*LOG(E4)-4.20067295),2)&gt;=0.01,ROUND(10^(1.94019664*LOG(D4)+0.84689666*LOG(E4)-4.20067295),2),ROUND(10^(1.94019664*LOG(D4)+0.84689666*LOG(E4)-4.20067295),3))</f>
        <v>0.17</v>
      </c>
      <c r="AH4" s="76">
        <f t="shared" ref="AH4:AH43" si="23">ROUND(10^(1.93813902*LOG(D4)+0.96697002*LOG(E4)-4.32216295),2)</f>
        <v>0.18</v>
      </c>
      <c r="AI4" s="76">
        <f t="shared" ref="AI4:AI43" si="24">ROUND(10^(1.82464098*LOG(D4)+0.97625989*LOG(E4)-4.15096808),2)</f>
        <v>0.19</v>
      </c>
      <c r="AJ4" s="76">
        <f t="shared" ref="AJ4:AJ43" si="25">HLOOKUP($D4,AG$3:AI$43,MATCH($A4,$A$3:$A$43,0),1)</f>
        <v>0.18</v>
      </c>
    </row>
    <row r="5" spans="1:36" ht="12.95" customHeight="1" x14ac:dyDescent="0.15">
      <c r="A5" s="75">
        <v>552</v>
      </c>
      <c r="B5" s="107" t="s">
        <v>56</v>
      </c>
      <c r="C5" s="107"/>
      <c r="D5" s="75">
        <v>18</v>
      </c>
      <c r="E5" s="75">
        <v>15</v>
      </c>
      <c r="F5" s="4">
        <f t="shared" si="0"/>
        <v>0.18</v>
      </c>
      <c r="G5" s="5" t="s">
        <v>63</v>
      </c>
      <c r="H5" s="75" t="s">
        <v>61</v>
      </c>
      <c r="I5" s="75"/>
      <c r="J5" s="1" t="s">
        <v>15</v>
      </c>
      <c r="K5" s="76">
        <f t="shared" si="1"/>
        <v>0.18</v>
      </c>
      <c r="L5" s="76">
        <f t="shared" si="2"/>
        <v>0.19</v>
      </c>
      <c r="M5" s="76">
        <f t="shared" si="3"/>
        <v>0.19</v>
      </c>
      <c r="N5" s="76">
        <f t="shared" si="4"/>
        <v>0.2</v>
      </c>
      <c r="O5" s="76">
        <f t="shared" si="5"/>
        <v>0.2</v>
      </c>
      <c r="P5" s="76">
        <f t="shared" ref="P5:P43" si="26">HLOOKUP($D5,K$3:O$43,MATCH(A5,$A$3:$A$43,0),1)</f>
        <v>0.19</v>
      </c>
      <c r="Q5" s="76">
        <f t="shared" si="6"/>
        <v>0.18</v>
      </c>
      <c r="R5" s="76">
        <f t="shared" si="7"/>
        <v>0.19</v>
      </c>
      <c r="S5" s="76">
        <f t="shared" si="8"/>
        <v>0.2</v>
      </c>
      <c r="T5" s="76">
        <f t="shared" si="9"/>
        <v>0.2</v>
      </c>
      <c r="U5" s="76">
        <f t="shared" si="10"/>
        <v>0.19</v>
      </c>
      <c r="V5" s="76">
        <f t="shared" si="11"/>
        <v>0.2</v>
      </c>
      <c r="W5" s="76">
        <f t="shared" si="12"/>
        <v>0.19</v>
      </c>
      <c r="X5" s="76">
        <f t="shared" si="13"/>
        <v>0.19</v>
      </c>
      <c r="Y5" s="76">
        <f t="shared" si="14"/>
        <v>0.17</v>
      </c>
      <c r="Z5" s="76">
        <f t="shared" si="15"/>
        <v>0.19</v>
      </c>
      <c r="AA5" s="76">
        <f t="shared" si="16"/>
        <v>0.17</v>
      </c>
      <c r="AB5" s="76">
        <f t="shared" si="17"/>
        <v>0.19</v>
      </c>
      <c r="AC5" s="76">
        <f t="shared" si="18"/>
        <v>0.2</v>
      </c>
      <c r="AD5" s="76">
        <f t="shared" si="19"/>
        <v>0.23</v>
      </c>
      <c r="AE5" s="76">
        <f t="shared" si="20"/>
        <v>0.18</v>
      </c>
      <c r="AF5" s="76">
        <f t="shared" si="21"/>
        <v>0.19</v>
      </c>
      <c r="AG5" s="76">
        <f t="shared" si="22"/>
        <v>0.17</v>
      </c>
      <c r="AH5" s="76">
        <f t="shared" si="23"/>
        <v>0.18</v>
      </c>
      <c r="AI5" s="76">
        <f t="shared" si="24"/>
        <v>0.19</v>
      </c>
      <c r="AJ5" s="76">
        <f t="shared" si="25"/>
        <v>0.18</v>
      </c>
    </row>
    <row r="6" spans="1:36" ht="12.95" customHeight="1" x14ac:dyDescent="0.15">
      <c r="A6" s="90">
        <v>553</v>
      </c>
      <c r="B6" s="107" t="s">
        <v>56</v>
      </c>
      <c r="C6" s="107"/>
      <c r="D6" s="75">
        <v>10</v>
      </c>
      <c r="E6" s="75">
        <v>10</v>
      </c>
      <c r="F6" s="4">
        <f t="shared" si="0"/>
        <v>0.04</v>
      </c>
      <c r="G6" s="5" t="s">
        <v>63</v>
      </c>
      <c r="H6" s="90" t="s">
        <v>61</v>
      </c>
      <c r="I6" s="75"/>
      <c r="J6" s="1" t="s">
        <v>15</v>
      </c>
      <c r="K6" s="76">
        <f t="shared" si="1"/>
        <v>0.04</v>
      </c>
      <c r="L6" s="76">
        <f t="shared" si="2"/>
        <v>0.04</v>
      </c>
      <c r="M6" s="76">
        <f t="shared" si="3"/>
        <v>0.04</v>
      </c>
      <c r="N6" s="76">
        <f t="shared" si="4"/>
        <v>0.05</v>
      </c>
      <c r="O6" s="76">
        <f t="shared" si="5"/>
        <v>0.05</v>
      </c>
      <c r="P6" s="76">
        <f t="shared" si="26"/>
        <v>0.04</v>
      </c>
      <c r="Q6" s="76">
        <f t="shared" si="6"/>
        <v>0.04</v>
      </c>
      <c r="R6" s="76">
        <f t="shared" si="7"/>
        <v>0.04</v>
      </c>
      <c r="S6" s="76">
        <f t="shared" si="8"/>
        <v>0.04</v>
      </c>
      <c r="T6" s="76">
        <f t="shared" si="9"/>
        <v>0.04</v>
      </c>
      <c r="U6" s="76">
        <f t="shared" si="10"/>
        <v>0.04</v>
      </c>
      <c r="V6" s="76">
        <f t="shared" si="11"/>
        <v>0.04</v>
      </c>
      <c r="W6" s="76">
        <f t="shared" si="12"/>
        <v>0.04</v>
      </c>
      <c r="X6" s="76">
        <f t="shared" si="13"/>
        <v>0.04</v>
      </c>
      <c r="Y6" s="76">
        <f t="shared" si="14"/>
        <v>0.04</v>
      </c>
      <c r="Z6" s="76">
        <f t="shared" si="15"/>
        <v>0.04</v>
      </c>
      <c r="AA6" s="76">
        <f t="shared" si="16"/>
        <v>0.04</v>
      </c>
      <c r="AB6" s="76">
        <f t="shared" si="17"/>
        <v>0.04</v>
      </c>
      <c r="AC6" s="76">
        <f t="shared" si="18"/>
        <v>0.04</v>
      </c>
      <c r="AD6" s="76">
        <f t="shared" si="19"/>
        <v>0.06</v>
      </c>
      <c r="AE6" s="76">
        <f t="shared" si="20"/>
        <v>0.04</v>
      </c>
      <c r="AF6" s="76">
        <f t="shared" si="21"/>
        <v>0.04</v>
      </c>
      <c r="AG6" s="76">
        <f t="shared" si="22"/>
        <v>0.04</v>
      </c>
      <c r="AH6" s="76">
        <f t="shared" si="23"/>
        <v>0.04</v>
      </c>
      <c r="AI6" s="76">
        <f t="shared" si="24"/>
        <v>0.04</v>
      </c>
      <c r="AJ6" s="76">
        <f t="shared" si="25"/>
        <v>0.04</v>
      </c>
    </row>
    <row r="7" spans="1:36" ht="12.95" customHeight="1" x14ac:dyDescent="0.15">
      <c r="A7" s="90">
        <v>554</v>
      </c>
      <c r="B7" s="107" t="s">
        <v>56</v>
      </c>
      <c r="C7" s="107"/>
      <c r="D7" s="75">
        <v>16</v>
      </c>
      <c r="E7" s="75">
        <v>14</v>
      </c>
      <c r="F7" s="4">
        <f t="shared" si="0"/>
        <v>0.13</v>
      </c>
      <c r="G7" s="5" t="s">
        <v>63</v>
      </c>
      <c r="H7" s="90" t="s">
        <v>61</v>
      </c>
      <c r="I7" s="75"/>
      <c r="J7" s="1" t="s">
        <v>15</v>
      </c>
      <c r="K7" s="76">
        <f t="shared" si="1"/>
        <v>0.14000000000000001</v>
      </c>
      <c r="L7" s="76">
        <f t="shared" si="2"/>
        <v>0.15</v>
      </c>
      <c r="M7" s="76">
        <f t="shared" si="3"/>
        <v>0.15</v>
      </c>
      <c r="N7" s="76">
        <f t="shared" si="4"/>
        <v>0.15</v>
      </c>
      <c r="O7" s="76">
        <f t="shared" si="5"/>
        <v>0.15</v>
      </c>
      <c r="P7" s="76">
        <f t="shared" si="26"/>
        <v>0.15</v>
      </c>
      <c r="Q7" s="76">
        <f t="shared" si="6"/>
        <v>0.14000000000000001</v>
      </c>
      <c r="R7" s="76">
        <f t="shared" si="7"/>
        <v>0.14000000000000001</v>
      </c>
      <c r="S7" s="76">
        <f t="shared" si="8"/>
        <v>0.15</v>
      </c>
      <c r="T7" s="76">
        <f t="shared" si="9"/>
        <v>0.15</v>
      </c>
      <c r="U7" s="76">
        <f t="shared" si="10"/>
        <v>0.14000000000000001</v>
      </c>
      <c r="V7" s="76">
        <f t="shared" si="11"/>
        <v>0.15</v>
      </c>
      <c r="W7" s="76">
        <f t="shared" si="12"/>
        <v>0.14000000000000001</v>
      </c>
      <c r="X7" s="76">
        <f t="shared" si="13"/>
        <v>0.15</v>
      </c>
      <c r="Y7" s="76">
        <f t="shared" si="14"/>
        <v>0.13</v>
      </c>
      <c r="Z7" s="76">
        <f t="shared" si="15"/>
        <v>0.14000000000000001</v>
      </c>
      <c r="AA7" s="76">
        <f t="shared" si="16"/>
        <v>0.13</v>
      </c>
      <c r="AB7" s="76">
        <f t="shared" si="17"/>
        <v>0.14000000000000001</v>
      </c>
      <c r="AC7" s="76">
        <f t="shared" si="18"/>
        <v>0.15</v>
      </c>
      <c r="AD7" s="76">
        <f t="shared" si="19"/>
        <v>0.17</v>
      </c>
      <c r="AE7" s="76">
        <f t="shared" si="20"/>
        <v>0.13</v>
      </c>
      <c r="AF7" s="76">
        <f t="shared" si="21"/>
        <v>0.14000000000000001</v>
      </c>
      <c r="AG7" s="76">
        <f t="shared" si="22"/>
        <v>0.13</v>
      </c>
      <c r="AH7" s="76">
        <f t="shared" si="23"/>
        <v>0.13</v>
      </c>
      <c r="AI7" s="76">
        <f t="shared" si="24"/>
        <v>0.15</v>
      </c>
      <c r="AJ7" s="76">
        <f t="shared" si="25"/>
        <v>0.13</v>
      </c>
    </row>
    <row r="8" spans="1:36" ht="12.95" customHeight="1" x14ac:dyDescent="0.15">
      <c r="A8" s="90">
        <v>555</v>
      </c>
      <c r="B8" s="107" t="s">
        <v>56</v>
      </c>
      <c r="C8" s="107"/>
      <c r="D8" s="75">
        <v>18</v>
      </c>
      <c r="E8" s="75">
        <v>15</v>
      </c>
      <c r="F8" s="4">
        <f t="shared" si="0"/>
        <v>0.18</v>
      </c>
      <c r="G8" s="90" t="s">
        <v>63</v>
      </c>
      <c r="H8" s="90"/>
      <c r="I8" s="75"/>
      <c r="J8" s="1" t="s">
        <v>15</v>
      </c>
      <c r="K8" s="76">
        <f t="shared" si="1"/>
        <v>0.18</v>
      </c>
      <c r="L8" s="76">
        <f t="shared" si="2"/>
        <v>0.19</v>
      </c>
      <c r="M8" s="76">
        <f t="shared" si="3"/>
        <v>0.19</v>
      </c>
      <c r="N8" s="76">
        <f t="shared" si="4"/>
        <v>0.2</v>
      </c>
      <c r="O8" s="76">
        <f t="shared" si="5"/>
        <v>0.2</v>
      </c>
      <c r="P8" s="76">
        <f t="shared" si="26"/>
        <v>0.19</v>
      </c>
      <c r="Q8" s="76">
        <f t="shared" si="6"/>
        <v>0.18</v>
      </c>
      <c r="R8" s="76">
        <f t="shared" si="7"/>
        <v>0.19</v>
      </c>
      <c r="S8" s="76">
        <f t="shared" si="8"/>
        <v>0.2</v>
      </c>
      <c r="T8" s="76">
        <f t="shared" si="9"/>
        <v>0.2</v>
      </c>
      <c r="U8" s="76">
        <f t="shared" si="10"/>
        <v>0.19</v>
      </c>
      <c r="V8" s="76">
        <f t="shared" si="11"/>
        <v>0.2</v>
      </c>
      <c r="W8" s="76">
        <f t="shared" si="12"/>
        <v>0.19</v>
      </c>
      <c r="X8" s="76">
        <f t="shared" si="13"/>
        <v>0.19</v>
      </c>
      <c r="Y8" s="76">
        <f t="shared" si="14"/>
        <v>0.17</v>
      </c>
      <c r="Z8" s="76">
        <f t="shared" si="15"/>
        <v>0.19</v>
      </c>
      <c r="AA8" s="76">
        <f t="shared" si="16"/>
        <v>0.17</v>
      </c>
      <c r="AB8" s="76">
        <f t="shared" si="17"/>
        <v>0.19</v>
      </c>
      <c r="AC8" s="76">
        <f t="shared" si="18"/>
        <v>0.2</v>
      </c>
      <c r="AD8" s="76">
        <f t="shared" si="19"/>
        <v>0.23</v>
      </c>
      <c r="AE8" s="76">
        <f t="shared" si="20"/>
        <v>0.18</v>
      </c>
      <c r="AF8" s="76">
        <f t="shared" si="21"/>
        <v>0.19</v>
      </c>
      <c r="AG8" s="76">
        <f t="shared" si="22"/>
        <v>0.17</v>
      </c>
      <c r="AH8" s="76">
        <f t="shared" si="23"/>
        <v>0.18</v>
      </c>
      <c r="AI8" s="76">
        <f t="shared" si="24"/>
        <v>0.19</v>
      </c>
      <c r="AJ8" s="76">
        <f t="shared" si="25"/>
        <v>0.18</v>
      </c>
    </row>
    <row r="9" spans="1:36" ht="12.95" customHeight="1" x14ac:dyDescent="0.15">
      <c r="A9" s="90">
        <v>556</v>
      </c>
      <c r="B9" s="107" t="s">
        <v>56</v>
      </c>
      <c r="C9" s="107"/>
      <c r="D9" s="75">
        <v>16</v>
      </c>
      <c r="E9" s="75">
        <v>14</v>
      </c>
      <c r="F9" s="4">
        <f t="shared" si="0"/>
        <v>0.13</v>
      </c>
      <c r="G9" s="90" t="s">
        <v>63</v>
      </c>
      <c r="H9" s="90" t="s">
        <v>61</v>
      </c>
      <c r="I9" s="75"/>
      <c r="J9" s="1" t="s">
        <v>15</v>
      </c>
      <c r="K9" s="76">
        <f t="shared" si="1"/>
        <v>0.14000000000000001</v>
      </c>
      <c r="L9" s="76">
        <f t="shared" si="2"/>
        <v>0.15</v>
      </c>
      <c r="M9" s="76">
        <f t="shared" si="3"/>
        <v>0.15</v>
      </c>
      <c r="N9" s="76">
        <f t="shared" si="4"/>
        <v>0.15</v>
      </c>
      <c r="O9" s="76">
        <f t="shared" si="5"/>
        <v>0.15</v>
      </c>
      <c r="P9" s="76">
        <f t="shared" si="26"/>
        <v>0.15</v>
      </c>
      <c r="Q9" s="76">
        <f t="shared" si="6"/>
        <v>0.14000000000000001</v>
      </c>
      <c r="R9" s="76">
        <f t="shared" si="7"/>
        <v>0.14000000000000001</v>
      </c>
      <c r="S9" s="76">
        <f t="shared" si="8"/>
        <v>0.15</v>
      </c>
      <c r="T9" s="76">
        <f t="shared" si="9"/>
        <v>0.15</v>
      </c>
      <c r="U9" s="76">
        <f t="shared" si="10"/>
        <v>0.14000000000000001</v>
      </c>
      <c r="V9" s="76">
        <f t="shared" si="11"/>
        <v>0.15</v>
      </c>
      <c r="W9" s="76">
        <f t="shared" si="12"/>
        <v>0.14000000000000001</v>
      </c>
      <c r="X9" s="76">
        <f t="shared" si="13"/>
        <v>0.15</v>
      </c>
      <c r="Y9" s="76">
        <f t="shared" si="14"/>
        <v>0.13</v>
      </c>
      <c r="Z9" s="76">
        <f t="shared" si="15"/>
        <v>0.14000000000000001</v>
      </c>
      <c r="AA9" s="76">
        <f t="shared" si="16"/>
        <v>0.13</v>
      </c>
      <c r="AB9" s="76">
        <f t="shared" si="17"/>
        <v>0.14000000000000001</v>
      </c>
      <c r="AC9" s="76">
        <f t="shared" si="18"/>
        <v>0.15</v>
      </c>
      <c r="AD9" s="76">
        <f t="shared" si="19"/>
        <v>0.17</v>
      </c>
      <c r="AE9" s="76">
        <f t="shared" si="20"/>
        <v>0.13</v>
      </c>
      <c r="AF9" s="76">
        <f t="shared" si="21"/>
        <v>0.14000000000000001</v>
      </c>
      <c r="AG9" s="76">
        <f t="shared" si="22"/>
        <v>0.13</v>
      </c>
      <c r="AH9" s="76">
        <f t="shared" si="23"/>
        <v>0.13</v>
      </c>
      <c r="AI9" s="76">
        <f t="shared" si="24"/>
        <v>0.15</v>
      </c>
      <c r="AJ9" s="76">
        <f t="shared" si="25"/>
        <v>0.13</v>
      </c>
    </row>
    <row r="10" spans="1:36" ht="12.95" customHeight="1" x14ac:dyDescent="0.15">
      <c r="A10" s="90">
        <v>557</v>
      </c>
      <c r="B10" s="135" t="s">
        <v>75</v>
      </c>
      <c r="C10" s="136"/>
      <c r="D10" s="75">
        <v>20</v>
      </c>
      <c r="E10" s="75">
        <v>16</v>
      </c>
      <c r="F10" s="4">
        <f t="shared" si="0"/>
        <v>0.23</v>
      </c>
      <c r="G10" s="75"/>
      <c r="H10" s="90"/>
      <c r="I10" s="75"/>
      <c r="J10" s="1" t="s">
        <v>15</v>
      </c>
      <c r="K10" s="76">
        <f t="shared" si="1"/>
        <v>0.23</v>
      </c>
      <c r="L10" s="76">
        <f t="shared" si="2"/>
        <v>0.25</v>
      </c>
      <c r="M10" s="76">
        <f t="shared" si="3"/>
        <v>0.25</v>
      </c>
      <c r="N10" s="76">
        <f t="shared" si="4"/>
        <v>0.25</v>
      </c>
      <c r="O10" s="76">
        <f t="shared" si="5"/>
        <v>0.26</v>
      </c>
      <c r="P10" s="76">
        <f t="shared" si="26"/>
        <v>0.25</v>
      </c>
      <c r="Q10" s="76">
        <f t="shared" si="6"/>
        <v>0.23</v>
      </c>
      <c r="R10" s="76">
        <f t="shared" si="7"/>
        <v>0.25</v>
      </c>
      <c r="S10" s="76">
        <f t="shared" si="8"/>
        <v>0.25</v>
      </c>
      <c r="T10" s="76">
        <f t="shared" si="9"/>
        <v>0.26</v>
      </c>
      <c r="U10" s="76">
        <f t="shared" si="10"/>
        <v>0.25</v>
      </c>
      <c r="V10" s="76">
        <f t="shared" si="11"/>
        <v>0.26</v>
      </c>
      <c r="W10" s="76">
        <f t="shared" si="12"/>
        <v>0.25</v>
      </c>
      <c r="X10" s="76">
        <f t="shared" si="13"/>
        <v>0.25</v>
      </c>
      <c r="Y10" s="76">
        <f t="shared" si="14"/>
        <v>0.23</v>
      </c>
      <c r="Z10" s="76">
        <f t="shared" si="15"/>
        <v>0.25</v>
      </c>
      <c r="AA10" s="76">
        <f t="shared" si="16"/>
        <v>0.22</v>
      </c>
      <c r="AB10" s="76">
        <f t="shared" si="17"/>
        <v>0.26</v>
      </c>
      <c r="AC10" s="76">
        <f t="shared" si="18"/>
        <v>0.26</v>
      </c>
      <c r="AD10" s="76">
        <f t="shared" si="19"/>
        <v>0.28999999999999998</v>
      </c>
      <c r="AE10" s="76">
        <f t="shared" si="20"/>
        <v>0.23</v>
      </c>
      <c r="AF10" s="76">
        <f t="shared" si="21"/>
        <v>0.26</v>
      </c>
      <c r="AG10" s="76">
        <f t="shared" si="22"/>
        <v>0.22</v>
      </c>
      <c r="AH10" s="76">
        <f t="shared" si="23"/>
        <v>0.23</v>
      </c>
      <c r="AI10" s="76">
        <f t="shared" si="24"/>
        <v>0.25</v>
      </c>
      <c r="AJ10" s="76">
        <f t="shared" si="25"/>
        <v>0.23</v>
      </c>
    </row>
    <row r="11" spans="1:36" ht="12.95" customHeight="1" x14ac:dyDescent="0.15">
      <c r="A11" s="90">
        <v>558</v>
      </c>
      <c r="B11" s="107" t="s">
        <v>56</v>
      </c>
      <c r="C11" s="107"/>
      <c r="D11" s="75">
        <v>10</v>
      </c>
      <c r="E11" s="75">
        <v>10</v>
      </c>
      <c r="F11" s="4">
        <f t="shared" si="0"/>
        <v>0.04</v>
      </c>
      <c r="G11" s="5"/>
      <c r="H11" s="90" t="s">
        <v>61</v>
      </c>
      <c r="I11" s="75"/>
      <c r="J11" s="1" t="s">
        <v>15</v>
      </c>
      <c r="K11" s="76">
        <f t="shared" si="1"/>
        <v>0.04</v>
      </c>
      <c r="L11" s="76">
        <f t="shared" si="2"/>
        <v>0.04</v>
      </c>
      <c r="M11" s="76">
        <f t="shared" si="3"/>
        <v>0.04</v>
      </c>
      <c r="N11" s="76">
        <f t="shared" si="4"/>
        <v>0.05</v>
      </c>
      <c r="O11" s="76">
        <f t="shared" si="5"/>
        <v>0.05</v>
      </c>
      <c r="P11" s="76">
        <f t="shared" si="26"/>
        <v>0.04</v>
      </c>
      <c r="Q11" s="76">
        <f t="shared" si="6"/>
        <v>0.04</v>
      </c>
      <c r="R11" s="76">
        <f t="shared" si="7"/>
        <v>0.04</v>
      </c>
      <c r="S11" s="76">
        <f t="shared" si="8"/>
        <v>0.04</v>
      </c>
      <c r="T11" s="76">
        <f t="shared" si="9"/>
        <v>0.04</v>
      </c>
      <c r="U11" s="76">
        <f t="shared" si="10"/>
        <v>0.04</v>
      </c>
      <c r="V11" s="76">
        <f t="shared" si="11"/>
        <v>0.04</v>
      </c>
      <c r="W11" s="76">
        <f t="shared" si="12"/>
        <v>0.04</v>
      </c>
      <c r="X11" s="76">
        <f t="shared" si="13"/>
        <v>0.04</v>
      </c>
      <c r="Y11" s="76">
        <f t="shared" si="14"/>
        <v>0.04</v>
      </c>
      <c r="Z11" s="76">
        <f t="shared" si="15"/>
        <v>0.04</v>
      </c>
      <c r="AA11" s="76">
        <f t="shared" si="16"/>
        <v>0.04</v>
      </c>
      <c r="AB11" s="76">
        <f t="shared" si="17"/>
        <v>0.04</v>
      </c>
      <c r="AC11" s="76">
        <f t="shared" si="18"/>
        <v>0.04</v>
      </c>
      <c r="AD11" s="76">
        <f t="shared" si="19"/>
        <v>0.06</v>
      </c>
      <c r="AE11" s="76">
        <f t="shared" si="20"/>
        <v>0.04</v>
      </c>
      <c r="AF11" s="76">
        <f t="shared" si="21"/>
        <v>0.04</v>
      </c>
      <c r="AG11" s="76">
        <f t="shared" si="22"/>
        <v>0.04</v>
      </c>
      <c r="AH11" s="76">
        <f t="shared" si="23"/>
        <v>0.04</v>
      </c>
      <c r="AI11" s="76">
        <f t="shared" si="24"/>
        <v>0.04</v>
      </c>
      <c r="AJ11" s="76">
        <f t="shared" si="25"/>
        <v>0.04</v>
      </c>
    </row>
    <row r="12" spans="1:36" ht="12.95" customHeight="1" x14ac:dyDescent="0.15">
      <c r="A12" s="90">
        <v>559</v>
      </c>
      <c r="B12" s="107" t="s">
        <v>55</v>
      </c>
      <c r="C12" s="107"/>
      <c r="D12" s="75">
        <v>8</v>
      </c>
      <c r="E12" s="75">
        <v>8</v>
      </c>
      <c r="F12" s="4">
        <f t="shared" si="0"/>
        <v>0.02</v>
      </c>
      <c r="G12" s="5" t="s">
        <v>63</v>
      </c>
      <c r="H12" s="90" t="s">
        <v>61</v>
      </c>
      <c r="I12" s="75"/>
      <c r="J12" s="1" t="s">
        <v>15</v>
      </c>
      <c r="K12" s="76">
        <f t="shared" si="1"/>
        <v>0.02</v>
      </c>
      <c r="L12" s="76">
        <f t="shared" si="2"/>
        <v>0.02</v>
      </c>
      <c r="M12" s="76">
        <f t="shared" si="3"/>
        <v>0.02</v>
      </c>
      <c r="N12" s="76">
        <f t="shared" si="4"/>
        <v>0.02</v>
      </c>
      <c r="O12" s="76">
        <f t="shared" si="5"/>
        <v>0.02</v>
      </c>
      <c r="P12" s="76">
        <f t="shared" si="26"/>
        <v>0.02</v>
      </c>
      <c r="Q12" s="76">
        <f t="shared" si="6"/>
        <v>0.02</v>
      </c>
      <c r="R12" s="76">
        <f t="shared" si="7"/>
        <v>0.02</v>
      </c>
      <c r="S12" s="76">
        <f t="shared" si="8"/>
        <v>0.02</v>
      </c>
      <c r="T12" s="76">
        <f t="shared" si="9"/>
        <v>0.02</v>
      </c>
      <c r="U12" s="76">
        <f t="shared" si="10"/>
        <v>0.02</v>
      </c>
      <c r="V12" s="76">
        <f t="shared" si="11"/>
        <v>0.02</v>
      </c>
      <c r="W12" s="76">
        <f t="shared" si="12"/>
        <v>0.02</v>
      </c>
      <c r="X12" s="76">
        <f t="shared" si="13"/>
        <v>0.02</v>
      </c>
      <c r="Y12" s="76">
        <f t="shared" si="14"/>
        <v>0.02</v>
      </c>
      <c r="Z12" s="76">
        <f t="shared" si="15"/>
        <v>0.02</v>
      </c>
      <c r="AA12" s="76">
        <f t="shared" si="16"/>
        <v>0.02</v>
      </c>
      <c r="AB12" s="76">
        <f t="shared" si="17"/>
        <v>0.02</v>
      </c>
      <c r="AC12" s="76">
        <f t="shared" si="18"/>
        <v>0.02</v>
      </c>
      <c r="AD12" s="76">
        <f t="shared" si="19"/>
        <v>0.03</v>
      </c>
      <c r="AE12" s="76">
        <f t="shared" si="20"/>
        <v>0.02</v>
      </c>
      <c r="AF12" s="76">
        <f t="shared" si="21"/>
        <v>0.02</v>
      </c>
      <c r="AG12" s="76">
        <f t="shared" si="22"/>
        <v>0.02</v>
      </c>
      <c r="AH12" s="76">
        <f t="shared" si="23"/>
        <v>0.02</v>
      </c>
      <c r="AI12" s="76">
        <f t="shared" si="24"/>
        <v>0.02</v>
      </c>
      <c r="AJ12" s="76">
        <f t="shared" si="25"/>
        <v>0.02</v>
      </c>
    </row>
    <row r="13" spans="1:36" ht="12.95" customHeight="1" x14ac:dyDescent="0.15">
      <c r="A13" s="90">
        <v>560</v>
      </c>
      <c r="B13" s="107" t="s">
        <v>55</v>
      </c>
      <c r="C13" s="107"/>
      <c r="D13" s="75">
        <v>8</v>
      </c>
      <c r="E13" s="75">
        <v>8</v>
      </c>
      <c r="F13" s="4">
        <f t="shared" si="0"/>
        <v>0.02</v>
      </c>
      <c r="G13" s="90" t="s">
        <v>127</v>
      </c>
      <c r="H13" s="90" t="s">
        <v>61</v>
      </c>
      <c r="I13" s="75"/>
      <c r="J13" s="1" t="s">
        <v>15</v>
      </c>
      <c r="K13" s="76">
        <f t="shared" si="1"/>
        <v>0.02</v>
      </c>
      <c r="L13" s="76">
        <f t="shared" si="2"/>
        <v>0.02</v>
      </c>
      <c r="M13" s="76">
        <f t="shared" si="3"/>
        <v>0.02</v>
      </c>
      <c r="N13" s="76">
        <f t="shared" si="4"/>
        <v>0.02</v>
      </c>
      <c r="O13" s="76">
        <f t="shared" si="5"/>
        <v>0.02</v>
      </c>
      <c r="P13" s="76">
        <f t="shared" si="26"/>
        <v>0.02</v>
      </c>
      <c r="Q13" s="76">
        <f t="shared" si="6"/>
        <v>0.02</v>
      </c>
      <c r="R13" s="76">
        <f t="shared" si="7"/>
        <v>0.02</v>
      </c>
      <c r="S13" s="76">
        <f t="shared" si="8"/>
        <v>0.02</v>
      </c>
      <c r="T13" s="76">
        <f t="shared" si="9"/>
        <v>0.02</v>
      </c>
      <c r="U13" s="76">
        <f t="shared" si="10"/>
        <v>0.02</v>
      </c>
      <c r="V13" s="76">
        <f t="shared" si="11"/>
        <v>0.02</v>
      </c>
      <c r="W13" s="76">
        <f t="shared" si="12"/>
        <v>0.02</v>
      </c>
      <c r="X13" s="76">
        <f t="shared" si="13"/>
        <v>0.02</v>
      </c>
      <c r="Y13" s="76">
        <f t="shared" si="14"/>
        <v>0.02</v>
      </c>
      <c r="Z13" s="76">
        <f t="shared" si="15"/>
        <v>0.02</v>
      </c>
      <c r="AA13" s="76">
        <f t="shared" si="16"/>
        <v>0.02</v>
      </c>
      <c r="AB13" s="76">
        <f t="shared" si="17"/>
        <v>0.02</v>
      </c>
      <c r="AC13" s="76">
        <f t="shared" si="18"/>
        <v>0.02</v>
      </c>
      <c r="AD13" s="76">
        <f t="shared" si="19"/>
        <v>0.03</v>
      </c>
      <c r="AE13" s="76">
        <f t="shared" si="20"/>
        <v>0.02</v>
      </c>
      <c r="AF13" s="76">
        <f t="shared" si="21"/>
        <v>0.02</v>
      </c>
      <c r="AG13" s="76">
        <f t="shared" si="22"/>
        <v>0.02</v>
      </c>
      <c r="AH13" s="76">
        <f t="shared" si="23"/>
        <v>0.02</v>
      </c>
      <c r="AI13" s="76">
        <f t="shared" si="24"/>
        <v>0.02</v>
      </c>
      <c r="AJ13" s="76">
        <f t="shared" si="25"/>
        <v>0.02</v>
      </c>
    </row>
    <row r="14" spans="1:36" ht="12.95" customHeight="1" x14ac:dyDescent="0.15">
      <c r="A14" s="90">
        <v>561</v>
      </c>
      <c r="B14" s="135" t="s">
        <v>75</v>
      </c>
      <c r="C14" s="136"/>
      <c r="D14" s="75">
        <v>20</v>
      </c>
      <c r="E14" s="75">
        <v>15</v>
      </c>
      <c r="F14" s="4">
        <f t="shared" si="0"/>
        <v>0.22</v>
      </c>
      <c r="G14" s="5"/>
      <c r="H14" s="90"/>
      <c r="I14" s="75"/>
      <c r="J14" s="1" t="s">
        <v>15</v>
      </c>
      <c r="K14" s="76">
        <f t="shared" si="1"/>
        <v>0.22</v>
      </c>
      <c r="L14" s="76">
        <f t="shared" si="2"/>
        <v>0.24</v>
      </c>
      <c r="M14" s="76">
        <f t="shared" si="3"/>
        <v>0.23</v>
      </c>
      <c r="N14" s="76">
        <f t="shared" si="4"/>
        <v>0.24</v>
      </c>
      <c r="O14" s="76">
        <f t="shared" si="5"/>
        <v>0.24</v>
      </c>
      <c r="P14" s="76">
        <f t="shared" si="26"/>
        <v>0.24</v>
      </c>
      <c r="Q14" s="76">
        <f t="shared" si="6"/>
        <v>0.22</v>
      </c>
      <c r="R14" s="76">
        <f t="shared" si="7"/>
        <v>0.24</v>
      </c>
      <c r="S14" s="76">
        <f t="shared" si="8"/>
        <v>0.24</v>
      </c>
      <c r="T14" s="76">
        <f t="shared" si="9"/>
        <v>0.24</v>
      </c>
      <c r="U14" s="76">
        <f t="shared" si="10"/>
        <v>0.24</v>
      </c>
      <c r="V14" s="76">
        <f t="shared" si="11"/>
        <v>0.25</v>
      </c>
      <c r="W14" s="76">
        <f t="shared" si="12"/>
        <v>0.23</v>
      </c>
      <c r="X14" s="76">
        <f t="shared" si="13"/>
        <v>0.23</v>
      </c>
      <c r="Y14" s="76">
        <f t="shared" si="14"/>
        <v>0.21</v>
      </c>
      <c r="Z14" s="76">
        <f t="shared" si="15"/>
        <v>0.23</v>
      </c>
      <c r="AA14" s="76">
        <f t="shared" si="16"/>
        <v>0.21</v>
      </c>
      <c r="AB14" s="76">
        <f t="shared" si="17"/>
        <v>0.24</v>
      </c>
      <c r="AC14" s="76">
        <f t="shared" si="18"/>
        <v>0.24</v>
      </c>
      <c r="AD14" s="76">
        <f t="shared" si="19"/>
        <v>0.27</v>
      </c>
      <c r="AE14" s="76">
        <f t="shared" si="20"/>
        <v>0.21</v>
      </c>
      <c r="AF14" s="76">
        <f t="shared" si="21"/>
        <v>0.24</v>
      </c>
      <c r="AG14" s="76">
        <f t="shared" si="22"/>
        <v>0.21</v>
      </c>
      <c r="AH14" s="76">
        <f t="shared" si="23"/>
        <v>0.22</v>
      </c>
      <c r="AI14" s="76">
        <f t="shared" si="24"/>
        <v>0.24</v>
      </c>
      <c r="AJ14" s="76">
        <f t="shared" si="25"/>
        <v>0.22</v>
      </c>
    </row>
    <row r="15" spans="1:36" ht="12.95" customHeight="1" x14ac:dyDescent="0.15">
      <c r="A15" s="90">
        <v>562</v>
      </c>
      <c r="B15" s="107" t="s">
        <v>70</v>
      </c>
      <c r="C15" s="107"/>
      <c r="D15" s="75">
        <v>10</v>
      </c>
      <c r="E15" s="75">
        <v>10</v>
      </c>
      <c r="F15" s="4">
        <f t="shared" si="0"/>
        <v>0.04</v>
      </c>
      <c r="G15" s="5"/>
      <c r="H15" s="90" t="s">
        <v>61</v>
      </c>
      <c r="I15" s="75"/>
      <c r="J15" s="1" t="s">
        <v>15</v>
      </c>
      <c r="K15" s="76">
        <f t="shared" si="1"/>
        <v>0.04</v>
      </c>
      <c r="L15" s="76">
        <f t="shared" si="2"/>
        <v>0.04</v>
      </c>
      <c r="M15" s="76">
        <f t="shared" si="3"/>
        <v>0.04</v>
      </c>
      <c r="N15" s="76">
        <f t="shared" si="4"/>
        <v>0.05</v>
      </c>
      <c r="O15" s="76">
        <f t="shared" si="5"/>
        <v>0.05</v>
      </c>
      <c r="P15" s="76">
        <f t="shared" si="26"/>
        <v>0.04</v>
      </c>
      <c r="Q15" s="76">
        <f t="shared" si="6"/>
        <v>0.04</v>
      </c>
      <c r="R15" s="76">
        <f t="shared" si="7"/>
        <v>0.04</v>
      </c>
      <c r="S15" s="76">
        <f t="shared" si="8"/>
        <v>0.04</v>
      </c>
      <c r="T15" s="76">
        <f t="shared" si="9"/>
        <v>0.04</v>
      </c>
      <c r="U15" s="76">
        <f t="shared" si="10"/>
        <v>0.04</v>
      </c>
      <c r="V15" s="76">
        <f t="shared" si="11"/>
        <v>0.04</v>
      </c>
      <c r="W15" s="76">
        <f t="shared" si="12"/>
        <v>0.04</v>
      </c>
      <c r="X15" s="76">
        <f t="shared" si="13"/>
        <v>0.04</v>
      </c>
      <c r="Y15" s="76">
        <f t="shared" si="14"/>
        <v>0.04</v>
      </c>
      <c r="Z15" s="76">
        <f t="shared" si="15"/>
        <v>0.04</v>
      </c>
      <c r="AA15" s="76">
        <f t="shared" si="16"/>
        <v>0.04</v>
      </c>
      <c r="AB15" s="76">
        <f t="shared" si="17"/>
        <v>0.04</v>
      </c>
      <c r="AC15" s="76">
        <f t="shared" si="18"/>
        <v>0.04</v>
      </c>
      <c r="AD15" s="76">
        <f t="shared" si="19"/>
        <v>0.06</v>
      </c>
      <c r="AE15" s="76">
        <f t="shared" si="20"/>
        <v>0.04</v>
      </c>
      <c r="AF15" s="76">
        <f t="shared" si="21"/>
        <v>0.04</v>
      </c>
      <c r="AG15" s="76">
        <f t="shared" si="22"/>
        <v>0.04</v>
      </c>
      <c r="AH15" s="76">
        <f t="shared" si="23"/>
        <v>0.04</v>
      </c>
      <c r="AI15" s="76">
        <f t="shared" si="24"/>
        <v>0.04</v>
      </c>
      <c r="AJ15" s="76">
        <f t="shared" si="25"/>
        <v>0.04</v>
      </c>
    </row>
    <row r="16" spans="1:36" ht="12.95" customHeight="1" x14ac:dyDescent="0.15">
      <c r="A16" s="90">
        <v>563</v>
      </c>
      <c r="B16" s="107" t="s">
        <v>60</v>
      </c>
      <c r="C16" s="107"/>
      <c r="D16" s="75">
        <v>12</v>
      </c>
      <c r="E16" s="75">
        <v>13</v>
      </c>
      <c r="F16" s="4">
        <f t="shared" si="0"/>
        <v>7.0000000000000007E-2</v>
      </c>
      <c r="G16" s="75"/>
      <c r="H16" s="90" t="s">
        <v>61</v>
      </c>
      <c r="I16" s="75"/>
      <c r="J16" s="1" t="s">
        <v>15</v>
      </c>
      <c r="K16" s="76">
        <f t="shared" si="1"/>
        <v>0.08</v>
      </c>
      <c r="L16" s="76">
        <f t="shared" si="2"/>
        <v>0.08</v>
      </c>
      <c r="M16" s="76">
        <f t="shared" si="3"/>
        <v>0.08</v>
      </c>
      <c r="N16" s="76">
        <f t="shared" si="4"/>
        <v>0.08</v>
      </c>
      <c r="O16" s="76">
        <f t="shared" si="5"/>
        <v>0.08</v>
      </c>
      <c r="P16" s="76">
        <f t="shared" si="26"/>
        <v>0.08</v>
      </c>
      <c r="Q16" s="76">
        <f t="shared" si="6"/>
        <v>0.08</v>
      </c>
      <c r="R16" s="76">
        <f t="shared" si="7"/>
        <v>0.08</v>
      </c>
      <c r="S16" s="76">
        <f t="shared" si="8"/>
        <v>0.08</v>
      </c>
      <c r="T16" s="76">
        <f t="shared" si="9"/>
        <v>0.08</v>
      </c>
      <c r="U16" s="76">
        <f t="shared" si="10"/>
        <v>0.08</v>
      </c>
      <c r="V16" s="76">
        <f t="shared" si="11"/>
        <v>0.08</v>
      </c>
      <c r="W16" s="76">
        <f t="shared" si="12"/>
        <v>0.08</v>
      </c>
      <c r="X16" s="76">
        <f t="shared" si="13"/>
        <v>0.08</v>
      </c>
      <c r="Y16" s="76">
        <f t="shared" si="14"/>
        <v>7.0000000000000007E-2</v>
      </c>
      <c r="Z16" s="76">
        <f t="shared" si="15"/>
        <v>0.08</v>
      </c>
      <c r="AA16" s="76">
        <f t="shared" si="16"/>
        <v>7.0000000000000007E-2</v>
      </c>
      <c r="AB16" s="76">
        <f t="shared" si="17"/>
        <v>0.08</v>
      </c>
      <c r="AC16" s="76">
        <f t="shared" si="18"/>
        <v>0.08</v>
      </c>
      <c r="AD16" s="76">
        <f t="shared" si="19"/>
        <v>0.1</v>
      </c>
      <c r="AE16" s="76">
        <f t="shared" si="20"/>
        <v>7.0000000000000007E-2</v>
      </c>
      <c r="AF16" s="76">
        <f t="shared" si="21"/>
        <v>0.08</v>
      </c>
      <c r="AG16" s="76">
        <f t="shared" si="22"/>
        <v>7.0000000000000007E-2</v>
      </c>
      <c r="AH16" s="76">
        <f t="shared" si="23"/>
        <v>7.0000000000000007E-2</v>
      </c>
      <c r="AI16" s="76">
        <f t="shared" si="24"/>
        <v>0.08</v>
      </c>
      <c r="AJ16" s="76">
        <f t="shared" si="25"/>
        <v>7.0000000000000007E-2</v>
      </c>
    </row>
    <row r="17" spans="1:36" ht="12.95" customHeight="1" x14ac:dyDescent="0.15">
      <c r="A17" s="90">
        <v>564</v>
      </c>
      <c r="B17" s="135" t="s">
        <v>75</v>
      </c>
      <c r="C17" s="136"/>
      <c r="D17" s="75">
        <v>20</v>
      </c>
      <c r="E17" s="75">
        <v>13</v>
      </c>
      <c r="F17" s="4">
        <f t="shared" si="0"/>
        <v>0.19</v>
      </c>
      <c r="G17" s="5"/>
      <c r="H17" s="90"/>
      <c r="I17" s="75"/>
      <c r="J17" s="1" t="s">
        <v>15</v>
      </c>
      <c r="K17" s="76">
        <f t="shared" si="1"/>
        <v>0.19</v>
      </c>
      <c r="L17" s="76">
        <f t="shared" si="2"/>
        <v>0.2</v>
      </c>
      <c r="M17" s="76">
        <f t="shared" si="3"/>
        <v>0.2</v>
      </c>
      <c r="N17" s="76">
        <f t="shared" si="4"/>
        <v>0.2</v>
      </c>
      <c r="O17" s="76">
        <f t="shared" si="5"/>
        <v>0.21</v>
      </c>
      <c r="P17" s="76">
        <f t="shared" si="26"/>
        <v>0.2</v>
      </c>
      <c r="Q17" s="76">
        <f t="shared" si="6"/>
        <v>0.19</v>
      </c>
      <c r="R17" s="76">
        <f t="shared" si="7"/>
        <v>0.21</v>
      </c>
      <c r="S17" s="76">
        <f t="shared" si="8"/>
        <v>0.2</v>
      </c>
      <c r="T17" s="76">
        <f t="shared" si="9"/>
        <v>0.19</v>
      </c>
      <c r="U17" s="76">
        <f t="shared" si="10"/>
        <v>0.21</v>
      </c>
      <c r="V17" s="76">
        <f t="shared" si="11"/>
        <v>0.22</v>
      </c>
      <c r="W17" s="76">
        <f t="shared" si="12"/>
        <v>0.2</v>
      </c>
      <c r="X17" s="76">
        <f t="shared" si="13"/>
        <v>0.2</v>
      </c>
      <c r="Y17" s="76">
        <f t="shared" si="14"/>
        <v>0.18</v>
      </c>
      <c r="Z17" s="76">
        <f t="shared" si="15"/>
        <v>0.2</v>
      </c>
      <c r="AA17" s="76">
        <f t="shared" si="16"/>
        <v>0.18</v>
      </c>
      <c r="AB17" s="76">
        <f t="shared" si="17"/>
        <v>0.21</v>
      </c>
      <c r="AC17" s="76">
        <f t="shared" si="18"/>
        <v>0.21</v>
      </c>
      <c r="AD17" s="76">
        <f t="shared" si="19"/>
        <v>0.23</v>
      </c>
      <c r="AE17" s="76">
        <f t="shared" si="20"/>
        <v>0.18</v>
      </c>
      <c r="AF17" s="76">
        <f t="shared" si="21"/>
        <v>0.21</v>
      </c>
      <c r="AG17" s="76">
        <f t="shared" si="22"/>
        <v>0.18</v>
      </c>
      <c r="AH17" s="76">
        <f t="shared" si="23"/>
        <v>0.19</v>
      </c>
      <c r="AI17" s="76">
        <f t="shared" si="24"/>
        <v>0.2</v>
      </c>
      <c r="AJ17" s="76">
        <f t="shared" si="25"/>
        <v>0.19</v>
      </c>
    </row>
    <row r="18" spans="1:36" ht="12.95" customHeight="1" x14ac:dyDescent="0.15">
      <c r="A18" s="90">
        <v>565</v>
      </c>
      <c r="B18" s="107" t="s">
        <v>74</v>
      </c>
      <c r="C18" s="107"/>
      <c r="D18" s="75">
        <v>8</v>
      </c>
      <c r="E18" s="75">
        <v>8</v>
      </c>
      <c r="F18" s="4">
        <f t="shared" si="0"/>
        <v>0.02</v>
      </c>
      <c r="G18" s="75"/>
      <c r="H18" s="90" t="s">
        <v>61</v>
      </c>
      <c r="I18" s="75"/>
      <c r="J18" s="1" t="s">
        <v>15</v>
      </c>
      <c r="K18" s="76">
        <f t="shared" si="1"/>
        <v>0.02</v>
      </c>
      <c r="L18" s="76">
        <f t="shared" si="2"/>
        <v>0.02</v>
      </c>
      <c r="M18" s="76">
        <f t="shared" si="3"/>
        <v>0.02</v>
      </c>
      <c r="N18" s="76">
        <f t="shared" si="4"/>
        <v>0.02</v>
      </c>
      <c r="O18" s="76">
        <f t="shared" si="5"/>
        <v>0.02</v>
      </c>
      <c r="P18" s="76">
        <f t="shared" si="26"/>
        <v>0.02</v>
      </c>
      <c r="Q18" s="76">
        <f t="shared" si="6"/>
        <v>0.02</v>
      </c>
      <c r="R18" s="76">
        <f t="shared" si="7"/>
        <v>0.02</v>
      </c>
      <c r="S18" s="76">
        <f t="shared" si="8"/>
        <v>0.02</v>
      </c>
      <c r="T18" s="76">
        <f t="shared" si="9"/>
        <v>0.02</v>
      </c>
      <c r="U18" s="76">
        <f t="shared" si="10"/>
        <v>0.02</v>
      </c>
      <c r="V18" s="76">
        <f t="shared" si="11"/>
        <v>0.02</v>
      </c>
      <c r="W18" s="76">
        <f t="shared" si="12"/>
        <v>0.02</v>
      </c>
      <c r="X18" s="76">
        <f t="shared" si="13"/>
        <v>0.02</v>
      </c>
      <c r="Y18" s="76">
        <f t="shared" si="14"/>
        <v>0.02</v>
      </c>
      <c r="Z18" s="76">
        <f t="shared" si="15"/>
        <v>0.02</v>
      </c>
      <c r="AA18" s="76">
        <f t="shared" si="16"/>
        <v>0.02</v>
      </c>
      <c r="AB18" s="76">
        <f t="shared" si="17"/>
        <v>0.02</v>
      </c>
      <c r="AC18" s="76">
        <f t="shared" si="18"/>
        <v>0.02</v>
      </c>
      <c r="AD18" s="76">
        <f t="shared" si="19"/>
        <v>0.03</v>
      </c>
      <c r="AE18" s="76">
        <f t="shared" si="20"/>
        <v>0.02</v>
      </c>
      <c r="AF18" s="76">
        <f t="shared" si="21"/>
        <v>0.02</v>
      </c>
      <c r="AG18" s="76">
        <f t="shared" si="22"/>
        <v>0.02</v>
      </c>
      <c r="AH18" s="76">
        <f t="shared" si="23"/>
        <v>0.02</v>
      </c>
      <c r="AI18" s="76">
        <f t="shared" si="24"/>
        <v>0.02</v>
      </c>
      <c r="AJ18" s="76">
        <f t="shared" si="25"/>
        <v>0.02</v>
      </c>
    </row>
    <row r="19" spans="1:36" ht="12.95" customHeight="1" x14ac:dyDescent="0.15">
      <c r="A19" s="90">
        <v>566</v>
      </c>
      <c r="B19" s="107" t="s">
        <v>147</v>
      </c>
      <c r="C19" s="107"/>
      <c r="D19" s="75">
        <v>8</v>
      </c>
      <c r="E19" s="75">
        <v>5</v>
      </c>
      <c r="F19" s="4">
        <f t="shared" si="0"/>
        <v>0.01</v>
      </c>
      <c r="G19" s="90" t="s">
        <v>63</v>
      </c>
      <c r="H19" s="90" t="s">
        <v>61</v>
      </c>
      <c r="I19" s="75"/>
      <c r="J19" s="1" t="s">
        <v>15</v>
      </c>
      <c r="K19" s="76">
        <f t="shared" si="1"/>
        <v>0.01</v>
      </c>
      <c r="L19" s="76">
        <f t="shared" si="2"/>
        <v>0.01</v>
      </c>
      <c r="M19" s="76">
        <f t="shared" si="3"/>
        <v>0.01</v>
      </c>
      <c r="N19" s="76">
        <f t="shared" si="4"/>
        <v>0.01</v>
      </c>
      <c r="O19" s="76">
        <f t="shared" si="5"/>
        <v>0.02</v>
      </c>
      <c r="P19" s="76">
        <f t="shared" si="26"/>
        <v>0.01</v>
      </c>
      <c r="Q19" s="76">
        <f t="shared" si="6"/>
        <v>0.01</v>
      </c>
      <c r="R19" s="76">
        <f t="shared" si="7"/>
        <v>0.01</v>
      </c>
      <c r="S19" s="76">
        <f t="shared" si="8"/>
        <v>0.01</v>
      </c>
      <c r="T19" s="76">
        <f t="shared" si="9"/>
        <v>0.01</v>
      </c>
      <c r="U19" s="76">
        <f t="shared" si="10"/>
        <v>0.01</v>
      </c>
      <c r="V19" s="76">
        <f t="shared" si="11"/>
        <v>0.01</v>
      </c>
      <c r="W19" s="76">
        <f t="shared" si="12"/>
        <v>0.02</v>
      </c>
      <c r="X19" s="76">
        <f t="shared" si="13"/>
        <v>0.01</v>
      </c>
      <c r="Y19" s="76">
        <f t="shared" si="14"/>
        <v>0.01</v>
      </c>
      <c r="Z19" s="76">
        <f t="shared" si="15"/>
        <v>0.01</v>
      </c>
      <c r="AA19" s="76">
        <f t="shared" si="16"/>
        <v>0.01</v>
      </c>
      <c r="AB19" s="76">
        <f t="shared" si="17"/>
        <v>0.01</v>
      </c>
      <c r="AC19" s="76">
        <f t="shared" si="18"/>
        <v>0.01</v>
      </c>
      <c r="AD19" s="76">
        <f t="shared" si="19"/>
        <v>0.02</v>
      </c>
      <c r="AE19" s="76">
        <f t="shared" si="20"/>
        <v>0.01</v>
      </c>
      <c r="AF19" s="76">
        <f t="shared" si="21"/>
        <v>0.01</v>
      </c>
      <c r="AG19" s="76">
        <f t="shared" si="22"/>
        <v>0.01</v>
      </c>
      <c r="AH19" s="76">
        <f t="shared" si="23"/>
        <v>0.01</v>
      </c>
      <c r="AI19" s="76">
        <f t="shared" si="24"/>
        <v>0.02</v>
      </c>
      <c r="AJ19" s="76">
        <f t="shared" si="25"/>
        <v>0.01</v>
      </c>
    </row>
    <row r="20" spans="1:36" ht="12.95" customHeight="1" x14ac:dyDescent="0.15">
      <c r="A20" s="90">
        <v>567</v>
      </c>
      <c r="B20" s="107" t="s">
        <v>147</v>
      </c>
      <c r="C20" s="107"/>
      <c r="D20" s="75">
        <v>8</v>
      </c>
      <c r="E20" s="75">
        <v>5</v>
      </c>
      <c r="F20" s="4">
        <f t="shared" si="0"/>
        <v>0.01</v>
      </c>
      <c r="G20" s="5" t="s">
        <v>63</v>
      </c>
      <c r="H20" s="90" t="s">
        <v>61</v>
      </c>
      <c r="I20" s="75"/>
      <c r="J20" s="1" t="s">
        <v>15</v>
      </c>
      <c r="K20" s="76">
        <f t="shared" si="1"/>
        <v>0.01</v>
      </c>
      <c r="L20" s="76">
        <f t="shared" si="2"/>
        <v>0.01</v>
      </c>
      <c r="M20" s="76">
        <f t="shared" si="3"/>
        <v>0.01</v>
      </c>
      <c r="N20" s="76">
        <f t="shared" si="4"/>
        <v>0.01</v>
      </c>
      <c r="O20" s="76">
        <f t="shared" si="5"/>
        <v>0.02</v>
      </c>
      <c r="P20" s="76">
        <f t="shared" si="26"/>
        <v>0.01</v>
      </c>
      <c r="Q20" s="76">
        <f t="shared" si="6"/>
        <v>0.01</v>
      </c>
      <c r="R20" s="76">
        <f t="shared" si="7"/>
        <v>0.01</v>
      </c>
      <c r="S20" s="76">
        <f t="shared" si="8"/>
        <v>0.01</v>
      </c>
      <c r="T20" s="76">
        <f t="shared" si="9"/>
        <v>0.01</v>
      </c>
      <c r="U20" s="76">
        <f t="shared" si="10"/>
        <v>0.01</v>
      </c>
      <c r="V20" s="76">
        <f t="shared" si="11"/>
        <v>0.01</v>
      </c>
      <c r="W20" s="76">
        <f t="shared" si="12"/>
        <v>0.02</v>
      </c>
      <c r="X20" s="76">
        <f t="shared" si="13"/>
        <v>0.01</v>
      </c>
      <c r="Y20" s="76">
        <f t="shared" si="14"/>
        <v>0.01</v>
      </c>
      <c r="Z20" s="76">
        <f t="shared" si="15"/>
        <v>0.01</v>
      </c>
      <c r="AA20" s="76">
        <f t="shared" si="16"/>
        <v>0.01</v>
      </c>
      <c r="AB20" s="76">
        <f t="shared" si="17"/>
        <v>0.01</v>
      </c>
      <c r="AC20" s="76">
        <f t="shared" si="18"/>
        <v>0.01</v>
      </c>
      <c r="AD20" s="76">
        <f t="shared" si="19"/>
        <v>0.02</v>
      </c>
      <c r="AE20" s="76">
        <f t="shared" si="20"/>
        <v>0.01</v>
      </c>
      <c r="AF20" s="76">
        <f t="shared" si="21"/>
        <v>0.01</v>
      </c>
      <c r="AG20" s="76">
        <f t="shared" si="22"/>
        <v>0.01</v>
      </c>
      <c r="AH20" s="76">
        <f t="shared" si="23"/>
        <v>0.01</v>
      </c>
      <c r="AI20" s="76">
        <f t="shared" si="24"/>
        <v>0.02</v>
      </c>
      <c r="AJ20" s="76">
        <f t="shared" si="25"/>
        <v>0.01</v>
      </c>
    </row>
    <row r="21" spans="1:36" ht="12.95" customHeight="1" x14ac:dyDescent="0.15">
      <c r="A21" s="90">
        <v>568</v>
      </c>
      <c r="B21" s="107" t="s">
        <v>147</v>
      </c>
      <c r="C21" s="107"/>
      <c r="D21" s="75">
        <v>8</v>
      </c>
      <c r="E21" s="75">
        <v>5</v>
      </c>
      <c r="F21" s="4">
        <f t="shared" si="0"/>
        <v>0.01</v>
      </c>
      <c r="G21" s="5" t="s">
        <v>63</v>
      </c>
      <c r="H21" s="90" t="s">
        <v>61</v>
      </c>
      <c r="I21" s="75"/>
      <c r="J21" s="1" t="s">
        <v>15</v>
      </c>
      <c r="K21" s="76">
        <f t="shared" si="1"/>
        <v>0.01</v>
      </c>
      <c r="L21" s="76">
        <f t="shared" si="2"/>
        <v>0.01</v>
      </c>
      <c r="M21" s="76">
        <f t="shared" si="3"/>
        <v>0.01</v>
      </c>
      <c r="N21" s="76">
        <f t="shared" si="4"/>
        <v>0.01</v>
      </c>
      <c r="O21" s="76">
        <f t="shared" si="5"/>
        <v>0.02</v>
      </c>
      <c r="P21" s="76">
        <f t="shared" si="26"/>
        <v>0.01</v>
      </c>
      <c r="Q21" s="76">
        <f t="shared" si="6"/>
        <v>0.01</v>
      </c>
      <c r="R21" s="76">
        <f t="shared" si="7"/>
        <v>0.01</v>
      </c>
      <c r="S21" s="76">
        <f t="shared" si="8"/>
        <v>0.01</v>
      </c>
      <c r="T21" s="76">
        <f t="shared" si="9"/>
        <v>0.01</v>
      </c>
      <c r="U21" s="76">
        <f t="shared" si="10"/>
        <v>0.01</v>
      </c>
      <c r="V21" s="76">
        <f t="shared" si="11"/>
        <v>0.01</v>
      </c>
      <c r="W21" s="76">
        <f t="shared" si="12"/>
        <v>0.02</v>
      </c>
      <c r="X21" s="76">
        <f t="shared" si="13"/>
        <v>0.01</v>
      </c>
      <c r="Y21" s="76">
        <f t="shared" si="14"/>
        <v>0.01</v>
      </c>
      <c r="Z21" s="76">
        <f t="shared" si="15"/>
        <v>0.01</v>
      </c>
      <c r="AA21" s="76">
        <f t="shared" si="16"/>
        <v>0.01</v>
      </c>
      <c r="AB21" s="76">
        <f t="shared" si="17"/>
        <v>0.01</v>
      </c>
      <c r="AC21" s="76">
        <f t="shared" si="18"/>
        <v>0.01</v>
      </c>
      <c r="AD21" s="76">
        <f t="shared" si="19"/>
        <v>0.02</v>
      </c>
      <c r="AE21" s="76">
        <f t="shared" si="20"/>
        <v>0.01</v>
      </c>
      <c r="AF21" s="76">
        <f t="shared" si="21"/>
        <v>0.01</v>
      </c>
      <c r="AG21" s="76">
        <f t="shared" si="22"/>
        <v>0.01</v>
      </c>
      <c r="AH21" s="76">
        <f t="shared" si="23"/>
        <v>0.01</v>
      </c>
      <c r="AI21" s="76">
        <f t="shared" si="24"/>
        <v>0.02</v>
      </c>
      <c r="AJ21" s="76">
        <f t="shared" si="25"/>
        <v>0.01</v>
      </c>
    </row>
    <row r="22" spans="1:36" ht="12.95" customHeight="1" x14ac:dyDescent="0.15">
      <c r="A22" s="90">
        <v>569</v>
      </c>
      <c r="B22" s="107" t="s">
        <v>147</v>
      </c>
      <c r="C22" s="107"/>
      <c r="D22" s="75">
        <v>8</v>
      </c>
      <c r="E22" s="75">
        <v>5</v>
      </c>
      <c r="F22" s="4">
        <f t="shared" si="0"/>
        <v>0.01</v>
      </c>
      <c r="G22" s="5" t="s">
        <v>63</v>
      </c>
      <c r="H22" s="90" t="s">
        <v>61</v>
      </c>
      <c r="I22" s="75"/>
      <c r="J22" s="1" t="s">
        <v>15</v>
      </c>
      <c r="K22" s="76">
        <f t="shared" si="1"/>
        <v>0.01</v>
      </c>
      <c r="L22" s="76">
        <f t="shared" si="2"/>
        <v>0.01</v>
      </c>
      <c r="M22" s="76">
        <f t="shared" si="3"/>
        <v>0.01</v>
      </c>
      <c r="N22" s="76">
        <f t="shared" si="4"/>
        <v>0.01</v>
      </c>
      <c r="O22" s="76">
        <f t="shared" si="5"/>
        <v>0.02</v>
      </c>
      <c r="P22" s="76">
        <f t="shared" si="26"/>
        <v>0.01</v>
      </c>
      <c r="Q22" s="76">
        <f t="shared" si="6"/>
        <v>0.01</v>
      </c>
      <c r="R22" s="76">
        <f t="shared" si="7"/>
        <v>0.01</v>
      </c>
      <c r="S22" s="76">
        <f t="shared" si="8"/>
        <v>0.01</v>
      </c>
      <c r="T22" s="76">
        <f t="shared" si="9"/>
        <v>0.01</v>
      </c>
      <c r="U22" s="76">
        <f t="shared" si="10"/>
        <v>0.01</v>
      </c>
      <c r="V22" s="76">
        <f t="shared" si="11"/>
        <v>0.01</v>
      </c>
      <c r="W22" s="76">
        <f t="shared" si="12"/>
        <v>0.02</v>
      </c>
      <c r="X22" s="76">
        <f t="shared" si="13"/>
        <v>0.01</v>
      </c>
      <c r="Y22" s="76">
        <f t="shared" si="14"/>
        <v>0.01</v>
      </c>
      <c r="Z22" s="76">
        <f t="shared" si="15"/>
        <v>0.01</v>
      </c>
      <c r="AA22" s="76">
        <f t="shared" si="16"/>
        <v>0.01</v>
      </c>
      <c r="AB22" s="76">
        <f t="shared" si="17"/>
        <v>0.01</v>
      </c>
      <c r="AC22" s="76">
        <f t="shared" si="18"/>
        <v>0.01</v>
      </c>
      <c r="AD22" s="76">
        <f t="shared" si="19"/>
        <v>0.02</v>
      </c>
      <c r="AE22" s="76">
        <f t="shared" si="20"/>
        <v>0.01</v>
      </c>
      <c r="AF22" s="76">
        <f t="shared" si="21"/>
        <v>0.01</v>
      </c>
      <c r="AG22" s="76">
        <f t="shared" si="22"/>
        <v>0.01</v>
      </c>
      <c r="AH22" s="76">
        <f t="shared" si="23"/>
        <v>0.01</v>
      </c>
      <c r="AI22" s="76">
        <f t="shared" si="24"/>
        <v>0.02</v>
      </c>
      <c r="AJ22" s="76">
        <f t="shared" si="25"/>
        <v>0.01</v>
      </c>
    </row>
    <row r="23" spans="1:36" ht="12.95" customHeight="1" x14ac:dyDescent="0.15">
      <c r="A23" s="75"/>
      <c r="B23" s="135"/>
      <c r="C23" s="136"/>
      <c r="D23" s="75"/>
      <c r="E23" s="75"/>
      <c r="F23" s="4" t="str">
        <f t="shared" si="0"/>
        <v/>
      </c>
      <c r="G23" s="90"/>
      <c r="H23" s="90"/>
      <c r="I23" s="75"/>
      <c r="J23" s="1" t="s">
        <v>15</v>
      </c>
      <c r="K23" s="76" t="e">
        <f t="shared" si="1"/>
        <v>#NUM!</v>
      </c>
      <c r="L23" s="76" t="e">
        <f t="shared" si="2"/>
        <v>#NUM!</v>
      </c>
      <c r="M23" s="76" t="e">
        <f t="shared" si="3"/>
        <v>#NUM!</v>
      </c>
      <c r="N23" s="76" t="e">
        <f t="shared" si="4"/>
        <v>#NUM!</v>
      </c>
      <c r="O23" s="76" t="e">
        <f t="shared" si="5"/>
        <v>#NUM!</v>
      </c>
      <c r="P23" s="76" t="e">
        <f t="shared" si="26"/>
        <v>#N/A</v>
      </c>
      <c r="Q23" s="76" t="e">
        <f t="shared" si="6"/>
        <v>#NUM!</v>
      </c>
      <c r="R23" s="76" t="e">
        <f t="shared" si="7"/>
        <v>#NUM!</v>
      </c>
      <c r="S23" s="76" t="e">
        <f t="shared" si="8"/>
        <v>#NUM!</v>
      </c>
      <c r="T23" s="76" t="e">
        <f t="shared" si="9"/>
        <v>#NUM!</v>
      </c>
      <c r="U23" s="76" t="e">
        <f t="shared" si="10"/>
        <v>#N/A</v>
      </c>
      <c r="V23" s="76" t="e">
        <f t="shared" si="11"/>
        <v>#NUM!</v>
      </c>
      <c r="W23" s="76" t="e">
        <f t="shared" si="12"/>
        <v>#NUM!</v>
      </c>
      <c r="X23" s="76" t="e">
        <f t="shared" si="13"/>
        <v>#NUM!</v>
      </c>
      <c r="Y23" s="76" t="e">
        <f t="shared" si="14"/>
        <v>#NUM!</v>
      </c>
      <c r="Z23" s="76" t="e">
        <f t="shared" si="15"/>
        <v>#N/A</v>
      </c>
      <c r="AA23" s="76" t="e">
        <f t="shared" si="16"/>
        <v>#NUM!</v>
      </c>
      <c r="AB23" s="76" t="e">
        <f t="shared" si="17"/>
        <v>#NUM!</v>
      </c>
      <c r="AC23" s="76" t="e">
        <f t="shared" si="18"/>
        <v>#NUM!</v>
      </c>
      <c r="AD23" s="76" t="e">
        <f t="shared" si="19"/>
        <v>#NUM!</v>
      </c>
      <c r="AE23" s="76" t="e">
        <f t="shared" si="20"/>
        <v>#NUM!</v>
      </c>
      <c r="AF23" s="76" t="e">
        <f t="shared" si="21"/>
        <v>#N/A</v>
      </c>
      <c r="AG23" s="76" t="e">
        <f t="shared" si="22"/>
        <v>#NUM!</v>
      </c>
      <c r="AH23" s="76" t="e">
        <f t="shared" si="23"/>
        <v>#NUM!</v>
      </c>
      <c r="AI23" s="76" t="e">
        <f t="shared" si="24"/>
        <v>#NUM!</v>
      </c>
      <c r="AJ23" s="76" t="e">
        <f t="shared" si="25"/>
        <v>#N/A</v>
      </c>
    </row>
    <row r="24" spans="1:36" ht="12.95" customHeight="1" x14ac:dyDescent="0.15">
      <c r="A24" s="75"/>
      <c r="B24" s="135"/>
      <c r="C24" s="136"/>
      <c r="D24" s="75"/>
      <c r="E24" s="75"/>
      <c r="F24" s="4" t="str">
        <f t="shared" si="0"/>
        <v/>
      </c>
      <c r="G24" s="90"/>
      <c r="H24" s="75"/>
      <c r="I24" s="75"/>
      <c r="J24" s="1" t="s">
        <v>15</v>
      </c>
      <c r="K24" s="76" t="e">
        <f t="shared" si="1"/>
        <v>#NUM!</v>
      </c>
      <c r="L24" s="76" t="e">
        <f t="shared" si="2"/>
        <v>#NUM!</v>
      </c>
      <c r="M24" s="76" t="e">
        <f t="shared" si="3"/>
        <v>#NUM!</v>
      </c>
      <c r="N24" s="76" t="e">
        <f t="shared" si="4"/>
        <v>#NUM!</v>
      </c>
      <c r="O24" s="76" t="e">
        <f t="shared" si="5"/>
        <v>#NUM!</v>
      </c>
      <c r="P24" s="76" t="e">
        <f t="shared" si="26"/>
        <v>#N/A</v>
      </c>
      <c r="Q24" s="76" t="e">
        <f t="shared" si="6"/>
        <v>#NUM!</v>
      </c>
      <c r="R24" s="76" t="e">
        <f t="shared" si="7"/>
        <v>#NUM!</v>
      </c>
      <c r="S24" s="76" t="e">
        <f t="shared" si="8"/>
        <v>#NUM!</v>
      </c>
      <c r="T24" s="76" t="e">
        <f t="shared" si="9"/>
        <v>#NUM!</v>
      </c>
      <c r="U24" s="76" t="e">
        <f t="shared" si="10"/>
        <v>#N/A</v>
      </c>
      <c r="V24" s="76" t="e">
        <f t="shared" si="11"/>
        <v>#NUM!</v>
      </c>
      <c r="W24" s="76" t="e">
        <f t="shared" si="12"/>
        <v>#NUM!</v>
      </c>
      <c r="X24" s="76" t="e">
        <f t="shared" si="13"/>
        <v>#NUM!</v>
      </c>
      <c r="Y24" s="76" t="e">
        <f t="shared" si="14"/>
        <v>#NUM!</v>
      </c>
      <c r="Z24" s="76" t="e">
        <f t="shared" si="15"/>
        <v>#N/A</v>
      </c>
      <c r="AA24" s="76" t="e">
        <f t="shared" si="16"/>
        <v>#NUM!</v>
      </c>
      <c r="AB24" s="76" t="e">
        <f t="shared" si="17"/>
        <v>#NUM!</v>
      </c>
      <c r="AC24" s="76" t="e">
        <f t="shared" si="18"/>
        <v>#NUM!</v>
      </c>
      <c r="AD24" s="76" t="e">
        <f t="shared" si="19"/>
        <v>#NUM!</v>
      </c>
      <c r="AE24" s="76" t="e">
        <f t="shared" si="20"/>
        <v>#NUM!</v>
      </c>
      <c r="AF24" s="76" t="e">
        <f t="shared" si="21"/>
        <v>#N/A</v>
      </c>
      <c r="AG24" s="76" t="e">
        <f t="shared" si="22"/>
        <v>#NUM!</v>
      </c>
      <c r="AH24" s="76" t="e">
        <f t="shared" si="23"/>
        <v>#NUM!</v>
      </c>
      <c r="AI24" s="76" t="e">
        <f t="shared" si="24"/>
        <v>#NUM!</v>
      </c>
      <c r="AJ24" s="76" t="e">
        <f t="shared" si="25"/>
        <v>#N/A</v>
      </c>
    </row>
    <row r="25" spans="1:36" ht="12.95" customHeight="1" x14ac:dyDescent="0.15">
      <c r="A25" s="75"/>
      <c r="B25" s="107"/>
      <c r="C25" s="107"/>
      <c r="D25" s="75"/>
      <c r="E25" s="75"/>
      <c r="F25" s="4" t="str">
        <f t="shared" si="0"/>
        <v/>
      </c>
      <c r="G25" s="75"/>
      <c r="H25" s="75"/>
      <c r="I25" s="75"/>
      <c r="J25" s="1" t="s">
        <v>15</v>
      </c>
      <c r="K25" s="76" t="e">
        <f t="shared" si="1"/>
        <v>#NUM!</v>
      </c>
      <c r="L25" s="76" t="e">
        <f t="shared" si="2"/>
        <v>#NUM!</v>
      </c>
      <c r="M25" s="76" t="e">
        <f t="shared" si="3"/>
        <v>#NUM!</v>
      </c>
      <c r="N25" s="76" t="e">
        <f t="shared" si="4"/>
        <v>#NUM!</v>
      </c>
      <c r="O25" s="76" t="e">
        <f t="shared" si="5"/>
        <v>#NUM!</v>
      </c>
      <c r="P25" s="76" t="e">
        <f t="shared" si="26"/>
        <v>#N/A</v>
      </c>
      <c r="Q25" s="76" t="e">
        <f t="shared" si="6"/>
        <v>#NUM!</v>
      </c>
      <c r="R25" s="76" t="e">
        <f t="shared" si="7"/>
        <v>#NUM!</v>
      </c>
      <c r="S25" s="76" t="e">
        <f t="shared" si="8"/>
        <v>#NUM!</v>
      </c>
      <c r="T25" s="76" t="e">
        <f t="shared" si="9"/>
        <v>#NUM!</v>
      </c>
      <c r="U25" s="76" t="e">
        <f t="shared" si="10"/>
        <v>#N/A</v>
      </c>
      <c r="V25" s="76" t="e">
        <f t="shared" si="11"/>
        <v>#NUM!</v>
      </c>
      <c r="W25" s="76" t="e">
        <f t="shared" si="12"/>
        <v>#NUM!</v>
      </c>
      <c r="X25" s="76" t="e">
        <f t="shared" si="13"/>
        <v>#NUM!</v>
      </c>
      <c r="Y25" s="76" t="e">
        <f t="shared" si="14"/>
        <v>#NUM!</v>
      </c>
      <c r="Z25" s="76" t="e">
        <f t="shared" si="15"/>
        <v>#N/A</v>
      </c>
      <c r="AA25" s="76" t="e">
        <f t="shared" si="16"/>
        <v>#NUM!</v>
      </c>
      <c r="AB25" s="76" t="e">
        <f t="shared" si="17"/>
        <v>#NUM!</v>
      </c>
      <c r="AC25" s="76" t="e">
        <f t="shared" si="18"/>
        <v>#NUM!</v>
      </c>
      <c r="AD25" s="76" t="e">
        <f t="shared" si="19"/>
        <v>#NUM!</v>
      </c>
      <c r="AE25" s="76" t="e">
        <f t="shared" si="20"/>
        <v>#NUM!</v>
      </c>
      <c r="AF25" s="76" t="e">
        <f t="shared" si="21"/>
        <v>#N/A</v>
      </c>
      <c r="AG25" s="76" t="e">
        <f t="shared" si="22"/>
        <v>#NUM!</v>
      </c>
      <c r="AH25" s="76" t="e">
        <f t="shared" si="23"/>
        <v>#NUM!</v>
      </c>
      <c r="AI25" s="76" t="e">
        <f t="shared" si="24"/>
        <v>#NUM!</v>
      </c>
      <c r="AJ25" s="76" t="e">
        <f t="shared" si="25"/>
        <v>#N/A</v>
      </c>
    </row>
    <row r="26" spans="1:36" ht="12.95" customHeight="1" x14ac:dyDescent="0.15">
      <c r="A26" s="75"/>
      <c r="B26" s="107"/>
      <c r="C26" s="107"/>
      <c r="D26" s="75"/>
      <c r="E26" s="75"/>
      <c r="F26" s="4" t="str">
        <f t="shared" si="0"/>
        <v/>
      </c>
      <c r="G26" s="75"/>
      <c r="H26" s="75"/>
      <c r="I26" s="75"/>
      <c r="J26" s="1" t="s">
        <v>15</v>
      </c>
      <c r="K26" s="76" t="e">
        <f t="shared" si="1"/>
        <v>#NUM!</v>
      </c>
      <c r="L26" s="76" t="e">
        <f t="shared" si="2"/>
        <v>#NUM!</v>
      </c>
      <c r="M26" s="76" t="e">
        <f t="shared" si="3"/>
        <v>#NUM!</v>
      </c>
      <c r="N26" s="76" t="e">
        <f t="shared" si="4"/>
        <v>#NUM!</v>
      </c>
      <c r="O26" s="76" t="e">
        <f t="shared" si="5"/>
        <v>#NUM!</v>
      </c>
      <c r="P26" s="76" t="e">
        <f t="shared" si="26"/>
        <v>#N/A</v>
      </c>
      <c r="Q26" s="76" t="e">
        <f t="shared" si="6"/>
        <v>#NUM!</v>
      </c>
      <c r="R26" s="76" t="e">
        <f t="shared" si="7"/>
        <v>#NUM!</v>
      </c>
      <c r="S26" s="76" t="e">
        <f t="shared" si="8"/>
        <v>#NUM!</v>
      </c>
      <c r="T26" s="76" t="e">
        <f t="shared" si="9"/>
        <v>#NUM!</v>
      </c>
      <c r="U26" s="76" t="e">
        <f t="shared" si="10"/>
        <v>#N/A</v>
      </c>
      <c r="V26" s="76" t="e">
        <f t="shared" si="11"/>
        <v>#NUM!</v>
      </c>
      <c r="W26" s="76" t="e">
        <f t="shared" si="12"/>
        <v>#NUM!</v>
      </c>
      <c r="X26" s="76" t="e">
        <f t="shared" si="13"/>
        <v>#NUM!</v>
      </c>
      <c r="Y26" s="76" t="e">
        <f t="shared" si="14"/>
        <v>#NUM!</v>
      </c>
      <c r="Z26" s="76" t="e">
        <f t="shared" si="15"/>
        <v>#N/A</v>
      </c>
      <c r="AA26" s="76" t="e">
        <f t="shared" si="16"/>
        <v>#NUM!</v>
      </c>
      <c r="AB26" s="76" t="e">
        <f t="shared" si="17"/>
        <v>#NUM!</v>
      </c>
      <c r="AC26" s="76" t="e">
        <f t="shared" si="18"/>
        <v>#NUM!</v>
      </c>
      <c r="AD26" s="76" t="e">
        <f t="shared" si="19"/>
        <v>#NUM!</v>
      </c>
      <c r="AE26" s="76" t="e">
        <f t="shared" si="20"/>
        <v>#NUM!</v>
      </c>
      <c r="AF26" s="76" t="e">
        <f t="shared" si="21"/>
        <v>#N/A</v>
      </c>
      <c r="AG26" s="76" t="e">
        <f t="shared" si="22"/>
        <v>#NUM!</v>
      </c>
      <c r="AH26" s="76" t="e">
        <f t="shared" si="23"/>
        <v>#NUM!</v>
      </c>
      <c r="AI26" s="76" t="e">
        <f t="shared" si="24"/>
        <v>#NUM!</v>
      </c>
      <c r="AJ26" s="76" t="e">
        <f t="shared" si="25"/>
        <v>#N/A</v>
      </c>
    </row>
    <row r="27" spans="1:36" ht="12.95" customHeight="1" x14ac:dyDescent="0.15">
      <c r="A27" s="75"/>
      <c r="B27" s="107"/>
      <c r="C27" s="107"/>
      <c r="D27" s="75"/>
      <c r="E27" s="75"/>
      <c r="F27" s="4" t="str">
        <f t="shared" si="0"/>
        <v/>
      </c>
      <c r="G27" s="5"/>
      <c r="H27" s="75"/>
      <c r="I27" s="75"/>
      <c r="J27" s="1" t="s">
        <v>15</v>
      </c>
      <c r="K27" s="76" t="e">
        <f t="shared" si="1"/>
        <v>#NUM!</v>
      </c>
      <c r="L27" s="76" t="e">
        <f t="shared" si="2"/>
        <v>#NUM!</v>
      </c>
      <c r="M27" s="76" t="e">
        <f t="shared" si="3"/>
        <v>#NUM!</v>
      </c>
      <c r="N27" s="76" t="e">
        <f t="shared" si="4"/>
        <v>#NUM!</v>
      </c>
      <c r="O27" s="76" t="e">
        <f t="shared" si="5"/>
        <v>#NUM!</v>
      </c>
      <c r="P27" s="76" t="e">
        <f t="shared" si="26"/>
        <v>#N/A</v>
      </c>
      <c r="Q27" s="76" t="e">
        <f t="shared" si="6"/>
        <v>#NUM!</v>
      </c>
      <c r="R27" s="76" t="e">
        <f t="shared" si="7"/>
        <v>#NUM!</v>
      </c>
      <c r="S27" s="76" t="e">
        <f t="shared" si="8"/>
        <v>#NUM!</v>
      </c>
      <c r="T27" s="76" t="e">
        <f t="shared" si="9"/>
        <v>#NUM!</v>
      </c>
      <c r="U27" s="76" t="e">
        <f t="shared" si="10"/>
        <v>#N/A</v>
      </c>
      <c r="V27" s="76" t="e">
        <f t="shared" si="11"/>
        <v>#NUM!</v>
      </c>
      <c r="W27" s="76" t="e">
        <f t="shared" si="12"/>
        <v>#NUM!</v>
      </c>
      <c r="X27" s="76" t="e">
        <f t="shared" si="13"/>
        <v>#NUM!</v>
      </c>
      <c r="Y27" s="76" t="e">
        <f t="shared" si="14"/>
        <v>#NUM!</v>
      </c>
      <c r="Z27" s="76" t="e">
        <f t="shared" si="15"/>
        <v>#N/A</v>
      </c>
      <c r="AA27" s="76" t="e">
        <f t="shared" si="16"/>
        <v>#NUM!</v>
      </c>
      <c r="AB27" s="76" t="e">
        <f t="shared" si="17"/>
        <v>#NUM!</v>
      </c>
      <c r="AC27" s="76" t="e">
        <f t="shared" si="18"/>
        <v>#NUM!</v>
      </c>
      <c r="AD27" s="76" t="e">
        <f t="shared" si="19"/>
        <v>#NUM!</v>
      </c>
      <c r="AE27" s="76" t="e">
        <f t="shared" si="20"/>
        <v>#NUM!</v>
      </c>
      <c r="AF27" s="76" t="e">
        <f t="shared" si="21"/>
        <v>#N/A</v>
      </c>
      <c r="AG27" s="76" t="e">
        <f t="shared" si="22"/>
        <v>#NUM!</v>
      </c>
      <c r="AH27" s="76" t="e">
        <f t="shared" si="23"/>
        <v>#NUM!</v>
      </c>
      <c r="AI27" s="76" t="e">
        <f t="shared" si="24"/>
        <v>#NUM!</v>
      </c>
      <c r="AJ27" s="76" t="e">
        <f t="shared" si="25"/>
        <v>#N/A</v>
      </c>
    </row>
    <row r="28" spans="1:36" ht="12.95" customHeight="1" x14ac:dyDescent="0.15">
      <c r="A28" s="75"/>
      <c r="B28" s="107"/>
      <c r="C28" s="107"/>
      <c r="D28" s="75"/>
      <c r="E28" s="75"/>
      <c r="F28" s="4" t="str">
        <f t="shared" si="0"/>
        <v/>
      </c>
      <c r="G28" s="75"/>
      <c r="H28" s="75"/>
      <c r="I28" s="75"/>
      <c r="J28" s="1" t="s">
        <v>15</v>
      </c>
      <c r="K28" s="76" t="e">
        <f t="shared" si="1"/>
        <v>#NUM!</v>
      </c>
      <c r="L28" s="76" t="e">
        <f t="shared" si="2"/>
        <v>#NUM!</v>
      </c>
      <c r="M28" s="76" t="e">
        <f t="shared" si="3"/>
        <v>#NUM!</v>
      </c>
      <c r="N28" s="76" t="e">
        <f t="shared" si="4"/>
        <v>#NUM!</v>
      </c>
      <c r="O28" s="76" t="e">
        <f t="shared" si="5"/>
        <v>#NUM!</v>
      </c>
      <c r="P28" s="76" t="e">
        <f t="shared" si="26"/>
        <v>#N/A</v>
      </c>
      <c r="Q28" s="76" t="e">
        <f t="shared" si="6"/>
        <v>#NUM!</v>
      </c>
      <c r="R28" s="76" t="e">
        <f t="shared" si="7"/>
        <v>#NUM!</v>
      </c>
      <c r="S28" s="76" t="e">
        <f t="shared" si="8"/>
        <v>#NUM!</v>
      </c>
      <c r="T28" s="76" t="e">
        <f t="shared" si="9"/>
        <v>#NUM!</v>
      </c>
      <c r="U28" s="76" t="e">
        <f t="shared" si="10"/>
        <v>#N/A</v>
      </c>
      <c r="V28" s="76" t="e">
        <f t="shared" si="11"/>
        <v>#NUM!</v>
      </c>
      <c r="W28" s="76" t="e">
        <f t="shared" si="12"/>
        <v>#NUM!</v>
      </c>
      <c r="X28" s="76" t="e">
        <f t="shared" si="13"/>
        <v>#NUM!</v>
      </c>
      <c r="Y28" s="76" t="e">
        <f t="shared" si="14"/>
        <v>#NUM!</v>
      </c>
      <c r="Z28" s="76" t="e">
        <f t="shared" si="15"/>
        <v>#N/A</v>
      </c>
      <c r="AA28" s="76" t="e">
        <f t="shared" si="16"/>
        <v>#NUM!</v>
      </c>
      <c r="AB28" s="76" t="e">
        <f t="shared" si="17"/>
        <v>#NUM!</v>
      </c>
      <c r="AC28" s="76" t="e">
        <f t="shared" si="18"/>
        <v>#NUM!</v>
      </c>
      <c r="AD28" s="76" t="e">
        <f t="shared" si="19"/>
        <v>#NUM!</v>
      </c>
      <c r="AE28" s="76" t="e">
        <f t="shared" si="20"/>
        <v>#NUM!</v>
      </c>
      <c r="AF28" s="76" t="e">
        <f t="shared" si="21"/>
        <v>#N/A</v>
      </c>
      <c r="AG28" s="76" t="e">
        <f t="shared" si="22"/>
        <v>#NUM!</v>
      </c>
      <c r="AH28" s="76" t="e">
        <f t="shared" si="23"/>
        <v>#NUM!</v>
      </c>
      <c r="AI28" s="76" t="e">
        <f t="shared" si="24"/>
        <v>#NUM!</v>
      </c>
      <c r="AJ28" s="76" t="e">
        <f t="shared" si="25"/>
        <v>#N/A</v>
      </c>
    </row>
    <row r="29" spans="1:36" ht="12.95" customHeight="1" x14ac:dyDescent="0.15">
      <c r="A29" s="75"/>
      <c r="B29" s="107"/>
      <c r="C29" s="107"/>
      <c r="D29" s="75"/>
      <c r="E29" s="75"/>
      <c r="F29" s="4" t="str">
        <f t="shared" si="0"/>
        <v/>
      </c>
      <c r="G29" s="75"/>
      <c r="H29" s="75"/>
      <c r="I29" s="75"/>
      <c r="J29" s="1" t="s">
        <v>15</v>
      </c>
      <c r="K29" s="76" t="e">
        <f t="shared" si="1"/>
        <v>#NUM!</v>
      </c>
      <c r="L29" s="76" t="e">
        <f t="shared" si="2"/>
        <v>#NUM!</v>
      </c>
      <c r="M29" s="76" t="e">
        <f t="shared" si="3"/>
        <v>#NUM!</v>
      </c>
      <c r="N29" s="76" t="e">
        <f t="shared" si="4"/>
        <v>#NUM!</v>
      </c>
      <c r="O29" s="76" t="e">
        <f t="shared" si="5"/>
        <v>#NUM!</v>
      </c>
      <c r="P29" s="76" t="e">
        <f t="shared" si="26"/>
        <v>#N/A</v>
      </c>
      <c r="Q29" s="76" t="e">
        <f t="shared" si="6"/>
        <v>#NUM!</v>
      </c>
      <c r="R29" s="76" t="e">
        <f t="shared" si="7"/>
        <v>#NUM!</v>
      </c>
      <c r="S29" s="76" t="e">
        <f t="shared" si="8"/>
        <v>#NUM!</v>
      </c>
      <c r="T29" s="76" t="e">
        <f t="shared" si="9"/>
        <v>#NUM!</v>
      </c>
      <c r="U29" s="76" t="e">
        <f t="shared" si="10"/>
        <v>#N/A</v>
      </c>
      <c r="V29" s="76" t="e">
        <f t="shared" si="11"/>
        <v>#NUM!</v>
      </c>
      <c r="W29" s="76" t="e">
        <f t="shared" si="12"/>
        <v>#NUM!</v>
      </c>
      <c r="X29" s="76" t="e">
        <f t="shared" si="13"/>
        <v>#NUM!</v>
      </c>
      <c r="Y29" s="76" t="e">
        <f t="shared" si="14"/>
        <v>#NUM!</v>
      </c>
      <c r="Z29" s="76" t="e">
        <f t="shared" si="15"/>
        <v>#N/A</v>
      </c>
      <c r="AA29" s="76" t="e">
        <f t="shared" si="16"/>
        <v>#NUM!</v>
      </c>
      <c r="AB29" s="76" t="e">
        <f t="shared" si="17"/>
        <v>#NUM!</v>
      </c>
      <c r="AC29" s="76" t="e">
        <f t="shared" si="18"/>
        <v>#NUM!</v>
      </c>
      <c r="AD29" s="76" t="e">
        <f t="shared" si="19"/>
        <v>#NUM!</v>
      </c>
      <c r="AE29" s="76" t="e">
        <f t="shared" si="20"/>
        <v>#NUM!</v>
      </c>
      <c r="AF29" s="76" t="e">
        <f t="shared" si="21"/>
        <v>#N/A</v>
      </c>
      <c r="AG29" s="76" t="e">
        <f t="shared" si="22"/>
        <v>#NUM!</v>
      </c>
      <c r="AH29" s="76" t="e">
        <f t="shared" si="23"/>
        <v>#NUM!</v>
      </c>
      <c r="AI29" s="76" t="e">
        <f t="shared" si="24"/>
        <v>#NUM!</v>
      </c>
      <c r="AJ29" s="76" t="e">
        <f t="shared" si="25"/>
        <v>#N/A</v>
      </c>
    </row>
    <row r="30" spans="1:36" ht="12.95" customHeight="1" x14ac:dyDescent="0.15">
      <c r="A30" s="75"/>
      <c r="B30" s="107"/>
      <c r="C30" s="107"/>
      <c r="D30" s="75"/>
      <c r="E30" s="75"/>
      <c r="F30" s="4" t="str">
        <f t="shared" si="0"/>
        <v/>
      </c>
      <c r="G30" s="5"/>
      <c r="H30" s="75"/>
      <c r="I30" s="75"/>
      <c r="J30" s="1" t="s">
        <v>15</v>
      </c>
      <c r="K30" s="76" t="e">
        <f t="shared" si="1"/>
        <v>#NUM!</v>
      </c>
      <c r="L30" s="76" t="e">
        <f t="shared" si="2"/>
        <v>#NUM!</v>
      </c>
      <c r="M30" s="76" t="e">
        <f t="shared" si="3"/>
        <v>#NUM!</v>
      </c>
      <c r="N30" s="76" t="e">
        <f t="shared" si="4"/>
        <v>#NUM!</v>
      </c>
      <c r="O30" s="76" t="e">
        <f t="shared" si="5"/>
        <v>#NUM!</v>
      </c>
      <c r="P30" s="76" t="e">
        <f t="shared" si="26"/>
        <v>#N/A</v>
      </c>
      <c r="Q30" s="76" t="e">
        <f t="shared" si="6"/>
        <v>#NUM!</v>
      </c>
      <c r="R30" s="76" t="e">
        <f t="shared" si="7"/>
        <v>#NUM!</v>
      </c>
      <c r="S30" s="76" t="e">
        <f t="shared" si="8"/>
        <v>#NUM!</v>
      </c>
      <c r="T30" s="76" t="e">
        <f t="shared" si="9"/>
        <v>#NUM!</v>
      </c>
      <c r="U30" s="76" t="e">
        <f t="shared" si="10"/>
        <v>#N/A</v>
      </c>
      <c r="V30" s="76" t="e">
        <f t="shared" si="11"/>
        <v>#NUM!</v>
      </c>
      <c r="W30" s="76" t="e">
        <f t="shared" si="12"/>
        <v>#NUM!</v>
      </c>
      <c r="X30" s="76" t="e">
        <f t="shared" si="13"/>
        <v>#NUM!</v>
      </c>
      <c r="Y30" s="76" t="e">
        <f t="shared" si="14"/>
        <v>#NUM!</v>
      </c>
      <c r="Z30" s="76" t="e">
        <f t="shared" si="15"/>
        <v>#N/A</v>
      </c>
      <c r="AA30" s="76" t="e">
        <f t="shared" si="16"/>
        <v>#NUM!</v>
      </c>
      <c r="AB30" s="76" t="e">
        <f t="shared" si="17"/>
        <v>#NUM!</v>
      </c>
      <c r="AC30" s="76" t="e">
        <f t="shared" si="18"/>
        <v>#NUM!</v>
      </c>
      <c r="AD30" s="76" t="e">
        <f t="shared" si="19"/>
        <v>#NUM!</v>
      </c>
      <c r="AE30" s="76" t="e">
        <f t="shared" si="20"/>
        <v>#NUM!</v>
      </c>
      <c r="AF30" s="76" t="e">
        <f t="shared" si="21"/>
        <v>#N/A</v>
      </c>
      <c r="AG30" s="76" t="e">
        <f t="shared" si="22"/>
        <v>#NUM!</v>
      </c>
      <c r="AH30" s="76" t="e">
        <f t="shared" si="23"/>
        <v>#NUM!</v>
      </c>
      <c r="AI30" s="76" t="e">
        <f t="shared" si="24"/>
        <v>#NUM!</v>
      </c>
      <c r="AJ30" s="76" t="e">
        <f t="shared" si="25"/>
        <v>#N/A</v>
      </c>
    </row>
    <row r="31" spans="1:36" ht="12.95" customHeight="1" x14ac:dyDescent="0.15">
      <c r="A31" s="75"/>
      <c r="B31" s="107"/>
      <c r="C31" s="107"/>
      <c r="D31" s="75"/>
      <c r="E31" s="75"/>
      <c r="F31" s="4" t="str">
        <f t="shared" si="0"/>
        <v/>
      </c>
      <c r="G31" s="75"/>
      <c r="H31" s="75"/>
      <c r="I31" s="75"/>
      <c r="J31" s="1" t="s">
        <v>15</v>
      </c>
      <c r="K31" s="76" t="e">
        <f t="shared" si="1"/>
        <v>#NUM!</v>
      </c>
      <c r="L31" s="76" t="e">
        <f t="shared" si="2"/>
        <v>#NUM!</v>
      </c>
      <c r="M31" s="76" t="e">
        <f t="shared" si="3"/>
        <v>#NUM!</v>
      </c>
      <c r="N31" s="76" t="e">
        <f t="shared" si="4"/>
        <v>#NUM!</v>
      </c>
      <c r="O31" s="76" t="e">
        <f t="shared" si="5"/>
        <v>#NUM!</v>
      </c>
      <c r="P31" s="76" t="e">
        <f t="shared" si="26"/>
        <v>#N/A</v>
      </c>
      <c r="Q31" s="76" t="e">
        <f t="shared" si="6"/>
        <v>#NUM!</v>
      </c>
      <c r="R31" s="76" t="e">
        <f t="shared" si="7"/>
        <v>#NUM!</v>
      </c>
      <c r="S31" s="76" t="e">
        <f t="shared" si="8"/>
        <v>#NUM!</v>
      </c>
      <c r="T31" s="76" t="e">
        <f t="shared" si="9"/>
        <v>#NUM!</v>
      </c>
      <c r="U31" s="76" t="e">
        <f t="shared" si="10"/>
        <v>#N/A</v>
      </c>
      <c r="V31" s="76" t="e">
        <f t="shared" si="11"/>
        <v>#NUM!</v>
      </c>
      <c r="W31" s="76" t="e">
        <f t="shared" si="12"/>
        <v>#NUM!</v>
      </c>
      <c r="X31" s="76" t="e">
        <f t="shared" si="13"/>
        <v>#NUM!</v>
      </c>
      <c r="Y31" s="76" t="e">
        <f t="shared" si="14"/>
        <v>#NUM!</v>
      </c>
      <c r="Z31" s="76" t="e">
        <f t="shared" si="15"/>
        <v>#N/A</v>
      </c>
      <c r="AA31" s="76" t="e">
        <f t="shared" si="16"/>
        <v>#NUM!</v>
      </c>
      <c r="AB31" s="76" t="e">
        <f t="shared" si="17"/>
        <v>#NUM!</v>
      </c>
      <c r="AC31" s="76" t="e">
        <f t="shared" si="18"/>
        <v>#NUM!</v>
      </c>
      <c r="AD31" s="76" t="e">
        <f t="shared" si="19"/>
        <v>#NUM!</v>
      </c>
      <c r="AE31" s="76" t="e">
        <f t="shared" si="20"/>
        <v>#NUM!</v>
      </c>
      <c r="AF31" s="76" t="e">
        <f t="shared" si="21"/>
        <v>#N/A</v>
      </c>
      <c r="AG31" s="76" t="e">
        <f t="shared" si="22"/>
        <v>#NUM!</v>
      </c>
      <c r="AH31" s="76" t="e">
        <f t="shared" si="23"/>
        <v>#NUM!</v>
      </c>
      <c r="AI31" s="76" t="e">
        <f t="shared" si="24"/>
        <v>#NUM!</v>
      </c>
      <c r="AJ31" s="76" t="e">
        <f t="shared" si="25"/>
        <v>#N/A</v>
      </c>
    </row>
    <row r="32" spans="1:36" ht="12.95" customHeight="1" x14ac:dyDescent="0.15">
      <c r="A32" s="75"/>
      <c r="B32" s="107"/>
      <c r="C32" s="107"/>
      <c r="D32" s="75"/>
      <c r="E32" s="75"/>
      <c r="F32" s="4" t="str">
        <f t="shared" si="0"/>
        <v/>
      </c>
      <c r="G32" s="5"/>
      <c r="H32" s="75"/>
      <c r="I32" s="75"/>
      <c r="J32" s="1" t="s">
        <v>15</v>
      </c>
      <c r="K32" s="76" t="e">
        <f t="shared" si="1"/>
        <v>#NUM!</v>
      </c>
      <c r="L32" s="76" t="e">
        <f t="shared" si="2"/>
        <v>#NUM!</v>
      </c>
      <c r="M32" s="76" t="e">
        <f t="shared" si="3"/>
        <v>#NUM!</v>
      </c>
      <c r="N32" s="76" t="e">
        <f t="shared" si="4"/>
        <v>#NUM!</v>
      </c>
      <c r="O32" s="76" t="e">
        <f t="shared" si="5"/>
        <v>#NUM!</v>
      </c>
      <c r="P32" s="76" t="e">
        <f t="shared" si="26"/>
        <v>#N/A</v>
      </c>
      <c r="Q32" s="76" t="e">
        <f t="shared" si="6"/>
        <v>#NUM!</v>
      </c>
      <c r="R32" s="76" t="e">
        <f t="shared" si="7"/>
        <v>#NUM!</v>
      </c>
      <c r="S32" s="76" t="e">
        <f t="shared" si="8"/>
        <v>#NUM!</v>
      </c>
      <c r="T32" s="76" t="e">
        <f t="shared" si="9"/>
        <v>#NUM!</v>
      </c>
      <c r="U32" s="76" t="e">
        <f t="shared" si="10"/>
        <v>#N/A</v>
      </c>
      <c r="V32" s="76" t="e">
        <f t="shared" si="11"/>
        <v>#NUM!</v>
      </c>
      <c r="W32" s="76" t="e">
        <f t="shared" si="12"/>
        <v>#NUM!</v>
      </c>
      <c r="X32" s="76" t="e">
        <f t="shared" si="13"/>
        <v>#NUM!</v>
      </c>
      <c r="Y32" s="76" t="e">
        <f t="shared" si="14"/>
        <v>#NUM!</v>
      </c>
      <c r="Z32" s="76" t="e">
        <f t="shared" si="15"/>
        <v>#N/A</v>
      </c>
      <c r="AA32" s="76" t="e">
        <f t="shared" si="16"/>
        <v>#NUM!</v>
      </c>
      <c r="AB32" s="76" t="e">
        <f t="shared" si="17"/>
        <v>#NUM!</v>
      </c>
      <c r="AC32" s="76" t="e">
        <f t="shared" si="18"/>
        <v>#NUM!</v>
      </c>
      <c r="AD32" s="76" t="e">
        <f t="shared" si="19"/>
        <v>#NUM!</v>
      </c>
      <c r="AE32" s="76" t="e">
        <f t="shared" si="20"/>
        <v>#NUM!</v>
      </c>
      <c r="AF32" s="76" t="e">
        <f t="shared" si="21"/>
        <v>#N/A</v>
      </c>
      <c r="AG32" s="76" t="e">
        <f t="shared" si="22"/>
        <v>#NUM!</v>
      </c>
      <c r="AH32" s="76" t="e">
        <f t="shared" si="23"/>
        <v>#NUM!</v>
      </c>
      <c r="AI32" s="76" t="e">
        <f t="shared" si="24"/>
        <v>#NUM!</v>
      </c>
      <c r="AJ32" s="76" t="e">
        <f t="shared" si="25"/>
        <v>#N/A</v>
      </c>
    </row>
    <row r="33" spans="1:36" ht="12.95" customHeight="1" x14ac:dyDescent="0.15">
      <c r="A33" s="75"/>
      <c r="B33" s="107"/>
      <c r="C33" s="107"/>
      <c r="D33" s="75"/>
      <c r="E33" s="75"/>
      <c r="F33" s="4" t="str">
        <f t="shared" si="0"/>
        <v/>
      </c>
      <c r="G33" s="75"/>
      <c r="H33" s="75"/>
      <c r="I33" s="75"/>
      <c r="J33" s="1" t="s">
        <v>15</v>
      </c>
      <c r="K33" s="76" t="e">
        <f t="shared" si="1"/>
        <v>#NUM!</v>
      </c>
      <c r="L33" s="76" t="e">
        <f t="shared" si="2"/>
        <v>#NUM!</v>
      </c>
      <c r="M33" s="76" t="e">
        <f t="shared" si="3"/>
        <v>#NUM!</v>
      </c>
      <c r="N33" s="76" t="e">
        <f t="shared" si="4"/>
        <v>#NUM!</v>
      </c>
      <c r="O33" s="76" t="e">
        <f t="shared" si="5"/>
        <v>#NUM!</v>
      </c>
      <c r="P33" s="76" t="e">
        <f t="shared" si="26"/>
        <v>#N/A</v>
      </c>
      <c r="Q33" s="76" t="e">
        <f t="shared" si="6"/>
        <v>#NUM!</v>
      </c>
      <c r="R33" s="76" t="e">
        <f t="shared" si="7"/>
        <v>#NUM!</v>
      </c>
      <c r="S33" s="76" t="e">
        <f t="shared" si="8"/>
        <v>#NUM!</v>
      </c>
      <c r="T33" s="76" t="e">
        <f t="shared" si="9"/>
        <v>#NUM!</v>
      </c>
      <c r="U33" s="76" t="e">
        <f t="shared" si="10"/>
        <v>#N/A</v>
      </c>
      <c r="V33" s="76" t="e">
        <f t="shared" si="11"/>
        <v>#NUM!</v>
      </c>
      <c r="W33" s="76" t="e">
        <f t="shared" si="12"/>
        <v>#NUM!</v>
      </c>
      <c r="X33" s="76" t="e">
        <f t="shared" si="13"/>
        <v>#NUM!</v>
      </c>
      <c r="Y33" s="76" t="e">
        <f t="shared" si="14"/>
        <v>#NUM!</v>
      </c>
      <c r="Z33" s="76" t="e">
        <f t="shared" si="15"/>
        <v>#N/A</v>
      </c>
      <c r="AA33" s="76" t="e">
        <f t="shared" si="16"/>
        <v>#NUM!</v>
      </c>
      <c r="AB33" s="76" t="e">
        <f t="shared" si="17"/>
        <v>#NUM!</v>
      </c>
      <c r="AC33" s="76" t="e">
        <f t="shared" si="18"/>
        <v>#NUM!</v>
      </c>
      <c r="AD33" s="76" t="e">
        <f t="shared" si="19"/>
        <v>#NUM!</v>
      </c>
      <c r="AE33" s="76" t="e">
        <f t="shared" si="20"/>
        <v>#NUM!</v>
      </c>
      <c r="AF33" s="76" t="e">
        <f t="shared" si="21"/>
        <v>#N/A</v>
      </c>
      <c r="AG33" s="76" t="e">
        <f t="shared" si="22"/>
        <v>#NUM!</v>
      </c>
      <c r="AH33" s="76" t="e">
        <f t="shared" si="23"/>
        <v>#NUM!</v>
      </c>
      <c r="AI33" s="76" t="e">
        <f t="shared" si="24"/>
        <v>#NUM!</v>
      </c>
      <c r="AJ33" s="76" t="e">
        <f t="shared" si="25"/>
        <v>#N/A</v>
      </c>
    </row>
    <row r="34" spans="1:36" ht="12.95" customHeight="1" x14ac:dyDescent="0.15">
      <c r="A34" s="75"/>
      <c r="B34" s="107"/>
      <c r="C34" s="107"/>
      <c r="D34" s="75"/>
      <c r="E34" s="75"/>
      <c r="F34" s="4" t="str">
        <f t="shared" si="0"/>
        <v/>
      </c>
      <c r="G34" s="75"/>
      <c r="H34" s="75"/>
      <c r="I34" s="75"/>
      <c r="K34" s="76" t="e">
        <f t="shared" si="1"/>
        <v>#NUM!</v>
      </c>
      <c r="L34" s="76" t="e">
        <f t="shared" si="2"/>
        <v>#NUM!</v>
      </c>
      <c r="M34" s="76" t="e">
        <f t="shared" si="3"/>
        <v>#NUM!</v>
      </c>
      <c r="N34" s="76" t="e">
        <f t="shared" si="4"/>
        <v>#NUM!</v>
      </c>
      <c r="O34" s="76" t="e">
        <f t="shared" si="5"/>
        <v>#NUM!</v>
      </c>
      <c r="P34" s="76" t="e">
        <f t="shared" si="26"/>
        <v>#N/A</v>
      </c>
      <c r="Q34" s="76" t="e">
        <f t="shared" si="6"/>
        <v>#NUM!</v>
      </c>
      <c r="R34" s="76" t="e">
        <f t="shared" si="7"/>
        <v>#NUM!</v>
      </c>
      <c r="S34" s="76" t="e">
        <f t="shared" si="8"/>
        <v>#NUM!</v>
      </c>
      <c r="T34" s="76" t="e">
        <f t="shared" si="9"/>
        <v>#NUM!</v>
      </c>
      <c r="U34" s="76" t="e">
        <f t="shared" si="10"/>
        <v>#N/A</v>
      </c>
      <c r="V34" s="76" t="e">
        <f t="shared" si="11"/>
        <v>#NUM!</v>
      </c>
      <c r="W34" s="76" t="e">
        <f t="shared" si="12"/>
        <v>#NUM!</v>
      </c>
      <c r="X34" s="76" t="e">
        <f t="shared" si="13"/>
        <v>#NUM!</v>
      </c>
      <c r="Y34" s="76" t="e">
        <f t="shared" si="14"/>
        <v>#NUM!</v>
      </c>
      <c r="Z34" s="76" t="e">
        <f t="shared" si="15"/>
        <v>#N/A</v>
      </c>
      <c r="AA34" s="76" t="e">
        <f t="shared" si="16"/>
        <v>#NUM!</v>
      </c>
      <c r="AB34" s="76" t="e">
        <f t="shared" si="17"/>
        <v>#NUM!</v>
      </c>
      <c r="AC34" s="76" t="e">
        <f t="shared" si="18"/>
        <v>#NUM!</v>
      </c>
      <c r="AD34" s="76" t="e">
        <f t="shared" si="19"/>
        <v>#NUM!</v>
      </c>
      <c r="AE34" s="76" t="e">
        <f t="shared" si="20"/>
        <v>#NUM!</v>
      </c>
      <c r="AF34" s="76" t="e">
        <f t="shared" si="21"/>
        <v>#N/A</v>
      </c>
      <c r="AG34" s="76" t="e">
        <f t="shared" si="22"/>
        <v>#NUM!</v>
      </c>
      <c r="AH34" s="76" t="e">
        <f t="shared" si="23"/>
        <v>#NUM!</v>
      </c>
      <c r="AI34" s="76" t="e">
        <f t="shared" si="24"/>
        <v>#NUM!</v>
      </c>
      <c r="AJ34" s="76" t="e">
        <f t="shared" si="25"/>
        <v>#N/A</v>
      </c>
    </row>
    <row r="35" spans="1:36" ht="12.95" customHeight="1" x14ac:dyDescent="0.15">
      <c r="A35" s="75"/>
      <c r="B35" s="107"/>
      <c r="C35" s="107"/>
      <c r="D35" s="75"/>
      <c r="E35" s="75"/>
      <c r="F35" s="4" t="str">
        <f t="shared" si="0"/>
        <v/>
      </c>
      <c r="G35" s="75"/>
      <c r="H35" s="75"/>
      <c r="I35" s="75"/>
      <c r="K35" s="76" t="e">
        <f t="shared" si="1"/>
        <v>#NUM!</v>
      </c>
      <c r="L35" s="76" t="e">
        <f t="shared" si="2"/>
        <v>#NUM!</v>
      </c>
      <c r="M35" s="76" t="e">
        <f t="shared" si="3"/>
        <v>#NUM!</v>
      </c>
      <c r="N35" s="76" t="e">
        <f t="shared" si="4"/>
        <v>#NUM!</v>
      </c>
      <c r="O35" s="76" t="e">
        <f t="shared" si="5"/>
        <v>#NUM!</v>
      </c>
      <c r="P35" s="76" t="e">
        <f t="shared" si="26"/>
        <v>#N/A</v>
      </c>
      <c r="Q35" s="76" t="e">
        <f t="shared" si="6"/>
        <v>#NUM!</v>
      </c>
      <c r="R35" s="76" t="e">
        <f t="shared" si="7"/>
        <v>#NUM!</v>
      </c>
      <c r="S35" s="76" t="e">
        <f t="shared" si="8"/>
        <v>#NUM!</v>
      </c>
      <c r="T35" s="76" t="e">
        <f t="shared" si="9"/>
        <v>#NUM!</v>
      </c>
      <c r="U35" s="76" t="e">
        <f t="shared" si="10"/>
        <v>#N/A</v>
      </c>
      <c r="V35" s="76" t="e">
        <f t="shared" si="11"/>
        <v>#NUM!</v>
      </c>
      <c r="W35" s="76" t="e">
        <f t="shared" si="12"/>
        <v>#NUM!</v>
      </c>
      <c r="X35" s="76" t="e">
        <f t="shared" si="13"/>
        <v>#NUM!</v>
      </c>
      <c r="Y35" s="76" t="e">
        <f t="shared" si="14"/>
        <v>#NUM!</v>
      </c>
      <c r="Z35" s="76" t="e">
        <f t="shared" si="15"/>
        <v>#N/A</v>
      </c>
      <c r="AA35" s="76" t="e">
        <f t="shared" si="16"/>
        <v>#NUM!</v>
      </c>
      <c r="AB35" s="76" t="e">
        <f t="shared" si="17"/>
        <v>#NUM!</v>
      </c>
      <c r="AC35" s="76" t="e">
        <f t="shared" si="18"/>
        <v>#NUM!</v>
      </c>
      <c r="AD35" s="76" t="e">
        <f t="shared" si="19"/>
        <v>#NUM!</v>
      </c>
      <c r="AE35" s="76" t="e">
        <f t="shared" si="20"/>
        <v>#NUM!</v>
      </c>
      <c r="AF35" s="76" t="e">
        <f t="shared" si="21"/>
        <v>#N/A</v>
      </c>
      <c r="AG35" s="76" t="e">
        <f t="shared" si="22"/>
        <v>#NUM!</v>
      </c>
      <c r="AH35" s="76" t="e">
        <f t="shared" si="23"/>
        <v>#NUM!</v>
      </c>
      <c r="AI35" s="76" t="e">
        <f t="shared" si="24"/>
        <v>#NUM!</v>
      </c>
      <c r="AJ35" s="76" t="e">
        <f t="shared" si="25"/>
        <v>#N/A</v>
      </c>
    </row>
    <row r="36" spans="1:36" ht="12.95" customHeight="1" x14ac:dyDescent="0.15">
      <c r="A36" s="75"/>
      <c r="B36" s="107"/>
      <c r="C36" s="107"/>
      <c r="D36" s="75"/>
      <c r="E36" s="75"/>
      <c r="F36" s="4" t="str">
        <f t="shared" si="0"/>
        <v/>
      </c>
      <c r="G36" s="75"/>
      <c r="H36" s="75"/>
      <c r="I36" s="75"/>
      <c r="K36" s="76" t="e">
        <f t="shared" si="1"/>
        <v>#NUM!</v>
      </c>
      <c r="L36" s="76" t="e">
        <f t="shared" si="2"/>
        <v>#NUM!</v>
      </c>
      <c r="M36" s="76" t="e">
        <f t="shared" si="3"/>
        <v>#NUM!</v>
      </c>
      <c r="N36" s="76" t="e">
        <f t="shared" si="4"/>
        <v>#NUM!</v>
      </c>
      <c r="O36" s="76" t="e">
        <f t="shared" si="5"/>
        <v>#NUM!</v>
      </c>
      <c r="P36" s="76" t="e">
        <f t="shared" si="26"/>
        <v>#N/A</v>
      </c>
      <c r="Q36" s="76" t="e">
        <f t="shared" si="6"/>
        <v>#NUM!</v>
      </c>
      <c r="R36" s="76" t="e">
        <f t="shared" si="7"/>
        <v>#NUM!</v>
      </c>
      <c r="S36" s="76" t="e">
        <f t="shared" si="8"/>
        <v>#NUM!</v>
      </c>
      <c r="T36" s="76" t="e">
        <f t="shared" si="9"/>
        <v>#NUM!</v>
      </c>
      <c r="U36" s="76" t="e">
        <f t="shared" si="10"/>
        <v>#N/A</v>
      </c>
      <c r="V36" s="76" t="e">
        <f t="shared" si="11"/>
        <v>#NUM!</v>
      </c>
      <c r="W36" s="76" t="e">
        <f t="shared" si="12"/>
        <v>#NUM!</v>
      </c>
      <c r="X36" s="76" t="e">
        <f t="shared" si="13"/>
        <v>#NUM!</v>
      </c>
      <c r="Y36" s="76" t="e">
        <f t="shared" si="14"/>
        <v>#NUM!</v>
      </c>
      <c r="Z36" s="76" t="e">
        <f t="shared" si="15"/>
        <v>#N/A</v>
      </c>
      <c r="AA36" s="76" t="e">
        <f t="shared" si="16"/>
        <v>#NUM!</v>
      </c>
      <c r="AB36" s="76" t="e">
        <f t="shared" si="17"/>
        <v>#NUM!</v>
      </c>
      <c r="AC36" s="76" t="e">
        <f t="shared" si="18"/>
        <v>#NUM!</v>
      </c>
      <c r="AD36" s="76" t="e">
        <f t="shared" si="19"/>
        <v>#NUM!</v>
      </c>
      <c r="AE36" s="76" t="e">
        <f t="shared" si="20"/>
        <v>#NUM!</v>
      </c>
      <c r="AF36" s="76" t="e">
        <f t="shared" si="21"/>
        <v>#N/A</v>
      </c>
      <c r="AG36" s="76" t="e">
        <f t="shared" si="22"/>
        <v>#NUM!</v>
      </c>
      <c r="AH36" s="76" t="e">
        <f t="shared" si="23"/>
        <v>#NUM!</v>
      </c>
      <c r="AI36" s="76" t="e">
        <f t="shared" si="24"/>
        <v>#NUM!</v>
      </c>
      <c r="AJ36" s="76" t="e">
        <f t="shared" si="25"/>
        <v>#N/A</v>
      </c>
    </row>
    <row r="37" spans="1:36" ht="12.95" customHeight="1" x14ac:dyDescent="0.15">
      <c r="A37" s="75"/>
      <c r="B37" s="107"/>
      <c r="C37" s="107"/>
      <c r="D37" s="75"/>
      <c r="E37" s="75"/>
      <c r="F37" s="4" t="str">
        <f t="shared" si="0"/>
        <v/>
      </c>
      <c r="G37" s="75"/>
      <c r="H37" s="75"/>
      <c r="I37" s="75"/>
      <c r="K37" s="76" t="e">
        <f t="shared" si="1"/>
        <v>#NUM!</v>
      </c>
      <c r="L37" s="76" t="e">
        <f t="shared" si="2"/>
        <v>#NUM!</v>
      </c>
      <c r="M37" s="76" t="e">
        <f t="shared" si="3"/>
        <v>#NUM!</v>
      </c>
      <c r="N37" s="76" t="e">
        <f t="shared" si="4"/>
        <v>#NUM!</v>
      </c>
      <c r="O37" s="76" t="e">
        <f t="shared" si="5"/>
        <v>#NUM!</v>
      </c>
      <c r="P37" s="76" t="e">
        <f t="shared" si="26"/>
        <v>#N/A</v>
      </c>
      <c r="Q37" s="76" t="e">
        <f t="shared" si="6"/>
        <v>#NUM!</v>
      </c>
      <c r="R37" s="76" t="e">
        <f t="shared" si="7"/>
        <v>#NUM!</v>
      </c>
      <c r="S37" s="76" t="e">
        <f t="shared" si="8"/>
        <v>#NUM!</v>
      </c>
      <c r="T37" s="76" t="e">
        <f t="shared" si="9"/>
        <v>#NUM!</v>
      </c>
      <c r="U37" s="76" t="e">
        <f t="shared" si="10"/>
        <v>#N/A</v>
      </c>
      <c r="V37" s="76" t="e">
        <f t="shared" si="11"/>
        <v>#NUM!</v>
      </c>
      <c r="W37" s="76" t="e">
        <f t="shared" si="12"/>
        <v>#NUM!</v>
      </c>
      <c r="X37" s="76" t="e">
        <f t="shared" si="13"/>
        <v>#NUM!</v>
      </c>
      <c r="Y37" s="76" t="e">
        <f t="shared" si="14"/>
        <v>#NUM!</v>
      </c>
      <c r="Z37" s="76" t="e">
        <f t="shared" si="15"/>
        <v>#N/A</v>
      </c>
      <c r="AA37" s="76" t="e">
        <f t="shared" si="16"/>
        <v>#NUM!</v>
      </c>
      <c r="AB37" s="76" t="e">
        <f t="shared" si="17"/>
        <v>#NUM!</v>
      </c>
      <c r="AC37" s="76" t="e">
        <f t="shared" si="18"/>
        <v>#NUM!</v>
      </c>
      <c r="AD37" s="76" t="e">
        <f t="shared" si="19"/>
        <v>#NUM!</v>
      </c>
      <c r="AE37" s="76" t="e">
        <f t="shared" si="20"/>
        <v>#NUM!</v>
      </c>
      <c r="AF37" s="76" t="e">
        <f t="shared" si="21"/>
        <v>#N/A</v>
      </c>
      <c r="AG37" s="76" t="e">
        <f t="shared" si="22"/>
        <v>#NUM!</v>
      </c>
      <c r="AH37" s="76" t="e">
        <f t="shared" si="23"/>
        <v>#NUM!</v>
      </c>
      <c r="AI37" s="76" t="e">
        <f t="shared" si="24"/>
        <v>#NUM!</v>
      </c>
      <c r="AJ37" s="76" t="e">
        <f t="shared" si="25"/>
        <v>#N/A</v>
      </c>
    </row>
    <row r="38" spans="1:36" ht="12.95" customHeight="1" x14ac:dyDescent="0.15">
      <c r="A38" s="75"/>
      <c r="B38" s="107"/>
      <c r="C38" s="107"/>
      <c r="D38" s="75"/>
      <c r="E38" s="75"/>
      <c r="F38" s="4" t="str">
        <f t="shared" si="0"/>
        <v/>
      </c>
      <c r="G38" s="75"/>
      <c r="H38" s="75"/>
      <c r="I38" s="75"/>
      <c r="K38" s="76" t="e">
        <f t="shared" si="1"/>
        <v>#NUM!</v>
      </c>
      <c r="L38" s="76" t="e">
        <f t="shared" si="2"/>
        <v>#NUM!</v>
      </c>
      <c r="M38" s="76" t="e">
        <f t="shared" si="3"/>
        <v>#NUM!</v>
      </c>
      <c r="N38" s="76" t="e">
        <f t="shared" si="4"/>
        <v>#NUM!</v>
      </c>
      <c r="O38" s="76" t="e">
        <f t="shared" si="5"/>
        <v>#NUM!</v>
      </c>
      <c r="P38" s="76" t="e">
        <f t="shared" si="26"/>
        <v>#N/A</v>
      </c>
      <c r="Q38" s="76" t="e">
        <f t="shared" si="6"/>
        <v>#NUM!</v>
      </c>
      <c r="R38" s="76" t="e">
        <f t="shared" si="7"/>
        <v>#NUM!</v>
      </c>
      <c r="S38" s="76" t="e">
        <f t="shared" si="8"/>
        <v>#NUM!</v>
      </c>
      <c r="T38" s="76" t="e">
        <f t="shared" si="9"/>
        <v>#NUM!</v>
      </c>
      <c r="U38" s="76" t="e">
        <f t="shared" si="10"/>
        <v>#N/A</v>
      </c>
      <c r="V38" s="76" t="e">
        <f t="shared" si="11"/>
        <v>#NUM!</v>
      </c>
      <c r="W38" s="76" t="e">
        <f t="shared" si="12"/>
        <v>#NUM!</v>
      </c>
      <c r="X38" s="76" t="e">
        <f t="shared" si="13"/>
        <v>#NUM!</v>
      </c>
      <c r="Y38" s="76" t="e">
        <f t="shared" si="14"/>
        <v>#NUM!</v>
      </c>
      <c r="Z38" s="76" t="e">
        <f t="shared" si="15"/>
        <v>#N/A</v>
      </c>
      <c r="AA38" s="76" t="e">
        <f t="shared" si="16"/>
        <v>#NUM!</v>
      </c>
      <c r="AB38" s="76" t="e">
        <f t="shared" si="17"/>
        <v>#NUM!</v>
      </c>
      <c r="AC38" s="76" t="e">
        <f t="shared" si="18"/>
        <v>#NUM!</v>
      </c>
      <c r="AD38" s="76" t="e">
        <f t="shared" si="19"/>
        <v>#NUM!</v>
      </c>
      <c r="AE38" s="76" t="e">
        <f t="shared" si="20"/>
        <v>#NUM!</v>
      </c>
      <c r="AF38" s="76" t="e">
        <f t="shared" si="21"/>
        <v>#N/A</v>
      </c>
      <c r="AG38" s="76" t="e">
        <f t="shared" si="22"/>
        <v>#NUM!</v>
      </c>
      <c r="AH38" s="76" t="e">
        <f t="shared" si="23"/>
        <v>#NUM!</v>
      </c>
      <c r="AI38" s="76" t="e">
        <f t="shared" si="24"/>
        <v>#NUM!</v>
      </c>
      <c r="AJ38" s="76" t="e">
        <f t="shared" si="25"/>
        <v>#N/A</v>
      </c>
    </row>
    <row r="39" spans="1:36" ht="12.95" customHeight="1" x14ac:dyDescent="0.15">
      <c r="A39" s="75"/>
      <c r="B39" s="107"/>
      <c r="C39" s="107"/>
      <c r="D39" s="75"/>
      <c r="E39" s="75"/>
      <c r="F39" s="4" t="str">
        <f t="shared" si="0"/>
        <v/>
      </c>
      <c r="G39" s="75"/>
      <c r="H39" s="75"/>
      <c r="I39" s="75"/>
      <c r="K39" s="76" t="e">
        <f t="shared" si="1"/>
        <v>#NUM!</v>
      </c>
      <c r="L39" s="76" t="e">
        <f t="shared" si="2"/>
        <v>#NUM!</v>
      </c>
      <c r="M39" s="76" t="e">
        <f t="shared" si="3"/>
        <v>#NUM!</v>
      </c>
      <c r="N39" s="76" t="e">
        <f t="shared" si="4"/>
        <v>#NUM!</v>
      </c>
      <c r="O39" s="76" t="e">
        <f t="shared" si="5"/>
        <v>#NUM!</v>
      </c>
      <c r="P39" s="76" t="e">
        <f t="shared" si="26"/>
        <v>#N/A</v>
      </c>
      <c r="Q39" s="76" t="e">
        <f t="shared" si="6"/>
        <v>#NUM!</v>
      </c>
      <c r="R39" s="76" t="e">
        <f t="shared" si="7"/>
        <v>#NUM!</v>
      </c>
      <c r="S39" s="76" t="e">
        <f t="shared" si="8"/>
        <v>#NUM!</v>
      </c>
      <c r="T39" s="76" t="e">
        <f t="shared" si="9"/>
        <v>#NUM!</v>
      </c>
      <c r="U39" s="76" t="e">
        <f t="shared" si="10"/>
        <v>#N/A</v>
      </c>
      <c r="V39" s="76" t="e">
        <f t="shared" si="11"/>
        <v>#NUM!</v>
      </c>
      <c r="W39" s="76" t="e">
        <f t="shared" si="12"/>
        <v>#NUM!</v>
      </c>
      <c r="X39" s="76" t="e">
        <f t="shared" si="13"/>
        <v>#NUM!</v>
      </c>
      <c r="Y39" s="76" t="e">
        <f t="shared" si="14"/>
        <v>#NUM!</v>
      </c>
      <c r="Z39" s="76" t="e">
        <f t="shared" si="15"/>
        <v>#N/A</v>
      </c>
      <c r="AA39" s="76" t="e">
        <f t="shared" si="16"/>
        <v>#NUM!</v>
      </c>
      <c r="AB39" s="76" t="e">
        <f t="shared" si="17"/>
        <v>#NUM!</v>
      </c>
      <c r="AC39" s="76" t="e">
        <f t="shared" si="18"/>
        <v>#NUM!</v>
      </c>
      <c r="AD39" s="76" t="e">
        <f t="shared" si="19"/>
        <v>#NUM!</v>
      </c>
      <c r="AE39" s="76" t="e">
        <f t="shared" si="20"/>
        <v>#NUM!</v>
      </c>
      <c r="AF39" s="76" t="e">
        <f t="shared" si="21"/>
        <v>#N/A</v>
      </c>
      <c r="AG39" s="76" t="e">
        <f t="shared" si="22"/>
        <v>#NUM!</v>
      </c>
      <c r="AH39" s="76" t="e">
        <f t="shared" si="23"/>
        <v>#NUM!</v>
      </c>
      <c r="AI39" s="76" t="e">
        <f t="shared" si="24"/>
        <v>#NUM!</v>
      </c>
      <c r="AJ39" s="76" t="e">
        <f t="shared" si="25"/>
        <v>#N/A</v>
      </c>
    </row>
    <row r="40" spans="1:36" ht="12.95" customHeight="1" x14ac:dyDescent="0.15">
      <c r="A40" s="75"/>
      <c r="B40" s="107"/>
      <c r="C40" s="107"/>
      <c r="D40" s="75"/>
      <c r="E40" s="75"/>
      <c r="F40" s="4" t="str">
        <f t="shared" si="0"/>
        <v/>
      </c>
      <c r="G40" s="75"/>
      <c r="H40" s="75"/>
      <c r="I40" s="75"/>
      <c r="K40" s="76" t="e">
        <f t="shared" si="1"/>
        <v>#NUM!</v>
      </c>
      <c r="L40" s="76" t="e">
        <f t="shared" si="2"/>
        <v>#NUM!</v>
      </c>
      <c r="M40" s="76" t="e">
        <f t="shared" si="3"/>
        <v>#NUM!</v>
      </c>
      <c r="N40" s="76" t="e">
        <f t="shared" si="4"/>
        <v>#NUM!</v>
      </c>
      <c r="O40" s="76" t="e">
        <f t="shared" si="5"/>
        <v>#NUM!</v>
      </c>
      <c r="P40" s="76" t="e">
        <f t="shared" si="26"/>
        <v>#N/A</v>
      </c>
      <c r="Q40" s="76" t="e">
        <f t="shared" si="6"/>
        <v>#NUM!</v>
      </c>
      <c r="R40" s="76" t="e">
        <f t="shared" si="7"/>
        <v>#NUM!</v>
      </c>
      <c r="S40" s="76" t="e">
        <f t="shared" si="8"/>
        <v>#NUM!</v>
      </c>
      <c r="T40" s="76" t="e">
        <f t="shared" si="9"/>
        <v>#NUM!</v>
      </c>
      <c r="U40" s="76" t="e">
        <f t="shared" si="10"/>
        <v>#N/A</v>
      </c>
      <c r="V40" s="76" t="e">
        <f t="shared" si="11"/>
        <v>#NUM!</v>
      </c>
      <c r="W40" s="76" t="e">
        <f t="shared" si="12"/>
        <v>#NUM!</v>
      </c>
      <c r="X40" s="76" t="e">
        <f t="shared" si="13"/>
        <v>#NUM!</v>
      </c>
      <c r="Y40" s="76" t="e">
        <f t="shared" si="14"/>
        <v>#NUM!</v>
      </c>
      <c r="Z40" s="76" t="e">
        <f t="shared" si="15"/>
        <v>#N/A</v>
      </c>
      <c r="AA40" s="76" t="e">
        <f t="shared" si="16"/>
        <v>#NUM!</v>
      </c>
      <c r="AB40" s="76" t="e">
        <f t="shared" si="17"/>
        <v>#NUM!</v>
      </c>
      <c r="AC40" s="76" t="e">
        <f t="shared" si="18"/>
        <v>#NUM!</v>
      </c>
      <c r="AD40" s="76" t="e">
        <f t="shared" si="19"/>
        <v>#NUM!</v>
      </c>
      <c r="AE40" s="76" t="e">
        <f t="shared" si="20"/>
        <v>#NUM!</v>
      </c>
      <c r="AF40" s="76" t="e">
        <f t="shared" si="21"/>
        <v>#N/A</v>
      </c>
      <c r="AG40" s="76" t="e">
        <f t="shared" si="22"/>
        <v>#NUM!</v>
      </c>
      <c r="AH40" s="76" t="e">
        <f t="shared" si="23"/>
        <v>#NUM!</v>
      </c>
      <c r="AI40" s="76" t="e">
        <f t="shared" si="24"/>
        <v>#NUM!</v>
      </c>
      <c r="AJ40" s="76" t="e">
        <f t="shared" si="25"/>
        <v>#N/A</v>
      </c>
    </row>
    <row r="41" spans="1:36" ht="12.95" customHeight="1" x14ac:dyDescent="0.15">
      <c r="A41" s="75"/>
      <c r="B41" s="107"/>
      <c r="C41" s="107"/>
      <c r="D41" s="75"/>
      <c r="E41" s="75"/>
      <c r="F41" s="4" t="str">
        <f t="shared" si="0"/>
        <v/>
      </c>
      <c r="G41" s="75"/>
      <c r="H41" s="75"/>
      <c r="I41" s="75"/>
      <c r="K41" s="76" t="e">
        <f t="shared" si="1"/>
        <v>#NUM!</v>
      </c>
      <c r="L41" s="76" t="e">
        <f t="shared" si="2"/>
        <v>#NUM!</v>
      </c>
      <c r="M41" s="76" t="e">
        <f t="shared" si="3"/>
        <v>#NUM!</v>
      </c>
      <c r="N41" s="76" t="e">
        <f t="shared" si="4"/>
        <v>#NUM!</v>
      </c>
      <c r="O41" s="76" t="e">
        <f t="shared" si="5"/>
        <v>#NUM!</v>
      </c>
      <c r="P41" s="76" t="e">
        <f t="shared" si="26"/>
        <v>#N/A</v>
      </c>
      <c r="Q41" s="76" t="e">
        <f t="shared" si="6"/>
        <v>#NUM!</v>
      </c>
      <c r="R41" s="76" t="e">
        <f t="shared" si="7"/>
        <v>#NUM!</v>
      </c>
      <c r="S41" s="76" t="e">
        <f t="shared" si="8"/>
        <v>#NUM!</v>
      </c>
      <c r="T41" s="76" t="e">
        <f t="shared" si="9"/>
        <v>#NUM!</v>
      </c>
      <c r="U41" s="76" t="e">
        <f t="shared" si="10"/>
        <v>#N/A</v>
      </c>
      <c r="V41" s="76" t="e">
        <f t="shared" si="11"/>
        <v>#NUM!</v>
      </c>
      <c r="W41" s="76" t="e">
        <f t="shared" si="12"/>
        <v>#NUM!</v>
      </c>
      <c r="X41" s="76" t="e">
        <f t="shared" si="13"/>
        <v>#NUM!</v>
      </c>
      <c r="Y41" s="76" t="e">
        <f t="shared" si="14"/>
        <v>#NUM!</v>
      </c>
      <c r="Z41" s="76" t="e">
        <f t="shared" si="15"/>
        <v>#N/A</v>
      </c>
      <c r="AA41" s="76" t="e">
        <f t="shared" si="16"/>
        <v>#NUM!</v>
      </c>
      <c r="AB41" s="76" t="e">
        <f t="shared" si="17"/>
        <v>#NUM!</v>
      </c>
      <c r="AC41" s="76" t="e">
        <f t="shared" si="18"/>
        <v>#NUM!</v>
      </c>
      <c r="AD41" s="76" t="e">
        <f t="shared" si="19"/>
        <v>#NUM!</v>
      </c>
      <c r="AE41" s="76" t="e">
        <f t="shared" si="20"/>
        <v>#NUM!</v>
      </c>
      <c r="AF41" s="76" t="e">
        <f t="shared" si="21"/>
        <v>#N/A</v>
      </c>
      <c r="AG41" s="76" t="e">
        <f t="shared" si="22"/>
        <v>#NUM!</v>
      </c>
      <c r="AH41" s="76" t="e">
        <f t="shared" si="23"/>
        <v>#NUM!</v>
      </c>
      <c r="AI41" s="76" t="e">
        <f t="shared" si="24"/>
        <v>#NUM!</v>
      </c>
      <c r="AJ41" s="76" t="e">
        <f t="shared" si="25"/>
        <v>#N/A</v>
      </c>
    </row>
    <row r="42" spans="1:36" ht="12.95" customHeight="1" x14ac:dyDescent="0.15">
      <c r="A42" s="75"/>
      <c r="B42" s="107"/>
      <c r="C42" s="107"/>
      <c r="D42" s="75"/>
      <c r="E42" s="75"/>
      <c r="F42" s="4" t="str">
        <f t="shared" si="0"/>
        <v/>
      </c>
      <c r="G42" s="75"/>
      <c r="H42" s="75"/>
      <c r="I42" s="75"/>
      <c r="K42" s="76" t="e">
        <f t="shared" si="1"/>
        <v>#NUM!</v>
      </c>
      <c r="L42" s="76" t="e">
        <f t="shared" si="2"/>
        <v>#NUM!</v>
      </c>
      <c r="M42" s="76" t="e">
        <f t="shared" si="3"/>
        <v>#NUM!</v>
      </c>
      <c r="N42" s="76" t="e">
        <f t="shared" si="4"/>
        <v>#NUM!</v>
      </c>
      <c r="O42" s="76" t="e">
        <f t="shared" si="5"/>
        <v>#NUM!</v>
      </c>
      <c r="P42" s="76" t="e">
        <f t="shared" si="26"/>
        <v>#N/A</v>
      </c>
      <c r="Q42" s="76" t="e">
        <f t="shared" si="6"/>
        <v>#NUM!</v>
      </c>
      <c r="R42" s="76" t="e">
        <f t="shared" si="7"/>
        <v>#NUM!</v>
      </c>
      <c r="S42" s="76" t="e">
        <f t="shared" si="8"/>
        <v>#NUM!</v>
      </c>
      <c r="T42" s="76" t="e">
        <f t="shared" si="9"/>
        <v>#NUM!</v>
      </c>
      <c r="U42" s="76" t="e">
        <f t="shared" si="10"/>
        <v>#N/A</v>
      </c>
      <c r="V42" s="76" t="e">
        <f t="shared" si="11"/>
        <v>#NUM!</v>
      </c>
      <c r="W42" s="76" t="e">
        <f t="shared" si="12"/>
        <v>#NUM!</v>
      </c>
      <c r="X42" s="76" t="e">
        <f t="shared" si="13"/>
        <v>#NUM!</v>
      </c>
      <c r="Y42" s="76" t="e">
        <f t="shared" si="14"/>
        <v>#NUM!</v>
      </c>
      <c r="Z42" s="76" t="e">
        <f t="shared" si="15"/>
        <v>#N/A</v>
      </c>
      <c r="AA42" s="76" t="e">
        <f t="shared" si="16"/>
        <v>#NUM!</v>
      </c>
      <c r="AB42" s="76" t="e">
        <f t="shared" si="17"/>
        <v>#NUM!</v>
      </c>
      <c r="AC42" s="76" t="e">
        <f t="shared" si="18"/>
        <v>#NUM!</v>
      </c>
      <c r="AD42" s="76" t="e">
        <f t="shared" si="19"/>
        <v>#NUM!</v>
      </c>
      <c r="AE42" s="76" t="e">
        <f t="shared" si="20"/>
        <v>#NUM!</v>
      </c>
      <c r="AF42" s="76" t="e">
        <f t="shared" si="21"/>
        <v>#N/A</v>
      </c>
      <c r="AG42" s="76" t="e">
        <f t="shared" si="22"/>
        <v>#NUM!</v>
      </c>
      <c r="AH42" s="76" t="e">
        <f t="shared" si="23"/>
        <v>#NUM!</v>
      </c>
      <c r="AI42" s="76" t="e">
        <f t="shared" si="24"/>
        <v>#NUM!</v>
      </c>
      <c r="AJ42" s="76" t="e">
        <f t="shared" si="25"/>
        <v>#N/A</v>
      </c>
    </row>
    <row r="43" spans="1:36" ht="12.95" customHeight="1" x14ac:dyDescent="0.15">
      <c r="A43" s="75"/>
      <c r="B43" s="107"/>
      <c r="C43" s="107"/>
      <c r="D43" s="75"/>
      <c r="E43" s="75"/>
      <c r="F43" s="4" t="str">
        <f t="shared" si="0"/>
        <v/>
      </c>
      <c r="G43" s="75"/>
      <c r="H43" s="75"/>
      <c r="I43" s="75"/>
      <c r="K43" s="76" t="e">
        <f t="shared" si="1"/>
        <v>#NUM!</v>
      </c>
      <c r="L43" s="76" t="e">
        <f t="shared" si="2"/>
        <v>#NUM!</v>
      </c>
      <c r="M43" s="76" t="e">
        <f t="shared" si="3"/>
        <v>#NUM!</v>
      </c>
      <c r="N43" s="76" t="e">
        <f t="shared" si="4"/>
        <v>#NUM!</v>
      </c>
      <c r="O43" s="76" t="e">
        <f t="shared" si="5"/>
        <v>#NUM!</v>
      </c>
      <c r="P43" s="76" t="e">
        <f t="shared" si="26"/>
        <v>#N/A</v>
      </c>
      <c r="Q43" s="76" t="e">
        <f t="shared" si="6"/>
        <v>#NUM!</v>
      </c>
      <c r="R43" s="76" t="e">
        <f t="shared" si="7"/>
        <v>#NUM!</v>
      </c>
      <c r="S43" s="76" t="e">
        <f t="shared" si="8"/>
        <v>#NUM!</v>
      </c>
      <c r="T43" s="76" t="e">
        <f t="shared" si="9"/>
        <v>#NUM!</v>
      </c>
      <c r="U43" s="76" t="e">
        <f t="shared" si="10"/>
        <v>#N/A</v>
      </c>
      <c r="V43" s="76" t="e">
        <f t="shared" si="11"/>
        <v>#NUM!</v>
      </c>
      <c r="W43" s="76" t="e">
        <f t="shared" si="12"/>
        <v>#NUM!</v>
      </c>
      <c r="X43" s="76" t="e">
        <f t="shared" si="13"/>
        <v>#NUM!</v>
      </c>
      <c r="Y43" s="76" t="e">
        <f t="shared" si="14"/>
        <v>#NUM!</v>
      </c>
      <c r="Z43" s="76" t="e">
        <f t="shared" si="15"/>
        <v>#N/A</v>
      </c>
      <c r="AA43" s="76" t="e">
        <f t="shared" si="16"/>
        <v>#NUM!</v>
      </c>
      <c r="AB43" s="76" t="e">
        <f t="shared" si="17"/>
        <v>#NUM!</v>
      </c>
      <c r="AC43" s="76" t="e">
        <f t="shared" si="18"/>
        <v>#NUM!</v>
      </c>
      <c r="AD43" s="76" t="e">
        <f t="shared" si="19"/>
        <v>#NUM!</v>
      </c>
      <c r="AE43" s="76" t="e">
        <f t="shared" si="20"/>
        <v>#NUM!</v>
      </c>
      <c r="AF43" s="76" t="e">
        <f t="shared" si="21"/>
        <v>#N/A</v>
      </c>
      <c r="AG43" s="76" t="e">
        <f t="shared" si="22"/>
        <v>#NUM!</v>
      </c>
      <c r="AH43" s="76" t="e">
        <f t="shared" si="23"/>
        <v>#NUM!</v>
      </c>
      <c r="AI43" s="76" t="e">
        <f t="shared" si="24"/>
        <v>#NUM!</v>
      </c>
      <c r="AJ43" s="7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5" t="s">
        <v>18</v>
      </c>
      <c r="D46" s="75" t="s">
        <v>19</v>
      </c>
      <c r="E46" s="75" t="s">
        <v>20</v>
      </c>
      <c r="F46" s="10"/>
      <c r="G46" s="5" t="s">
        <v>21</v>
      </c>
      <c r="H46" s="12"/>
      <c r="I46" s="104" t="s">
        <v>148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11</v>
      </c>
      <c r="D48" s="14" t="str">
        <f>IF(D47&gt;0,ROUND(SUMIF(G4:G43,"*下層*",E4:E43)/D47,0),"")</f>
        <v/>
      </c>
      <c r="E48" s="14">
        <f>ROUND(SUM(E4:E43)/E47,0)</f>
        <v>11</v>
      </c>
      <c r="F48" s="13"/>
      <c r="G48" s="15">
        <f>C48</f>
        <v>11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1.7300000000000002</v>
      </c>
      <c r="D50" s="16">
        <f>SUMIF(G4:G43,"*下層*",F4:F43)</f>
        <v>0</v>
      </c>
      <c r="E50" s="4">
        <f>SUM(F4:F43)</f>
        <v>1.7300000000000002</v>
      </c>
      <c r="F50" s="13"/>
      <c r="G50" s="17">
        <f>C50*100</f>
        <v>173.00000000000003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形状比＝85、Sr＝21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5" t="s">
        <v>18</v>
      </c>
      <c r="D53" s="75" t="s">
        <v>19</v>
      </c>
      <c r="E53" s="75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14</v>
      </c>
      <c r="D54" s="14">
        <f>COUNTIF(H4:H43,"▲")</f>
        <v>0</v>
      </c>
      <c r="E54" s="14">
        <f>COUNTA(H4:H43)</f>
        <v>14</v>
      </c>
      <c r="F54" s="10"/>
      <c r="G54" s="15">
        <f>C54*100</f>
        <v>1400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9</v>
      </c>
      <c r="D55" s="14" t="str">
        <f>IF(D54&gt;0,ROUND(SUMIF(H4:H43,"▲",E4:E43)/D54,0),"")</f>
        <v/>
      </c>
      <c r="E55" s="14">
        <f>ROUND(SUMIF(H4:H43,"*",E4:E43)/E54,0)</f>
        <v>9</v>
      </c>
      <c r="F55" s="13"/>
      <c r="G55" s="15">
        <f>C55</f>
        <v>9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11</v>
      </c>
      <c r="D56" s="14" t="str">
        <f>IF(D54&gt;0,ROUND(SUMIF(H4:H43,"▲",D4:D43)/D54,0),"")</f>
        <v/>
      </c>
      <c r="E56" s="14">
        <f>ROUND(SUMIF(H4:H43,"*",D4:D43)/E54,0)</f>
        <v>11</v>
      </c>
      <c r="F56" s="13"/>
      <c r="G56" s="15">
        <f>C56</f>
        <v>11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0.7300000000000002</v>
      </c>
      <c r="D57" s="16">
        <f>SUMIF(H4:H43,"▲",F4:F43)</f>
        <v>0</v>
      </c>
      <c r="E57" s="16">
        <f>SUM(C57:D57)</f>
        <v>0.7300000000000002</v>
      </c>
      <c r="F57" s="13"/>
      <c r="G57" s="19">
        <f>C57*100</f>
        <v>73.000000000000014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5" t="s">
        <v>18</v>
      </c>
      <c r="D60" s="75" t="s">
        <v>19</v>
      </c>
      <c r="E60" s="75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73.7</v>
      </c>
      <c r="D61" s="20" t="str">
        <f>IF(D47&gt;0,ROUND(D54/D47*100,1),"")</f>
        <v/>
      </c>
      <c r="E61" s="20">
        <f>ROUND(E54/E47*100,1)</f>
        <v>73.7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42.2</v>
      </c>
      <c r="D62" s="20" t="str">
        <f>IF(D47&gt;0,ROUND(D57/D50*100,1),"")</f>
        <v/>
      </c>
      <c r="E62" s="20">
        <f>ROUND(E57/E50*100,1)</f>
        <v>42.2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5" t="s">
        <v>18</v>
      </c>
      <c r="D65" s="75" t="s">
        <v>19</v>
      </c>
      <c r="E65" s="7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</v>
      </c>
      <c r="D69" s="16" t="str">
        <f>IF(D66&gt;0,D50-D57,"")</f>
        <v/>
      </c>
      <c r="E69" s="4">
        <f>SUM(C69:D69)</f>
        <v>1</v>
      </c>
      <c r="F69" s="13"/>
      <c r="G69" s="17">
        <f>C69*100</f>
        <v>100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形状比＝79、Sr＝30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9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863" priority="16" stopIfTrue="1">
      <formula>AND(($H4="スギ"),(#REF!&lt;12))</formula>
    </cfRule>
  </conditionalFormatting>
  <conditionalFormatting sqref="L4:L43">
    <cfRule type="expression" dxfId="862" priority="15" stopIfTrue="1">
      <formula>AND(($H4="スギ"),(#REF!&lt;22),(#REF!&gt;=12))</formula>
    </cfRule>
  </conditionalFormatting>
  <conditionalFormatting sqref="M4:M43">
    <cfRule type="expression" dxfId="861" priority="14" stopIfTrue="1">
      <formula>AND(($H4="スギ"),(#REF!&lt;32),(#REF!&gt;=22))</formula>
    </cfRule>
  </conditionalFormatting>
  <conditionalFormatting sqref="N4:N43">
    <cfRule type="expression" dxfId="860" priority="13" stopIfTrue="1">
      <formula>AND(($H4="スギ"),(#REF!&lt;42),(#REF!&gt;=32))</formula>
    </cfRule>
  </conditionalFormatting>
  <conditionalFormatting sqref="U4:U43 Z4:AF43 AJ4:AJ43 O4:P43">
    <cfRule type="expression" dxfId="859" priority="12" stopIfTrue="1">
      <formula>AND(($H4="スギ"),(#REF!&gt;=42))</formula>
    </cfRule>
  </conditionalFormatting>
  <conditionalFormatting sqref="Q4:Q43 AA4:AA43">
    <cfRule type="expression" dxfId="858" priority="11" stopIfTrue="1">
      <formula>AND(($H4="ヒノキ"),(#REF!&lt;12))</formula>
    </cfRule>
  </conditionalFormatting>
  <conditionalFormatting sqref="R4:R43 AB4:AE43">
    <cfRule type="expression" dxfId="857" priority="10" stopIfTrue="1">
      <formula>AND(($H4="ヒノキ"),(#REF!&lt;22),(#REF!&gt;=12))</formula>
    </cfRule>
  </conditionalFormatting>
  <conditionalFormatting sqref="S4:S43">
    <cfRule type="expression" dxfId="856" priority="9" stopIfTrue="1">
      <formula>AND(($H4="ヒノキ"),(#REF!&lt;32),(#REF!&gt;=22))</formula>
    </cfRule>
  </conditionalFormatting>
  <conditionalFormatting sqref="T4:U43 Z4:AF43 AJ4:AJ43">
    <cfRule type="expression" dxfId="855" priority="8" stopIfTrue="1">
      <formula>AND(($H4="ヒノキ"),(#REF!&gt;=32))</formula>
    </cfRule>
  </conditionalFormatting>
  <conditionalFormatting sqref="V4:V43 AA4:AA43">
    <cfRule type="expression" dxfId="854" priority="7" stopIfTrue="1">
      <formula>AND(($H4="アカマツ"),(#REF!&lt;12))</formula>
    </cfRule>
  </conditionalFormatting>
  <conditionalFormatting sqref="W4:W43 AB4:AB43">
    <cfRule type="expression" dxfId="853" priority="6" stopIfTrue="1">
      <formula>AND(($H4="アカマツ"),(#REF!&lt;22),(#REF!&gt;=12))</formula>
    </cfRule>
  </conditionalFormatting>
  <conditionalFormatting sqref="X4:X43 AC4:AC43">
    <cfRule type="expression" dxfId="852" priority="5" stopIfTrue="1">
      <formula>AND(($H4="アカマツ"),(#REF!&lt;42),(#REF!&gt;=22))</formula>
    </cfRule>
  </conditionalFormatting>
  <conditionalFormatting sqref="Y4:AF43 AJ4:AJ43">
    <cfRule type="expression" dxfId="851" priority="4" stopIfTrue="1">
      <formula>AND(($H4="アカマツ"),(#REF!&gt;=42))</formula>
    </cfRule>
  </conditionalFormatting>
  <conditionalFormatting sqref="AG4:AG43">
    <cfRule type="expression" dxfId="850" priority="3" stopIfTrue="1">
      <formula>AND(($H4&lt;&gt;"スギ"),($H4&lt;&gt;"ヒノキ"),($H4&lt;&gt;"アカマツ"),(#REF!&lt;12))</formula>
    </cfRule>
  </conditionalFormatting>
  <conditionalFormatting sqref="AH4:AH43">
    <cfRule type="expression" dxfId="84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4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J120"/>
  <sheetViews>
    <sheetView showGridLines="0" tabSelected="1" view="pageBreakPreview" topLeftCell="A34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100</v>
      </c>
      <c r="B2" s="113"/>
      <c r="C2" s="113"/>
      <c r="D2" s="113"/>
      <c r="E2" s="113"/>
      <c r="F2" s="113"/>
      <c r="G2" s="113"/>
      <c r="H2" s="114" t="s">
        <v>85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77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6">
        <v>0</v>
      </c>
      <c r="L3" s="76">
        <v>12</v>
      </c>
      <c r="M3" s="76">
        <v>22</v>
      </c>
      <c r="N3" s="76">
        <v>32</v>
      </c>
      <c r="O3" s="76">
        <v>42</v>
      </c>
      <c r="P3" s="76" t="s">
        <v>14</v>
      </c>
      <c r="Q3" s="76">
        <v>0</v>
      </c>
      <c r="R3" s="76">
        <v>12</v>
      </c>
      <c r="S3" s="76">
        <v>22</v>
      </c>
      <c r="T3" s="76">
        <v>32</v>
      </c>
      <c r="U3" s="76" t="s">
        <v>14</v>
      </c>
      <c r="V3" s="76">
        <v>0</v>
      </c>
      <c r="W3" s="76">
        <v>12</v>
      </c>
      <c r="X3" s="76">
        <v>22</v>
      </c>
      <c r="Y3" s="76">
        <v>42</v>
      </c>
      <c r="Z3" s="76" t="s">
        <v>14</v>
      </c>
      <c r="AA3" s="76">
        <v>0</v>
      </c>
      <c r="AB3" s="76">
        <v>12</v>
      </c>
      <c r="AC3" s="76">
        <v>22</v>
      </c>
      <c r="AD3" s="76">
        <v>32</v>
      </c>
      <c r="AE3" s="76">
        <v>42</v>
      </c>
      <c r="AF3" s="76" t="s">
        <v>14</v>
      </c>
      <c r="AG3" s="76">
        <v>0</v>
      </c>
      <c r="AH3" s="76">
        <v>12</v>
      </c>
      <c r="AI3" s="76">
        <v>42</v>
      </c>
      <c r="AJ3" s="76" t="s">
        <v>14</v>
      </c>
    </row>
    <row r="4" spans="1:36" ht="12.95" customHeight="1" x14ac:dyDescent="0.15">
      <c r="A4" s="75">
        <v>621</v>
      </c>
      <c r="B4" s="107" t="s">
        <v>58</v>
      </c>
      <c r="C4" s="107"/>
      <c r="D4" s="75">
        <v>16</v>
      </c>
      <c r="E4" s="75">
        <v>15</v>
      </c>
      <c r="F4" s="4">
        <f t="shared" ref="F4:F43" si="0">IF(D4&gt;0,IF(B4="スギ",P4,IF(B4="ヒノキ",U4,IF(B4="アカマツ",Z4,IF(B4="カラマツ",AF4,AJ4)))),"")</f>
        <v>0.14000000000000001</v>
      </c>
      <c r="G4" s="5" t="s">
        <v>63</v>
      </c>
      <c r="H4" s="75"/>
      <c r="I4" s="85" t="s">
        <v>83</v>
      </c>
      <c r="J4" s="1" t="s">
        <v>15</v>
      </c>
      <c r="K4" s="76">
        <f t="shared" ref="K4:K43" si="1">IF(ROUND(10^(-5+0.8769+1.7454*LOG(D4)+1.014*LOG(E4)),2)&gt;=0.01,ROUND(10^(-5+0.8769+1.7454*LOG(D4)+1.014*LOG(E4)),2),ROUND(10^(-5+0.8769+1.7454*LOG(D4)+1.014*LOG(E4)),3))</f>
        <v>0.15</v>
      </c>
      <c r="L4" s="76">
        <f t="shared" ref="L4:L43" si="2">ROUND(10^(-5+0.73504+1.83346*LOG(D4)+1.06569*LOG(E4)),2)</f>
        <v>0.16</v>
      </c>
      <c r="M4" s="76">
        <f t="shared" ref="M4:M43" si="3">ROUND(10^(-5+0.71514+1.74357*LOG(D4)+1.17719*LOG(E4)),2)</f>
        <v>0.16</v>
      </c>
      <c r="N4" s="76">
        <f t="shared" ref="N4:N43" si="4">ROUND(10^(-5+0.82956+1.76381*LOG(D4)+1.06412*LOG(E4)),2)</f>
        <v>0.16</v>
      </c>
      <c r="O4" s="76">
        <f t="shared" ref="O4:O43" si="5">ROUND(10^(-5+0.88226+1.79204*LOG(D4)+0.99303*LOG(E4)),2)</f>
        <v>0.16</v>
      </c>
      <c r="P4" s="76">
        <f>HLOOKUP($D4,K$3:O$43,MATCH($A4,$A$3:$A$43,0),1)</f>
        <v>0.16</v>
      </c>
      <c r="Q4" s="76">
        <f t="shared" ref="Q4:Q43" si="6">IF(ROUND(10^(1.810672*LOG(D4)+0.982833*LOG(E4)-4.173533),2)&gt;=0.01,ROUND(10^(1.810672*LOG(D4)+0.982833*LOG(E4)-4.173533),2),ROUND(10^(1.810672*LOG(D4)+0.982833*LOG(E4)-4.173533),3))</f>
        <v>0.15</v>
      </c>
      <c r="R4" s="76">
        <f t="shared" ref="R4:R43" si="7">ROUND(10^(1.905709*LOG(D4)+1.011385*LOG(E4)-4.293729),2)</f>
        <v>0.16</v>
      </c>
      <c r="S4" s="76">
        <f t="shared" ref="S4:S43" si="8">ROUND(10^(1.771888*LOG(D4)+1.138415*LOG(E4)-4.271259),2)</f>
        <v>0.16</v>
      </c>
      <c r="T4" s="76">
        <f t="shared" ref="T4:T43" si="9">ROUND(10^(1.671519*LOG(D4)+1.363617*LOG(E4)-4.404407),2)</f>
        <v>0.16</v>
      </c>
      <c r="U4" s="76">
        <f t="shared" ref="U4:U43" si="10">HLOOKUP($D4,Q$3:T$43,MATCH($A4,$A$3:$A$43,0),1)</f>
        <v>0.16</v>
      </c>
      <c r="V4" s="76">
        <f t="shared" ref="V4:V43" si="11">IF(ROUND(10^(-4.249503+1.946501*LOG(D4)+0.942682*LOG(E4)),2)&gt;=0.01,ROUND(10^(-4.249503+1.946501*LOG(D4)+0.942682*LOG(E4)),2),ROUND(10^(-4.249503+1.946501*LOG(D4)+0.942682*LOG(E4)),3))</f>
        <v>0.16</v>
      </c>
      <c r="W4" s="76">
        <f t="shared" ref="W4:W43" si="12">ROUND(10^(-4.155639+1.847898*LOG(D4)+0.951955*LOG(E4)),2)</f>
        <v>0.15</v>
      </c>
      <c r="X4" s="76">
        <f t="shared" ref="X4:X43" si="13">ROUND(10^(-4.194535+1.804172*LOG(D4)+1.034248*LOG(E4)),2)</f>
        <v>0.16</v>
      </c>
      <c r="Y4" s="76">
        <f t="shared" ref="Y4:Y43" si="14">ROUND(10^(-4.42347+2.006485*LOG(D4)+0.967757*LOG(E4)),2)</f>
        <v>0.14000000000000001</v>
      </c>
      <c r="Z4" s="76">
        <f t="shared" ref="Z4:Z43" si="15">HLOOKUP($D4,V$3:Y$43,MATCH($A4,$A$3:$A$43,0),1)</f>
        <v>0.15</v>
      </c>
      <c r="AA4" s="76">
        <f t="shared" ref="AA4:AA43" si="16">IF(ROUND(10^(1.80389*LOG(D4)+0.962587*LOG(E4)-4.155099),2)&gt;=0.01,ROUND(10^(1.80389*LOG(D4)+0.962587*LOG(E4)-4.155099),2),ROUND(10^(1.80389*LOG(D4)+0.962587*LOG(E4)-4.155099),3))</f>
        <v>0.14000000000000001</v>
      </c>
      <c r="AB4" s="76">
        <f t="shared" ref="AB4:AB43" si="17">ROUND(10^(1.979213*LOG(D4)+0.998347*LOG(E4)-4.369281),2)</f>
        <v>0.15</v>
      </c>
      <c r="AC4" s="76">
        <f t="shared" ref="AC4:AC43" si="18">ROUND(10^(1.904401*LOG(D4)+1.062478*LOG(E4)-4.348104),2)</f>
        <v>0.16</v>
      </c>
      <c r="AD4" s="76">
        <f t="shared" ref="AD4:AD43" si="19">ROUND(10^(1.640825*LOG(D4)+1.080387*LOG(E4)-3.976731),2)</f>
        <v>0.19</v>
      </c>
      <c r="AE4" s="76">
        <f t="shared" ref="AE4:AE43" si="20">ROUND(10^(1.90887*LOG(D4)+1.088002*LOG(E4)-4.431495),2)</f>
        <v>0.14000000000000001</v>
      </c>
      <c r="AF4" s="76">
        <f t="shared" ref="AF4:AF43" si="21">HLOOKUP($D4,AA$3:AE$43,MATCH($A4,$A$3:$A$43,0),1)</f>
        <v>0.15</v>
      </c>
      <c r="AG4" s="76">
        <f t="shared" ref="AG4:AG43" si="22">IF(ROUND(10^(1.94019664*LOG(D4)+0.84689666*LOG(E4)-4.20067295),2)&gt;=0.01,ROUND(10^(1.94019664*LOG(D4)+0.84689666*LOG(E4)-4.20067295),2),ROUND(10^(1.94019664*LOG(D4)+0.84689666*LOG(E4)-4.20067295),3))</f>
        <v>0.14000000000000001</v>
      </c>
      <c r="AH4" s="76">
        <f t="shared" ref="AH4:AH43" si="23">ROUND(10^(1.93813902*LOG(D4)+0.96697002*LOG(E4)-4.32216295),2)</f>
        <v>0.14000000000000001</v>
      </c>
      <c r="AI4" s="76">
        <f t="shared" ref="AI4:AI43" si="24">ROUND(10^(1.82464098*LOG(D4)+0.97625989*LOG(E4)-4.15096808),2)</f>
        <v>0.16</v>
      </c>
      <c r="AJ4" s="76">
        <f t="shared" ref="AJ4:AJ43" si="25">HLOOKUP($D4,AG$3:AI$43,MATCH($A4,$A$3:$A$43,0),1)</f>
        <v>0.14000000000000001</v>
      </c>
    </row>
    <row r="5" spans="1:36" ht="12.95" customHeight="1" x14ac:dyDescent="0.15">
      <c r="A5" s="75">
        <v>622</v>
      </c>
      <c r="B5" s="107" t="s">
        <v>58</v>
      </c>
      <c r="C5" s="107"/>
      <c r="D5" s="75">
        <v>8</v>
      </c>
      <c r="E5" s="75">
        <v>7</v>
      </c>
      <c r="F5" s="4">
        <f t="shared" si="0"/>
        <v>0.02</v>
      </c>
      <c r="G5" s="75" t="s">
        <v>63</v>
      </c>
      <c r="H5" s="75" t="s">
        <v>61</v>
      </c>
      <c r="I5" s="75"/>
      <c r="J5" s="1" t="s">
        <v>15</v>
      </c>
      <c r="K5" s="76">
        <f t="shared" si="1"/>
        <v>0.02</v>
      </c>
      <c r="L5" s="76">
        <f t="shared" si="2"/>
        <v>0.02</v>
      </c>
      <c r="M5" s="76">
        <f t="shared" si="3"/>
        <v>0.02</v>
      </c>
      <c r="N5" s="76">
        <f t="shared" si="4"/>
        <v>0.02</v>
      </c>
      <c r="O5" s="76">
        <f t="shared" si="5"/>
        <v>0.02</v>
      </c>
      <c r="P5" s="76">
        <f t="shared" ref="P5:P43" si="26">HLOOKUP($D5,K$3:O$43,MATCH(A5,$A$3:$A$43,0),1)</f>
        <v>0.02</v>
      </c>
      <c r="Q5" s="76">
        <f t="shared" si="6"/>
        <v>0.02</v>
      </c>
      <c r="R5" s="76">
        <f t="shared" si="7"/>
        <v>0.02</v>
      </c>
      <c r="S5" s="76">
        <f t="shared" si="8"/>
        <v>0.02</v>
      </c>
      <c r="T5" s="76">
        <f t="shared" si="9"/>
        <v>0.02</v>
      </c>
      <c r="U5" s="76">
        <f t="shared" si="10"/>
        <v>0.02</v>
      </c>
      <c r="V5" s="76">
        <f t="shared" si="11"/>
        <v>0.02</v>
      </c>
      <c r="W5" s="76">
        <f t="shared" si="12"/>
        <v>0.02</v>
      </c>
      <c r="X5" s="76">
        <f t="shared" si="13"/>
        <v>0.02</v>
      </c>
      <c r="Y5" s="76">
        <f t="shared" si="14"/>
        <v>0.02</v>
      </c>
      <c r="Z5" s="76">
        <f t="shared" si="15"/>
        <v>0.02</v>
      </c>
      <c r="AA5" s="76">
        <f t="shared" si="16"/>
        <v>0.02</v>
      </c>
      <c r="AB5" s="76">
        <f t="shared" si="17"/>
        <v>0.02</v>
      </c>
      <c r="AC5" s="76">
        <f t="shared" si="18"/>
        <v>0.02</v>
      </c>
      <c r="AD5" s="76">
        <f t="shared" si="19"/>
        <v>0.03</v>
      </c>
      <c r="AE5" s="76">
        <f t="shared" si="20"/>
        <v>0.02</v>
      </c>
      <c r="AF5" s="76">
        <f t="shared" si="21"/>
        <v>0.02</v>
      </c>
      <c r="AG5" s="76">
        <f t="shared" si="22"/>
        <v>0.02</v>
      </c>
      <c r="AH5" s="76">
        <f t="shared" si="23"/>
        <v>0.02</v>
      </c>
      <c r="AI5" s="76">
        <f t="shared" si="24"/>
        <v>0.02</v>
      </c>
      <c r="AJ5" s="76">
        <f t="shared" si="25"/>
        <v>0.02</v>
      </c>
    </row>
    <row r="6" spans="1:36" ht="12.95" customHeight="1" x14ac:dyDescent="0.15">
      <c r="A6" s="90">
        <v>623</v>
      </c>
      <c r="B6" s="107" t="s">
        <v>58</v>
      </c>
      <c r="C6" s="107"/>
      <c r="D6" s="75">
        <v>8</v>
      </c>
      <c r="E6" s="75">
        <v>8</v>
      </c>
      <c r="F6" s="4">
        <f t="shared" si="0"/>
        <v>0.02</v>
      </c>
      <c r="G6" s="5" t="s">
        <v>63</v>
      </c>
      <c r="H6" s="75" t="s">
        <v>61</v>
      </c>
      <c r="I6" s="75"/>
      <c r="J6" s="1" t="s">
        <v>15</v>
      </c>
      <c r="K6" s="76">
        <f t="shared" si="1"/>
        <v>0.02</v>
      </c>
      <c r="L6" s="76">
        <f t="shared" si="2"/>
        <v>0.02</v>
      </c>
      <c r="M6" s="76">
        <f t="shared" si="3"/>
        <v>0.02</v>
      </c>
      <c r="N6" s="76">
        <f t="shared" si="4"/>
        <v>0.02</v>
      </c>
      <c r="O6" s="76">
        <f t="shared" si="5"/>
        <v>0.02</v>
      </c>
      <c r="P6" s="76">
        <f t="shared" si="26"/>
        <v>0.02</v>
      </c>
      <c r="Q6" s="76">
        <f t="shared" si="6"/>
        <v>0.02</v>
      </c>
      <c r="R6" s="76">
        <f t="shared" si="7"/>
        <v>0.02</v>
      </c>
      <c r="S6" s="76">
        <f t="shared" si="8"/>
        <v>0.02</v>
      </c>
      <c r="T6" s="76">
        <f t="shared" si="9"/>
        <v>0.02</v>
      </c>
      <c r="U6" s="76">
        <f t="shared" si="10"/>
        <v>0.02</v>
      </c>
      <c r="V6" s="76">
        <f t="shared" si="11"/>
        <v>0.02</v>
      </c>
      <c r="W6" s="76">
        <f t="shared" si="12"/>
        <v>0.02</v>
      </c>
      <c r="X6" s="76">
        <f t="shared" si="13"/>
        <v>0.02</v>
      </c>
      <c r="Y6" s="76">
        <f t="shared" si="14"/>
        <v>0.02</v>
      </c>
      <c r="Z6" s="76">
        <f t="shared" si="15"/>
        <v>0.02</v>
      </c>
      <c r="AA6" s="76">
        <f t="shared" si="16"/>
        <v>0.02</v>
      </c>
      <c r="AB6" s="76">
        <f t="shared" si="17"/>
        <v>0.02</v>
      </c>
      <c r="AC6" s="76">
        <f t="shared" si="18"/>
        <v>0.02</v>
      </c>
      <c r="AD6" s="76">
        <f t="shared" si="19"/>
        <v>0.03</v>
      </c>
      <c r="AE6" s="76">
        <f t="shared" si="20"/>
        <v>0.02</v>
      </c>
      <c r="AF6" s="76">
        <f t="shared" si="21"/>
        <v>0.02</v>
      </c>
      <c r="AG6" s="76">
        <f t="shared" si="22"/>
        <v>0.02</v>
      </c>
      <c r="AH6" s="76">
        <f t="shared" si="23"/>
        <v>0.02</v>
      </c>
      <c r="AI6" s="76">
        <f t="shared" si="24"/>
        <v>0.02</v>
      </c>
      <c r="AJ6" s="76">
        <f t="shared" si="25"/>
        <v>0.02</v>
      </c>
    </row>
    <row r="7" spans="1:36" ht="12.95" customHeight="1" x14ac:dyDescent="0.15">
      <c r="A7" s="90">
        <v>624</v>
      </c>
      <c r="B7" s="107" t="s">
        <v>58</v>
      </c>
      <c r="C7" s="107"/>
      <c r="D7" s="75">
        <v>14</v>
      </c>
      <c r="E7" s="75">
        <v>14</v>
      </c>
      <c r="F7" s="4">
        <f t="shared" si="0"/>
        <v>0.1</v>
      </c>
      <c r="G7" s="75"/>
      <c r="H7" s="75" t="s">
        <v>61</v>
      </c>
      <c r="I7" s="75"/>
      <c r="J7" s="1" t="s">
        <v>15</v>
      </c>
      <c r="K7" s="76">
        <f t="shared" si="1"/>
        <v>0.11</v>
      </c>
      <c r="L7" s="76">
        <f t="shared" si="2"/>
        <v>0.11</v>
      </c>
      <c r="M7" s="76">
        <f t="shared" si="3"/>
        <v>0.12</v>
      </c>
      <c r="N7" s="76">
        <f t="shared" si="4"/>
        <v>0.12</v>
      </c>
      <c r="O7" s="76">
        <f t="shared" si="5"/>
        <v>0.12</v>
      </c>
      <c r="P7" s="76">
        <f t="shared" si="26"/>
        <v>0.11</v>
      </c>
      <c r="Q7" s="76">
        <f t="shared" si="6"/>
        <v>0.11</v>
      </c>
      <c r="R7" s="76">
        <f t="shared" si="7"/>
        <v>0.11</v>
      </c>
      <c r="S7" s="76">
        <f t="shared" si="8"/>
        <v>0.12</v>
      </c>
      <c r="T7" s="76">
        <f t="shared" si="9"/>
        <v>0.12</v>
      </c>
      <c r="U7" s="76">
        <f t="shared" si="10"/>
        <v>0.11</v>
      </c>
      <c r="V7" s="76">
        <f t="shared" si="11"/>
        <v>0.12</v>
      </c>
      <c r="W7" s="76">
        <f t="shared" si="12"/>
        <v>0.11</v>
      </c>
      <c r="X7" s="76">
        <f t="shared" si="13"/>
        <v>0.11</v>
      </c>
      <c r="Y7" s="76">
        <f t="shared" si="14"/>
        <v>0.1</v>
      </c>
      <c r="Z7" s="76">
        <f t="shared" si="15"/>
        <v>0.11</v>
      </c>
      <c r="AA7" s="76">
        <f t="shared" si="16"/>
        <v>0.1</v>
      </c>
      <c r="AB7" s="76">
        <f t="shared" si="17"/>
        <v>0.11</v>
      </c>
      <c r="AC7" s="76">
        <f t="shared" si="18"/>
        <v>0.11</v>
      </c>
      <c r="AD7" s="76">
        <f t="shared" si="19"/>
        <v>0.14000000000000001</v>
      </c>
      <c r="AE7" s="76">
        <f t="shared" si="20"/>
        <v>0.1</v>
      </c>
      <c r="AF7" s="76">
        <f t="shared" si="21"/>
        <v>0.11</v>
      </c>
      <c r="AG7" s="76">
        <f t="shared" si="22"/>
        <v>0.1</v>
      </c>
      <c r="AH7" s="76">
        <f t="shared" si="23"/>
        <v>0.1</v>
      </c>
      <c r="AI7" s="76">
        <f t="shared" si="24"/>
        <v>0.11</v>
      </c>
      <c r="AJ7" s="76">
        <f t="shared" si="25"/>
        <v>0.1</v>
      </c>
    </row>
    <row r="8" spans="1:36" ht="12.95" customHeight="1" x14ac:dyDescent="0.15">
      <c r="A8" s="90">
        <v>625</v>
      </c>
      <c r="B8" s="107" t="s">
        <v>58</v>
      </c>
      <c r="C8" s="107"/>
      <c r="D8" s="75">
        <v>8</v>
      </c>
      <c r="E8" s="75">
        <v>7</v>
      </c>
      <c r="F8" s="4">
        <f t="shared" si="0"/>
        <v>0.02</v>
      </c>
      <c r="G8" s="5" t="s">
        <v>63</v>
      </c>
      <c r="H8" s="75" t="s">
        <v>61</v>
      </c>
      <c r="I8" s="75"/>
      <c r="J8" s="1" t="s">
        <v>15</v>
      </c>
      <c r="K8" s="76">
        <f t="shared" si="1"/>
        <v>0.02</v>
      </c>
      <c r="L8" s="76">
        <f t="shared" si="2"/>
        <v>0.02</v>
      </c>
      <c r="M8" s="76">
        <f t="shared" si="3"/>
        <v>0.02</v>
      </c>
      <c r="N8" s="76">
        <f t="shared" si="4"/>
        <v>0.02</v>
      </c>
      <c r="O8" s="76">
        <f t="shared" si="5"/>
        <v>0.02</v>
      </c>
      <c r="P8" s="76">
        <f t="shared" si="26"/>
        <v>0.02</v>
      </c>
      <c r="Q8" s="76">
        <f t="shared" si="6"/>
        <v>0.02</v>
      </c>
      <c r="R8" s="76">
        <f t="shared" si="7"/>
        <v>0.02</v>
      </c>
      <c r="S8" s="76">
        <f t="shared" si="8"/>
        <v>0.02</v>
      </c>
      <c r="T8" s="76">
        <f t="shared" si="9"/>
        <v>0.02</v>
      </c>
      <c r="U8" s="76">
        <f t="shared" si="10"/>
        <v>0.02</v>
      </c>
      <c r="V8" s="76">
        <f t="shared" si="11"/>
        <v>0.02</v>
      </c>
      <c r="W8" s="76">
        <f t="shared" si="12"/>
        <v>0.02</v>
      </c>
      <c r="X8" s="76">
        <f t="shared" si="13"/>
        <v>0.02</v>
      </c>
      <c r="Y8" s="76">
        <f t="shared" si="14"/>
        <v>0.02</v>
      </c>
      <c r="Z8" s="76">
        <f t="shared" si="15"/>
        <v>0.02</v>
      </c>
      <c r="AA8" s="76">
        <f t="shared" si="16"/>
        <v>0.02</v>
      </c>
      <c r="AB8" s="76">
        <f t="shared" si="17"/>
        <v>0.02</v>
      </c>
      <c r="AC8" s="76">
        <f t="shared" si="18"/>
        <v>0.02</v>
      </c>
      <c r="AD8" s="76">
        <f t="shared" si="19"/>
        <v>0.03</v>
      </c>
      <c r="AE8" s="76">
        <f t="shared" si="20"/>
        <v>0.02</v>
      </c>
      <c r="AF8" s="76">
        <f t="shared" si="21"/>
        <v>0.02</v>
      </c>
      <c r="AG8" s="76">
        <f t="shared" si="22"/>
        <v>0.02</v>
      </c>
      <c r="AH8" s="76">
        <f t="shared" si="23"/>
        <v>0.02</v>
      </c>
      <c r="AI8" s="76">
        <f t="shared" si="24"/>
        <v>0.02</v>
      </c>
      <c r="AJ8" s="76">
        <f t="shared" si="25"/>
        <v>0.02</v>
      </c>
    </row>
    <row r="9" spans="1:36" ht="12.95" customHeight="1" x14ac:dyDescent="0.15">
      <c r="A9" s="90">
        <v>626</v>
      </c>
      <c r="B9" s="107" t="s">
        <v>58</v>
      </c>
      <c r="C9" s="107"/>
      <c r="D9" s="75">
        <v>16</v>
      </c>
      <c r="E9" s="75">
        <v>12</v>
      </c>
      <c r="F9" s="4">
        <f t="shared" si="0"/>
        <v>0.11</v>
      </c>
      <c r="G9" s="90" t="s">
        <v>63</v>
      </c>
      <c r="H9" s="90" t="s">
        <v>61</v>
      </c>
      <c r="I9" s="75"/>
      <c r="J9" s="1" t="s">
        <v>15</v>
      </c>
      <c r="K9" s="76">
        <f t="shared" si="1"/>
        <v>0.12</v>
      </c>
      <c r="L9" s="76">
        <f t="shared" si="2"/>
        <v>0.12</v>
      </c>
      <c r="M9" s="76">
        <f t="shared" si="3"/>
        <v>0.12</v>
      </c>
      <c r="N9" s="76">
        <f t="shared" si="4"/>
        <v>0.13</v>
      </c>
      <c r="O9" s="76">
        <f t="shared" si="5"/>
        <v>0.13</v>
      </c>
      <c r="P9" s="76">
        <f t="shared" si="26"/>
        <v>0.12</v>
      </c>
      <c r="Q9" s="76">
        <f t="shared" si="6"/>
        <v>0.12</v>
      </c>
      <c r="R9" s="76">
        <f t="shared" si="7"/>
        <v>0.12</v>
      </c>
      <c r="S9" s="76">
        <f t="shared" si="8"/>
        <v>0.12</v>
      </c>
      <c r="T9" s="76">
        <f t="shared" si="9"/>
        <v>0.12</v>
      </c>
      <c r="U9" s="76">
        <f t="shared" si="10"/>
        <v>0.12</v>
      </c>
      <c r="V9" s="76">
        <f t="shared" si="11"/>
        <v>0.13</v>
      </c>
      <c r="W9" s="76">
        <f t="shared" si="12"/>
        <v>0.12</v>
      </c>
      <c r="X9" s="76">
        <f t="shared" si="13"/>
        <v>0.12</v>
      </c>
      <c r="Y9" s="76">
        <f t="shared" si="14"/>
        <v>0.11</v>
      </c>
      <c r="Z9" s="76">
        <f t="shared" si="15"/>
        <v>0.12</v>
      </c>
      <c r="AA9" s="76">
        <f t="shared" si="16"/>
        <v>0.11</v>
      </c>
      <c r="AB9" s="76">
        <f t="shared" si="17"/>
        <v>0.12</v>
      </c>
      <c r="AC9" s="76">
        <f t="shared" si="18"/>
        <v>0.12</v>
      </c>
      <c r="AD9" s="76">
        <f t="shared" si="19"/>
        <v>0.15</v>
      </c>
      <c r="AE9" s="76">
        <f t="shared" si="20"/>
        <v>0.11</v>
      </c>
      <c r="AF9" s="76">
        <f t="shared" si="21"/>
        <v>0.12</v>
      </c>
      <c r="AG9" s="76">
        <f t="shared" si="22"/>
        <v>0.11</v>
      </c>
      <c r="AH9" s="76">
        <f t="shared" si="23"/>
        <v>0.11</v>
      </c>
      <c r="AI9" s="76">
        <f t="shared" si="24"/>
        <v>0.13</v>
      </c>
      <c r="AJ9" s="76">
        <f t="shared" si="25"/>
        <v>0.11</v>
      </c>
    </row>
    <row r="10" spans="1:36" ht="12.95" customHeight="1" x14ac:dyDescent="0.15">
      <c r="A10" s="90">
        <v>627</v>
      </c>
      <c r="B10" s="107" t="s">
        <v>57</v>
      </c>
      <c r="C10" s="107"/>
      <c r="D10" s="75">
        <v>10</v>
      </c>
      <c r="E10" s="75">
        <v>8</v>
      </c>
      <c r="F10" s="4">
        <f t="shared" si="0"/>
        <v>0.03</v>
      </c>
      <c r="G10" s="75"/>
      <c r="H10" s="90" t="s">
        <v>61</v>
      </c>
      <c r="I10" s="75"/>
      <c r="J10" s="1" t="s">
        <v>15</v>
      </c>
      <c r="K10" s="76">
        <f t="shared" si="1"/>
        <v>0.03</v>
      </c>
      <c r="L10" s="76">
        <f t="shared" si="2"/>
        <v>0.03</v>
      </c>
      <c r="M10" s="76">
        <f t="shared" si="3"/>
        <v>0.03</v>
      </c>
      <c r="N10" s="76">
        <f t="shared" si="4"/>
        <v>0.04</v>
      </c>
      <c r="O10" s="76">
        <f t="shared" si="5"/>
        <v>0.04</v>
      </c>
      <c r="P10" s="76">
        <f t="shared" si="26"/>
        <v>0.03</v>
      </c>
      <c r="Q10" s="76">
        <f t="shared" si="6"/>
        <v>0.03</v>
      </c>
      <c r="R10" s="76">
        <f t="shared" si="7"/>
        <v>0.03</v>
      </c>
      <c r="S10" s="76">
        <f t="shared" si="8"/>
        <v>0.03</v>
      </c>
      <c r="T10" s="76">
        <f t="shared" si="9"/>
        <v>0.03</v>
      </c>
      <c r="U10" s="76">
        <f t="shared" si="10"/>
        <v>0.03</v>
      </c>
      <c r="V10" s="76">
        <f t="shared" si="11"/>
        <v>0.04</v>
      </c>
      <c r="W10" s="76">
        <f t="shared" si="12"/>
        <v>0.04</v>
      </c>
      <c r="X10" s="76">
        <f t="shared" si="13"/>
        <v>0.03</v>
      </c>
      <c r="Y10" s="76">
        <f t="shared" si="14"/>
        <v>0.03</v>
      </c>
      <c r="Z10" s="76">
        <f t="shared" si="15"/>
        <v>0.04</v>
      </c>
      <c r="AA10" s="76">
        <f t="shared" si="16"/>
        <v>0.03</v>
      </c>
      <c r="AB10" s="76">
        <f t="shared" si="17"/>
        <v>0.03</v>
      </c>
      <c r="AC10" s="76">
        <f t="shared" si="18"/>
        <v>0.03</v>
      </c>
      <c r="AD10" s="76">
        <f t="shared" si="19"/>
        <v>0.04</v>
      </c>
      <c r="AE10" s="76">
        <f t="shared" si="20"/>
        <v>0.03</v>
      </c>
      <c r="AF10" s="76">
        <f t="shared" si="21"/>
        <v>0.03</v>
      </c>
      <c r="AG10" s="76">
        <f t="shared" si="22"/>
        <v>0.03</v>
      </c>
      <c r="AH10" s="76">
        <f t="shared" si="23"/>
        <v>0.03</v>
      </c>
      <c r="AI10" s="76">
        <f t="shared" si="24"/>
        <v>0.04</v>
      </c>
      <c r="AJ10" s="76">
        <f t="shared" si="25"/>
        <v>0.03</v>
      </c>
    </row>
    <row r="11" spans="1:36" ht="12.95" customHeight="1" x14ac:dyDescent="0.15">
      <c r="A11" s="90">
        <v>628</v>
      </c>
      <c r="B11" s="107" t="s">
        <v>58</v>
      </c>
      <c r="C11" s="107"/>
      <c r="D11" s="75">
        <v>12</v>
      </c>
      <c r="E11" s="75">
        <v>12</v>
      </c>
      <c r="F11" s="4">
        <f t="shared" si="0"/>
        <v>7.0000000000000007E-2</v>
      </c>
      <c r="G11" s="5"/>
      <c r="H11" s="90" t="s">
        <v>61</v>
      </c>
      <c r="I11" s="75"/>
      <c r="J11" s="1" t="s">
        <v>15</v>
      </c>
      <c r="K11" s="76">
        <f t="shared" si="1"/>
        <v>7.0000000000000007E-2</v>
      </c>
      <c r="L11" s="76">
        <f t="shared" si="2"/>
        <v>7.0000000000000007E-2</v>
      </c>
      <c r="M11" s="76">
        <f t="shared" si="3"/>
        <v>7.0000000000000007E-2</v>
      </c>
      <c r="N11" s="76">
        <f t="shared" si="4"/>
        <v>0.08</v>
      </c>
      <c r="O11" s="76">
        <f t="shared" si="5"/>
        <v>0.08</v>
      </c>
      <c r="P11" s="76">
        <f t="shared" si="26"/>
        <v>7.0000000000000007E-2</v>
      </c>
      <c r="Q11" s="76">
        <f t="shared" si="6"/>
        <v>7.0000000000000007E-2</v>
      </c>
      <c r="R11" s="76">
        <f t="shared" si="7"/>
        <v>7.0000000000000007E-2</v>
      </c>
      <c r="S11" s="76">
        <f t="shared" si="8"/>
        <v>7.0000000000000007E-2</v>
      </c>
      <c r="T11" s="76">
        <f t="shared" si="9"/>
        <v>7.0000000000000007E-2</v>
      </c>
      <c r="U11" s="76">
        <f t="shared" si="10"/>
        <v>7.0000000000000007E-2</v>
      </c>
      <c r="V11" s="76">
        <f t="shared" si="11"/>
        <v>7.0000000000000007E-2</v>
      </c>
      <c r="W11" s="76">
        <f t="shared" si="12"/>
        <v>7.0000000000000007E-2</v>
      </c>
      <c r="X11" s="76">
        <f t="shared" si="13"/>
        <v>7.0000000000000007E-2</v>
      </c>
      <c r="Y11" s="76">
        <f t="shared" si="14"/>
        <v>0.06</v>
      </c>
      <c r="Z11" s="76">
        <f t="shared" si="15"/>
        <v>7.0000000000000007E-2</v>
      </c>
      <c r="AA11" s="76">
        <f t="shared" si="16"/>
        <v>7.0000000000000007E-2</v>
      </c>
      <c r="AB11" s="76">
        <f t="shared" si="17"/>
        <v>7.0000000000000007E-2</v>
      </c>
      <c r="AC11" s="76">
        <f t="shared" si="18"/>
        <v>7.0000000000000007E-2</v>
      </c>
      <c r="AD11" s="76">
        <f t="shared" si="19"/>
        <v>0.09</v>
      </c>
      <c r="AE11" s="76">
        <f t="shared" si="20"/>
        <v>0.06</v>
      </c>
      <c r="AF11" s="76">
        <f t="shared" si="21"/>
        <v>7.0000000000000007E-2</v>
      </c>
      <c r="AG11" s="76">
        <f t="shared" si="22"/>
        <v>0.06</v>
      </c>
      <c r="AH11" s="76">
        <f t="shared" si="23"/>
        <v>7.0000000000000007E-2</v>
      </c>
      <c r="AI11" s="76">
        <f t="shared" si="24"/>
        <v>7.0000000000000007E-2</v>
      </c>
      <c r="AJ11" s="76">
        <f t="shared" si="25"/>
        <v>7.0000000000000007E-2</v>
      </c>
    </row>
    <row r="12" spans="1:36" ht="12.95" customHeight="1" x14ac:dyDescent="0.15">
      <c r="A12" s="90">
        <v>629</v>
      </c>
      <c r="B12" s="107" t="s">
        <v>58</v>
      </c>
      <c r="C12" s="107"/>
      <c r="D12" s="75">
        <v>14</v>
      </c>
      <c r="E12" s="75">
        <v>14</v>
      </c>
      <c r="F12" s="4">
        <f t="shared" si="0"/>
        <v>0.1</v>
      </c>
      <c r="G12" s="5"/>
      <c r="H12" s="90"/>
      <c r="I12" s="75"/>
      <c r="J12" s="1" t="s">
        <v>15</v>
      </c>
      <c r="K12" s="76">
        <f t="shared" si="1"/>
        <v>0.11</v>
      </c>
      <c r="L12" s="76">
        <f t="shared" si="2"/>
        <v>0.11</v>
      </c>
      <c r="M12" s="76">
        <f t="shared" si="3"/>
        <v>0.12</v>
      </c>
      <c r="N12" s="76">
        <f t="shared" si="4"/>
        <v>0.12</v>
      </c>
      <c r="O12" s="76">
        <f t="shared" si="5"/>
        <v>0.12</v>
      </c>
      <c r="P12" s="76">
        <f t="shared" si="26"/>
        <v>0.11</v>
      </c>
      <c r="Q12" s="76">
        <f t="shared" si="6"/>
        <v>0.11</v>
      </c>
      <c r="R12" s="76">
        <f t="shared" si="7"/>
        <v>0.11</v>
      </c>
      <c r="S12" s="76">
        <f t="shared" si="8"/>
        <v>0.12</v>
      </c>
      <c r="T12" s="76">
        <f t="shared" si="9"/>
        <v>0.12</v>
      </c>
      <c r="U12" s="76">
        <f t="shared" si="10"/>
        <v>0.11</v>
      </c>
      <c r="V12" s="76">
        <f t="shared" si="11"/>
        <v>0.12</v>
      </c>
      <c r="W12" s="76">
        <f t="shared" si="12"/>
        <v>0.11</v>
      </c>
      <c r="X12" s="76">
        <f t="shared" si="13"/>
        <v>0.11</v>
      </c>
      <c r="Y12" s="76">
        <f t="shared" si="14"/>
        <v>0.1</v>
      </c>
      <c r="Z12" s="76">
        <f t="shared" si="15"/>
        <v>0.11</v>
      </c>
      <c r="AA12" s="76">
        <f t="shared" si="16"/>
        <v>0.1</v>
      </c>
      <c r="AB12" s="76">
        <f t="shared" si="17"/>
        <v>0.11</v>
      </c>
      <c r="AC12" s="76">
        <f t="shared" si="18"/>
        <v>0.11</v>
      </c>
      <c r="AD12" s="76">
        <f t="shared" si="19"/>
        <v>0.14000000000000001</v>
      </c>
      <c r="AE12" s="76">
        <f t="shared" si="20"/>
        <v>0.1</v>
      </c>
      <c r="AF12" s="76">
        <f t="shared" si="21"/>
        <v>0.11</v>
      </c>
      <c r="AG12" s="76">
        <f t="shared" si="22"/>
        <v>0.1</v>
      </c>
      <c r="AH12" s="76">
        <f t="shared" si="23"/>
        <v>0.1</v>
      </c>
      <c r="AI12" s="76">
        <f t="shared" si="24"/>
        <v>0.11</v>
      </c>
      <c r="AJ12" s="76">
        <f t="shared" si="25"/>
        <v>0.1</v>
      </c>
    </row>
    <row r="13" spans="1:36" ht="12.95" customHeight="1" x14ac:dyDescent="0.15">
      <c r="A13" s="90">
        <v>630</v>
      </c>
      <c r="B13" s="107" t="s">
        <v>68</v>
      </c>
      <c r="C13" s="107"/>
      <c r="D13" s="75">
        <v>12</v>
      </c>
      <c r="E13" s="75">
        <v>10</v>
      </c>
      <c r="F13" s="4">
        <f t="shared" si="0"/>
        <v>0.05</v>
      </c>
      <c r="G13" s="75"/>
      <c r="H13" s="90" t="s">
        <v>61</v>
      </c>
      <c r="I13" s="75"/>
      <c r="J13" s="1" t="s">
        <v>15</v>
      </c>
      <c r="K13" s="76">
        <f t="shared" si="1"/>
        <v>0.06</v>
      </c>
      <c r="L13" s="76">
        <f t="shared" si="2"/>
        <v>0.06</v>
      </c>
      <c r="M13" s="76">
        <f t="shared" si="3"/>
        <v>0.06</v>
      </c>
      <c r="N13" s="76">
        <f t="shared" si="4"/>
        <v>0.06</v>
      </c>
      <c r="O13" s="76">
        <f t="shared" si="5"/>
        <v>0.06</v>
      </c>
      <c r="P13" s="76">
        <f t="shared" si="26"/>
        <v>0.06</v>
      </c>
      <c r="Q13" s="76">
        <f t="shared" si="6"/>
        <v>0.06</v>
      </c>
      <c r="R13" s="76">
        <f t="shared" si="7"/>
        <v>0.06</v>
      </c>
      <c r="S13" s="76">
        <f t="shared" si="8"/>
        <v>0.06</v>
      </c>
      <c r="T13" s="76">
        <f t="shared" si="9"/>
        <v>0.06</v>
      </c>
      <c r="U13" s="76">
        <f t="shared" si="10"/>
        <v>0.06</v>
      </c>
      <c r="V13" s="76">
        <f t="shared" si="11"/>
        <v>0.06</v>
      </c>
      <c r="W13" s="76">
        <f t="shared" si="12"/>
        <v>0.06</v>
      </c>
      <c r="X13" s="76">
        <f t="shared" si="13"/>
        <v>0.06</v>
      </c>
      <c r="Y13" s="76">
        <f t="shared" si="14"/>
        <v>0.05</v>
      </c>
      <c r="Z13" s="76">
        <f t="shared" si="15"/>
        <v>0.06</v>
      </c>
      <c r="AA13" s="76">
        <f t="shared" si="16"/>
        <v>0.06</v>
      </c>
      <c r="AB13" s="76">
        <f t="shared" si="17"/>
        <v>0.06</v>
      </c>
      <c r="AC13" s="76">
        <f t="shared" si="18"/>
        <v>0.06</v>
      </c>
      <c r="AD13" s="76">
        <f t="shared" si="19"/>
        <v>7.0000000000000007E-2</v>
      </c>
      <c r="AE13" s="76">
        <f t="shared" si="20"/>
        <v>0.05</v>
      </c>
      <c r="AF13" s="76">
        <f t="shared" si="21"/>
        <v>0.06</v>
      </c>
      <c r="AG13" s="76">
        <f t="shared" si="22"/>
        <v>0.05</v>
      </c>
      <c r="AH13" s="76">
        <f t="shared" si="23"/>
        <v>0.05</v>
      </c>
      <c r="AI13" s="76">
        <f t="shared" si="24"/>
        <v>0.06</v>
      </c>
      <c r="AJ13" s="76">
        <f t="shared" si="25"/>
        <v>0.05</v>
      </c>
    </row>
    <row r="14" spans="1:36" ht="12.95" customHeight="1" x14ac:dyDescent="0.15">
      <c r="A14" s="90">
        <v>631</v>
      </c>
      <c r="B14" s="107" t="s">
        <v>58</v>
      </c>
      <c r="C14" s="107"/>
      <c r="D14" s="75">
        <v>10</v>
      </c>
      <c r="E14" s="75">
        <v>11</v>
      </c>
      <c r="F14" s="4">
        <f t="shared" si="0"/>
        <v>0.04</v>
      </c>
      <c r="G14" s="5"/>
      <c r="H14" s="90" t="s">
        <v>61</v>
      </c>
      <c r="I14" s="75"/>
      <c r="J14" s="1" t="s">
        <v>15</v>
      </c>
      <c r="K14" s="76">
        <f t="shared" si="1"/>
        <v>0.05</v>
      </c>
      <c r="L14" s="76">
        <f t="shared" si="2"/>
        <v>0.05</v>
      </c>
      <c r="M14" s="76">
        <f t="shared" si="3"/>
        <v>0.05</v>
      </c>
      <c r="N14" s="76">
        <f t="shared" si="4"/>
        <v>0.05</v>
      </c>
      <c r="O14" s="76">
        <f t="shared" si="5"/>
        <v>0.05</v>
      </c>
      <c r="P14" s="76">
        <f t="shared" si="26"/>
        <v>0.05</v>
      </c>
      <c r="Q14" s="76">
        <f t="shared" si="6"/>
        <v>0.05</v>
      </c>
      <c r="R14" s="76">
        <f t="shared" si="7"/>
        <v>0.05</v>
      </c>
      <c r="S14" s="76">
        <f t="shared" si="8"/>
        <v>0.05</v>
      </c>
      <c r="T14" s="76">
        <f t="shared" si="9"/>
        <v>0.05</v>
      </c>
      <c r="U14" s="76">
        <f t="shared" si="10"/>
        <v>0.05</v>
      </c>
      <c r="V14" s="76">
        <f t="shared" si="11"/>
        <v>0.05</v>
      </c>
      <c r="W14" s="76">
        <f t="shared" si="12"/>
        <v>0.05</v>
      </c>
      <c r="X14" s="76">
        <f t="shared" si="13"/>
        <v>0.05</v>
      </c>
      <c r="Y14" s="76">
        <f t="shared" si="14"/>
        <v>0.04</v>
      </c>
      <c r="Z14" s="76">
        <f t="shared" si="15"/>
        <v>0.05</v>
      </c>
      <c r="AA14" s="76">
        <f t="shared" si="16"/>
        <v>0.04</v>
      </c>
      <c r="AB14" s="76">
        <f t="shared" si="17"/>
        <v>0.04</v>
      </c>
      <c r="AC14" s="76">
        <f t="shared" si="18"/>
        <v>0.05</v>
      </c>
      <c r="AD14" s="76">
        <f t="shared" si="19"/>
        <v>0.06</v>
      </c>
      <c r="AE14" s="76">
        <f t="shared" si="20"/>
        <v>0.04</v>
      </c>
      <c r="AF14" s="76">
        <f t="shared" si="21"/>
        <v>0.04</v>
      </c>
      <c r="AG14" s="76">
        <f t="shared" si="22"/>
        <v>0.04</v>
      </c>
      <c r="AH14" s="76">
        <f t="shared" si="23"/>
        <v>0.04</v>
      </c>
      <c r="AI14" s="76">
        <f t="shared" si="24"/>
        <v>0.05</v>
      </c>
      <c r="AJ14" s="76">
        <f t="shared" si="25"/>
        <v>0.04</v>
      </c>
    </row>
    <row r="15" spans="1:36" ht="12.95" customHeight="1" x14ac:dyDescent="0.15">
      <c r="A15" s="90">
        <v>632</v>
      </c>
      <c r="B15" s="107" t="s">
        <v>58</v>
      </c>
      <c r="C15" s="107"/>
      <c r="D15" s="75">
        <v>16</v>
      </c>
      <c r="E15" s="75">
        <v>15</v>
      </c>
      <c r="F15" s="4">
        <f t="shared" si="0"/>
        <v>0.14000000000000001</v>
      </c>
      <c r="G15" s="75"/>
      <c r="H15" s="90" t="s">
        <v>61</v>
      </c>
      <c r="I15" s="75"/>
      <c r="J15" s="1" t="s">
        <v>15</v>
      </c>
      <c r="K15" s="76">
        <f t="shared" si="1"/>
        <v>0.15</v>
      </c>
      <c r="L15" s="76">
        <f t="shared" si="2"/>
        <v>0.16</v>
      </c>
      <c r="M15" s="76">
        <f t="shared" si="3"/>
        <v>0.16</v>
      </c>
      <c r="N15" s="76">
        <f t="shared" si="4"/>
        <v>0.16</v>
      </c>
      <c r="O15" s="76">
        <f t="shared" si="5"/>
        <v>0.16</v>
      </c>
      <c r="P15" s="76">
        <f t="shared" si="26"/>
        <v>0.16</v>
      </c>
      <c r="Q15" s="76">
        <f t="shared" si="6"/>
        <v>0.15</v>
      </c>
      <c r="R15" s="76">
        <f t="shared" si="7"/>
        <v>0.16</v>
      </c>
      <c r="S15" s="76">
        <f t="shared" si="8"/>
        <v>0.16</v>
      </c>
      <c r="T15" s="76">
        <f t="shared" si="9"/>
        <v>0.16</v>
      </c>
      <c r="U15" s="76">
        <f t="shared" si="10"/>
        <v>0.16</v>
      </c>
      <c r="V15" s="76">
        <f t="shared" si="11"/>
        <v>0.16</v>
      </c>
      <c r="W15" s="76">
        <f t="shared" si="12"/>
        <v>0.15</v>
      </c>
      <c r="X15" s="76">
        <f t="shared" si="13"/>
        <v>0.16</v>
      </c>
      <c r="Y15" s="76">
        <f t="shared" si="14"/>
        <v>0.14000000000000001</v>
      </c>
      <c r="Z15" s="76">
        <f t="shared" si="15"/>
        <v>0.15</v>
      </c>
      <c r="AA15" s="76">
        <f t="shared" si="16"/>
        <v>0.14000000000000001</v>
      </c>
      <c r="AB15" s="76">
        <f t="shared" si="17"/>
        <v>0.15</v>
      </c>
      <c r="AC15" s="76">
        <f t="shared" si="18"/>
        <v>0.16</v>
      </c>
      <c r="AD15" s="76">
        <f t="shared" si="19"/>
        <v>0.19</v>
      </c>
      <c r="AE15" s="76">
        <f t="shared" si="20"/>
        <v>0.14000000000000001</v>
      </c>
      <c r="AF15" s="76">
        <f t="shared" si="21"/>
        <v>0.15</v>
      </c>
      <c r="AG15" s="76">
        <f t="shared" si="22"/>
        <v>0.14000000000000001</v>
      </c>
      <c r="AH15" s="76">
        <f t="shared" si="23"/>
        <v>0.14000000000000001</v>
      </c>
      <c r="AI15" s="76">
        <f t="shared" si="24"/>
        <v>0.16</v>
      </c>
      <c r="AJ15" s="76">
        <f t="shared" si="25"/>
        <v>0.14000000000000001</v>
      </c>
    </row>
    <row r="16" spans="1:36" ht="12.95" customHeight="1" x14ac:dyDescent="0.15">
      <c r="A16" s="90">
        <v>633</v>
      </c>
      <c r="B16" s="107" t="s">
        <v>58</v>
      </c>
      <c r="C16" s="107"/>
      <c r="D16" s="75">
        <v>18</v>
      </c>
      <c r="E16" s="75">
        <v>15</v>
      </c>
      <c r="F16" s="4">
        <f t="shared" si="0"/>
        <v>0.18</v>
      </c>
      <c r="G16" s="5" t="s">
        <v>63</v>
      </c>
      <c r="H16" s="90"/>
      <c r="I16" s="75"/>
      <c r="J16" s="1" t="s">
        <v>15</v>
      </c>
      <c r="K16" s="76">
        <f t="shared" si="1"/>
        <v>0.18</v>
      </c>
      <c r="L16" s="76">
        <f t="shared" si="2"/>
        <v>0.19</v>
      </c>
      <c r="M16" s="76">
        <f t="shared" si="3"/>
        <v>0.19</v>
      </c>
      <c r="N16" s="76">
        <f t="shared" si="4"/>
        <v>0.2</v>
      </c>
      <c r="O16" s="76">
        <f t="shared" si="5"/>
        <v>0.2</v>
      </c>
      <c r="P16" s="76">
        <f t="shared" si="26"/>
        <v>0.19</v>
      </c>
      <c r="Q16" s="76">
        <f t="shared" si="6"/>
        <v>0.18</v>
      </c>
      <c r="R16" s="76">
        <f t="shared" si="7"/>
        <v>0.19</v>
      </c>
      <c r="S16" s="76">
        <f t="shared" si="8"/>
        <v>0.2</v>
      </c>
      <c r="T16" s="76">
        <f t="shared" si="9"/>
        <v>0.2</v>
      </c>
      <c r="U16" s="76">
        <f t="shared" si="10"/>
        <v>0.19</v>
      </c>
      <c r="V16" s="76">
        <f t="shared" si="11"/>
        <v>0.2</v>
      </c>
      <c r="W16" s="76">
        <f t="shared" si="12"/>
        <v>0.19</v>
      </c>
      <c r="X16" s="76">
        <f t="shared" si="13"/>
        <v>0.19</v>
      </c>
      <c r="Y16" s="76">
        <f t="shared" si="14"/>
        <v>0.17</v>
      </c>
      <c r="Z16" s="76">
        <f t="shared" si="15"/>
        <v>0.19</v>
      </c>
      <c r="AA16" s="76">
        <f t="shared" si="16"/>
        <v>0.17</v>
      </c>
      <c r="AB16" s="76">
        <f t="shared" si="17"/>
        <v>0.19</v>
      </c>
      <c r="AC16" s="76">
        <f t="shared" si="18"/>
        <v>0.2</v>
      </c>
      <c r="AD16" s="76">
        <f t="shared" si="19"/>
        <v>0.23</v>
      </c>
      <c r="AE16" s="76">
        <f t="shared" si="20"/>
        <v>0.18</v>
      </c>
      <c r="AF16" s="76">
        <f t="shared" si="21"/>
        <v>0.19</v>
      </c>
      <c r="AG16" s="76">
        <f t="shared" si="22"/>
        <v>0.17</v>
      </c>
      <c r="AH16" s="76">
        <f t="shared" si="23"/>
        <v>0.18</v>
      </c>
      <c r="AI16" s="76">
        <f t="shared" si="24"/>
        <v>0.19</v>
      </c>
      <c r="AJ16" s="76">
        <f t="shared" si="25"/>
        <v>0.18</v>
      </c>
    </row>
    <row r="17" spans="1:36" ht="12.95" customHeight="1" x14ac:dyDescent="0.15">
      <c r="A17" s="90">
        <v>634</v>
      </c>
      <c r="B17" s="107" t="s">
        <v>58</v>
      </c>
      <c r="C17" s="107"/>
      <c r="D17" s="75">
        <v>20</v>
      </c>
      <c r="E17" s="75">
        <v>15</v>
      </c>
      <c r="F17" s="4">
        <f t="shared" si="0"/>
        <v>0.22</v>
      </c>
      <c r="G17" s="75" t="s">
        <v>63</v>
      </c>
      <c r="H17" s="90" t="s">
        <v>61</v>
      </c>
      <c r="I17" s="75"/>
      <c r="J17" s="1" t="s">
        <v>15</v>
      </c>
      <c r="K17" s="76">
        <f t="shared" si="1"/>
        <v>0.22</v>
      </c>
      <c r="L17" s="76">
        <f t="shared" si="2"/>
        <v>0.24</v>
      </c>
      <c r="M17" s="76">
        <f t="shared" si="3"/>
        <v>0.23</v>
      </c>
      <c r="N17" s="76">
        <f t="shared" si="4"/>
        <v>0.24</v>
      </c>
      <c r="O17" s="76">
        <f t="shared" si="5"/>
        <v>0.24</v>
      </c>
      <c r="P17" s="76">
        <f t="shared" si="26"/>
        <v>0.24</v>
      </c>
      <c r="Q17" s="76">
        <f t="shared" si="6"/>
        <v>0.22</v>
      </c>
      <c r="R17" s="76">
        <f t="shared" si="7"/>
        <v>0.24</v>
      </c>
      <c r="S17" s="76">
        <f t="shared" si="8"/>
        <v>0.24</v>
      </c>
      <c r="T17" s="76">
        <f t="shared" si="9"/>
        <v>0.24</v>
      </c>
      <c r="U17" s="76">
        <f t="shared" si="10"/>
        <v>0.24</v>
      </c>
      <c r="V17" s="76">
        <f t="shared" si="11"/>
        <v>0.25</v>
      </c>
      <c r="W17" s="76">
        <f t="shared" si="12"/>
        <v>0.23</v>
      </c>
      <c r="X17" s="76">
        <f t="shared" si="13"/>
        <v>0.23</v>
      </c>
      <c r="Y17" s="76">
        <f t="shared" si="14"/>
        <v>0.21</v>
      </c>
      <c r="Z17" s="76">
        <f t="shared" si="15"/>
        <v>0.23</v>
      </c>
      <c r="AA17" s="76">
        <f t="shared" si="16"/>
        <v>0.21</v>
      </c>
      <c r="AB17" s="76">
        <f t="shared" si="17"/>
        <v>0.24</v>
      </c>
      <c r="AC17" s="76">
        <f t="shared" si="18"/>
        <v>0.24</v>
      </c>
      <c r="AD17" s="76">
        <f t="shared" si="19"/>
        <v>0.27</v>
      </c>
      <c r="AE17" s="76">
        <f t="shared" si="20"/>
        <v>0.21</v>
      </c>
      <c r="AF17" s="76">
        <f t="shared" si="21"/>
        <v>0.24</v>
      </c>
      <c r="AG17" s="76">
        <f t="shared" si="22"/>
        <v>0.21</v>
      </c>
      <c r="AH17" s="76">
        <f t="shared" si="23"/>
        <v>0.22</v>
      </c>
      <c r="AI17" s="76">
        <f t="shared" si="24"/>
        <v>0.24</v>
      </c>
      <c r="AJ17" s="76">
        <f t="shared" si="25"/>
        <v>0.22</v>
      </c>
    </row>
    <row r="18" spans="1:36" ht="12.95" customHeight="1" x14ac:dyDescent="0.15">
      <c r="A18" s="90">
        <v>635</v>
      </c>
      <c r="B18" s="107" t="s">
        <v>58</v>
      </c>
      <c r="C18" s="107"/>
      <c r="D18" s="75">
        <v>14</v>
      </c>
      <c r="E18" s="75">
        <v>12</v>
      </c>
      <c r="F18" s="4">
        <f t="shared" si="0"/>
        <v>0.09</v>
      </c>
      <c r="G18" s="75"/>
      <c r="H18" s="90" t="s">
        <v>61</v>
      </c>
      <c r="I18" s="75"/>
      <c r="J18" s="1" t="s">
        <v>15</v>
      </c>
      <c r="K18" s="76">
        <f t="shared" si="1"/>
        <v>0.09</v>
      </c>
      <c r="L18" s="76">
        <f t="shared" si="2"/>
        <v>0.1</v>
      </c>
      <c r="M18" s="76">
        <f t="shared" si="3"/>
        <v>0.1</v>
      </c>
      <c r="N18" s="76">
        <f t="shared" si="4"/>
        <v>0.1</v>
      </c>
      <c r="O18" s="76">
        <f t="shared" si="5"/>
        <v>0.1</v>
      </c>
      <c r="P18" s="76">
        <f t="shared" si="26"/>
        <v>0.1</v>
      </c>
      <c r="Q18" s="76">
        <f t="shared" si="6"/>
        <v>0.09</v>
      </c>
      <c r="R18" s="76">
        <f t="shared" si="7"/>
        <v>0.1</v>
      </c>
      <c r="S18" s="76">
        <f t="shared" si="8"/>
        <v>0.1</v>
      </c>
      <c r="T18" s="76">
        <f t="shared" si="9"/>
        <v>0.1</v>
      </c>
      <c r="U18" s="76">
        <f t="shared" si="10"/>
        <v>0.1</v>
      </c>
      <c r="V18" s="76">
        <f t="shared" si="11"/>
        <v>0.1</v>
      </c>
      <c r="W18" s="76">
        <f t="shared" si="12"/>
        <v>0.1</v>
      </c>
      <c r="X18" s="76">
        <f t="shared" si="13"/>
        <v>0.1</v>
      </c>
      <c r="Y18" s="76">
        <f t="shared" si="14"/>
        <v>0.08</v>
      </c>
      <c r="Z18" s="76">
        <f t="shared" si="15"/>
        <v>0.1</v>
      </c>
      <c r="AA18" s="76">
        <f t="shared" si="16"/>
        <v>0.09</v>
      </c>
      <c r="AB18" s="76">
        <f t="shared" si="17"/>
        <v>0.09</v>
      </c>
      <c r="AC18" s="76">
        <f t="shared" si="18"/>
        <v>0.1</v>
      </c>
      <c r="AD18" s="76">
        <f t="shared" si="19"/>
        <v>0.12</v>
      </c>
      <c r="AE18" s="76">
        <f t="shared" si="20"/>
        <v>0.09</v>
      </c>
      <c r="AF18" s="76">
        <f t="shared" si="21"/>
        <v>0.09</v>
      </c>
      <c r="AG18" s="76">
        <f t="shared" si="22"/>
        <v>0.09</v>
      </c>
      <c r="AH18" s="76">
        <f t="shared" si="23"/>
        <v>0.09</v>
      </c>
      <c r="AI18" s="76">
        <f t="shared" si="24"/>
        <v>0.1</v>
      </c>
      <c r="AJ18" s="76">
        <f t="shared" si="25"/>
        <v>0.09</v>
      </c>
    </row>
    <row r="19" spans="1:36" ht="12.95" customHeight="1" x14ac:dyDescent="0.15">
      <c r="A19" s="90">
        <v>636</v>
      </c>
      <c r="B19" s="107" t="s">
        <v>58</v>
      </c>
      <c r="C19" s="107"/>
      <c r="D19" s="75">
        <v>18</v>
      </c>
      <c r="E19" s="75">
        <v>16</v>
      </c>
      <c r="F19" s="4">
        <f t="shared" si="0"/>
        <v>0.19</v>
      </c>
      <c r="G19" s="5"/>
      <c r="H19" s="90"/>
      <c r="I19" s="75"/>
      <c r="J19" s="1" t="s">
        <v>15</v>
      </c>
      <c r="K19" s="76">
        <f t="shared" si="1"/>
        <v>0.19</v>
      </c>
      <c r="L19" s="76">
        <f t="shared" si="2"/>
        <v>0.21</v>
      </c>
      <c r="M19" s="76">
        <f t="shared" si="3"/>
        <v>0.21</v>
      </c>
      <c r="N19" s="76">
        <f t="shared" si="4"/>
        <v>0.21</v>
      </c>
      <c r="O19" s="76">
        <f t="shared" si="5"/>
        <v>0.21</v>
      </c>
      <c r="P19" s="76">
        <f t="shared" si="26"/>
        <v>0.21</v>
      </c>
      <c r="Q19" s="76">
        <f t="shared" si="6"/>
        <v>0.19</v>
      </c>
      <c r="R19" s="76">
        <f t="shared" si="7"/>
        <v>0.21</v>
      </c>
      <c r="S19" s="76">
        <f t="shared" si="8"/>
        <v>0.21</v>
      </c>
      <c r="T19" s="76">
        <f t="shared" si="9"/>
        <v>0.22</v>
      </c>
      <c r="U19" s="76">
        <f t="shared" si="10"/>
        <v>0.21</v>
      </c>
      <c r="V19" s="76">
        <f t="shared" si="11"/>
        <v>0.21</v>
      </c>
      <c r="W19" s="76">
        <f t="shared" si="12"/>
        <v>0.2</v>
      </c>
      <c r="X19" s="76">
        <f t="shared" si="13"/>
        <v>0.21</v>
      </c>
      <c r="Y19" s="76">
        <f t="shared" si="14"/>
        <v>0.18</v>
      </c>
      <c r="Z19" s="76">
        <f t="shared" si="15"/>
        <v>0.2</v>
      </c>
      <c r="AA19" s="76">
        <f t="shared" si="16"/>
        <v>0.19</v>
      </c>
      <c r="AB19" s="76">
        <f t="shared" si="17"/>
        <v>0.21</v>
      </c>
      <c r="AC19" s="76">
        <f t="shared" si="18"/>
        <v>0.21</v>
      </c>
      <c r="AD19" s="76">
        <f t="shared" si="19"/>
        <v>0.24</v>
      </c>
      <c r="AE19" s="76">
        <f t="shared" si="20"/>
        <v>0.19</v>
      </c>
      <c r="AF19" s="76">
        <f t="shared" si="21"/>
        <v>0.21</v>
      </c>
      <c r="AG19" s="76">
        <f t="shared" si="22"/>
        <v>0.18</v>
      </c>
      <c r="AH19" s="76">
        <f t="shared" si="23"/>
        <v>0.19</v>
      </c>
      <c r="AI19" s="76">
        <f t="shared" si="24"/>
        <v>0.21</v>
      </c>
      <c r="AJ19" s="76">
        <f t="shared" si="25"/>
        <v>0.19</v>
      </c>
    </row>
    <row r="20" spans="1:36" ht="12.95" customHeight="1" x14ac:dyDescent="0.15">
      <c r="A20" s="90">
        <v>637</v>
      </c>
      <c r="B20" s="107" t="s">
        <v>149</v>
      </c>
      <c r="C20" s="107"/>
      <c r="D20" s="75">
        <v>20</v>
      </c>
      <c r="E20" s="75">
        <v>15</v>
      </c>
      <c r="F20" s="4">
        <f t="shared" si="0"/>
        <v>0.22</v>
      </c>
      <c r="G20" s="5"/>
      <c r="H20" s="90"/>
      <c r="I20" s="75"/>
      <c r="J20" s="1" t="s">
        <v>15</v>
      </c>
      <c r="K20" s="76">
        <f t="shared" si="1"/>
        <v>0.22</v>
      </c>
      <c r="L20" s="76">
        <f t="shared" si="2"/>
        <v>0.24</v>
      </c>
      <c r="M20" s="76">
        <f t="shared" si="3"/>
        <v>0.23</v>
      </c>
      <c r="N20" s="76">
        <f t="shared" si="4"/>
        <v>0.24</v>
      </c>
      <c r="O20" s="76">
        <f t="shared" si="5"/>
        <v>0.24</v>
      </c>
      <c r="P20" s="76">
        <f t="shared" si="26"/>
        <v>0.24</v>
      </c>
      <c r="Q20" s="76">
        <f t="shared" si="6"/>
        <v>0.22</v>
      </c>
      <c r="R20" s="76">
        <f t="shared" si="7"/>
        <v>0.24</v>
      </c>
      <c r="S20" s="76">
        <f t="shared" si="8"/>
        <v>0.24</v>
      </c>
      <c r="T20" s="76">
        <f t="shared" si="9"/>
        <v>0.24</v>
      </c>
      <c r="U20" s="76">
        <f t="shared" si="10"/>
        <v>0.24</v>
      </c>
      <c r="V20" s="76">
        <f t="shared" si="11"/>
        <v>0.25</v>
      </c>
      <c r="W20" s="76">
        <f t="shared" si="12"/>
        <v>0.23</v>
      </c>
      <c r="X20" s="76">
        <f t="shared" si="13"/>
        <v>0.23</v>
      </c>
      <c r="Y20" s="76">
        <f t="shared" si="14"/>
        <v>0.21</v>
      </c>
      <c r="Z20" s="76">
        <f t="shared" si="15"/>
        <v>0.23</v>
      </c>
      <c r="AA20" s="76">
        <f t="shared" si="16"/>
        <v>0.21</v>
      </c>
      <c r="AB20" s="76">
        <f t="shared" si="17"/>
        <v>0.24</v>
      </c>
      <c r="AC20" s="76">
        <f t="shared" si="18"/>
        <v>0.24</v>
      </c>
      <c r="AD20" s="76">
        <f t="shared" si="19"/>
        <v>0.27</v>
      </c>
      <c r="AE20" s="76">
        <f t="shared" si="20"/>
        <v>0.21</v>
      </c>
      <c r="AF20" s="76">
        <f t="shared" si="21"/>
        <v>0.24</v>
      </c>
      <c r="AG20" s="76">
        <f t="shared" si="22"/>
        <v>0.21</v>
      </c>
      <c r="AH20" s="76">
        <f t="shared" si="23"/>
        <v>0.22</v>
      </c>
      <c r="AI20" s="76">
        <f t="shared" si="24"/>
        <v>0.24</v>
      </c>
      <c r="AJ20" s="76">
        <f t="shared" si="25"/>
        <v>0.22</v>
      </c>
    </row>
    <row r="21" spans="1:36" ht="12.95" customHeight="1" x14ac:dyDescent="0.15">
      <c r="A21" s="90">
        <v>638</v>
      </c>
      <c r="B21" s="107" t="s">
        <v>60</v>
      </c>
      <c r="C21" s="107"/>
      <c r="D21" s="75">
        <v>16</v>
      </c>
      <c r="E21" s="75">
        <v>15</v>
      </c>
      <c r="F21" s="4">
        <f t="shared" si="0"/>
        <v>0.14000000000000001</v>
      </c>
      <c r="G21" s="75"/>
      <c r="H21" s="90" t="s">
        <v>61</v>
      </c>
      <c r="I21" s="75"/>
      <c r="J21" s="1" t="s">
        <v>15</v>
      </c>
      <c r="K21" s="76">
        <f t="shared" si="1"/>
        <v>0.15</v>
      </c>
      <c r="L21" s="76">
        <f t="shared" si="2"/>
        <v>0.16</v>
      </c>
      <c r="M21" s="76">
        <f t="shared" si="3"/>
        <v>0.16</v>
      </c>
      <c r="N21" s="76">
        <f t="shared" si="4"/>
        <v>0.16</v>
      </c>
      <c r="O21" s="76">
        <f t="shared" si="5"/>
        <v>0.16</v>
      </c>
      <c r="P21" s="76">
        <f t="shared" si="26"/>
        <v>0.16</v>
      </c>
      <c r="Q21" s="76">
        <f t="shared" si="6"/>
        <v>0.15</v>
      </c>
      <c r="R21" s="76">
        <f t="shared" si="7"/>
        <v>0.16</v>
      </c>
      <c r="S21" s="76">
        <f t="shared" si="8"/>
        <v>0.16</v>
      </c>
      <c r="T21" s="76">
        <f t="shared" si="9"/>
        <v>0.16</v>
      </c>
      <c r="U21" s="76">
        <f t="shared" si="10"/>
        <v>0.16</v>
      </c>
      <c r="V21" s="76">
        <f t="shared" si="11"/>
        <v>0.16</v>
      </c>
      <c r="W21" s="76">
        <f t="shared" si="12"/>
        <v>0.15</v>
      </c>
      <c r="X21" s="76">
        <f t="shared" si="13"/>
        <v>0.16</v>
      </c>
      <c r="Y21" s="76">
        <f t="shared" si="14"/>
        <v>0.14000000000000001</v>
      </c>
      <c r="Z21" s="76">
        <f t="shared" si="15"/>
        <v>0.15</v>
      </c>
      <c r="AA21" s="76">
        <f t="shared" si="16"/>
        <v>0.14000000000000001</v>
      </c>
      <c r="AB21" s="76">
        <f t="shared" si="17"/>
        <v>0.15</v>
      </c>
      <c r="AC21" s="76">
        <f t="shared" si="18"/>
        <v>0.16</v>
      </c>
      <c r="AD21" s="76">
        <f t="shared" si="19"/>
        <v>0.19</v>
      </c>
      <c r="AE21" s="76">
        <f t="shared" si="20"/>
        <v>0.14000000000000001</v>
      </c>
      <c r="AF21" s="76">
        <f t="shared" si="21"/>
        <v>0.15</v>
      </c>
      <c r="AG21" s="76">
        <f t="shared" si="22"/>
        <v>0.14000000000000001</v>
      </c>
      <c r="AH21" s="76">
        <f t="shared" si="23"/>
        <v>0.14000000000000001</v>
      </c>
      <c r="AI21" s="76">
        <f t="shared" si="24"/>
        <v>0.16</v>
      </c>
      <c r="AJ21" s="76">
        <f t="shared" si="25"/>
        <v>0.14000000000000001</v>
      </c>
    </row>
    <row r="22" spans="1:36" ht="12.95" customHeight="1" x14ac:dyDescent="0.15">
      <c r="A22" s="90">
        <v>639</v>
      </c>
      <c r="B22" s="107" t="s">
        <v>58</v>
      </c>
      <c r="C22" s="107"/>
      <c r="D22" s="75">
        <v>20</v>
      </c>
      <c r="E22" s="75">
        <v>14</v>
      </c>
      <c r="F22" s="4">
        <f t="shared" si="0"/>
        <v>0.2</v>
      </c>
      <c r="G22" s="5" t="s">
        <v>63</v>
      </c>
      <c r="H22" s="90" t="s">
        <v>61</v>
      </c>
      <c r="I22" s="75"/>
      <c r="J22" s="1" t="s">
        <v>15</v>
      </c>
      <c r="K22" s="76">
        <f t="shared" si="1"/>
        <v>0.2</v>
      </c>
      <c r="L22" s="76">
        <f t="shared" si="2"/>
        <v>0.22</v>
      </c>
      <c r="M22" s="76">
        <f t="shared" si="3"/>
        <v>0.22</v>
      </c>
      <c r="N22" s="76">
        <f t="shared" si="4"/>
        <v>0.22</v>
      </c>
      <c r="O22" s="76">
        <f t="shared" si="5"/>
        <v>0.22</v>
      </c>
      <c r="P22" s="76">
        <f t="shared" si="26"/>
        <v>0.22</v>
      </c>
      <c r="Q22" s="76">
        <f t="shared" si="6"/>
        <v>0.2</v>
      </c>
      <c r="R22" s="76">
        <f t="shared" si="7"/>
        <v>0.22</v>
      </c>
      <c r="S22" s="76">
        <f t="shared" si="8"/>
        <v>0.22</v>
      </c>
      <c r="T22" s="76">
        <f t="shared" si="9"/>
        <v>0.22</v>
      </c>
      <c r="U22" s="76">
        <f t="shared" si="10"/>
        <v>0.22</v>
      </c>
      <c r="V22" s="76">
        <f t="shared" si="11"/>
        <v>0.23</v>
      </c>
      <c r="W22" s="76">
        <f t="shared" si="12"/>
        <v>0.22</v>
      </c>
      <c r="X22" s="76">
        <f t="shared" si="13"/>
        <v>0.22</v>
      </c>
      <c r="Y22" s="76">
        <f t="shared" si="14"/>
        <v>0.2</v>
      </c>
      <c r="Z22" s="76">
        <f t="shared" si="15"/>
        <v>0.22</v>
      </c>
      <c r="AA22" s="76">
        <f t="shared" si="16"/>
        <v>0.2</v>
      </c>
      <c r="AB22" s="76">
        <f t="shared" si="17"/>
        <v>0.22</v>
      </c>
      <c r="AC22" s="76">
        <f t="shared" si="18"/>
        <v>0.22</v>
      </c>
      <c r="AD22" s="76">
        <f t="shared" si="19"/>
        <v>0.25</v>
      </c>
      <c r="AE22" s="76">
        <f t="shared" si="20"/>
        <v>0.2</v>
      </c>
      <c r="AF22" s="76">
        <f t="shared" si="21"/>
        <v>0.22</v>
      </c>
      <c r="AG22" s="76">
        <f t="shared" si="22"/>
        <v>0.2</v>
      </c>
      <c r="AH22" s="76">
        <f t="shared" si="23"/>
        <v>0.2</v>
      </c>
      <c r="AI22" s="76">
        <f t="shared" si="24"/>
        <v>0.22</v>
      </c>
      <c r="AJ22" s="76">
        <f t="shared" si="25"/>
        <v>0.2</v>
      </c>
    </row>
    <row r="23" spans="1:36" ht="12.95" customHeight="1" x14ac:dyDescent="0.15">
      <c r="A23" s="90">
        <v>640</v>
      </c>
      <c r="B23" s="107" t="s">
        <v>58</v>
      </c>
      <c r="C23" s="107"/>
      <c r="D23" s="75">
        <v>16</v>
      </c>
      <c r="E23" s="75">
        <v>14</v>
      </c>
      <c r="F23" s="4">
        <f t="shared" si="0"/>
        <v>0.13</v>
      </c>
      <c r="G23" s="5" t="s">
        <v>63</v>
      </c>
      <c r="H23" s="90" t="s">
        <v>61</v>
      </c>
      <c r="I23" s="75"/>
      <c r="J23" s="1" t="s">
        <v>15</v>
      </c>
      <c r="K23" s="76">
        <f t="shared" si="1"/>
        <v>0.14000000000000001</v>
      </c>
      <c r="L23" s="76">
        <f t="shared" si="2"/>
        <v>0.15</v>
      </c>
      <c r="M23" s="76">
        <f t="shared" si="3"/>
        <v>0.15</v>
      </c>
      <c r="N23" s="76">
        <f t="shared" si="4"/>
        <v>0.15</v>
      </c>
      <c r="O23" s="76">
        <f t="shared" si="5"/>
        <v>0.15</v>
      </c>
      <c r="P23" s="76">
        <f t="shared" si="26"/>
        <v>0.15</v>
      </c>
      <c r="Q23" s="76">
        <f t="shared" si="6"/>
        <v>0.14000000000000001</v>
      </c>
      <c r="R23" s="76">
        <f t="shared" si="7"/>
        <v>0.14000000000000001</v>
      </c>
      <c r="S23" s="76">
        <f t="shared" si="8"/>
        <v>0.15</v>
      </c>
      <c r="T23" s="76">
        <f t="shared" si="9"/>
        <v>0.15</v>
      </c>
      <c r="U23" s="76">
        <f t="shared" si="10"/>
        <v>0.14000000000000001</v>
      </c>
      <c r="V23" s="76">
        <f t="shared" si="11"/>
        <v>0.15</v>
      </c>
      <c r="W23" s="76">
        <f t="shared" si="12"/>
        <v>0.14000000000000001</v>
      </c>
      <c r="X23" s="76">
        <f t="shared" si="13"/>
        <v>0.15</v>
      </c>
      <c r="Y23" s="76">
        <f t="shared" si="14"/>
        <v>0.13</v>
      </c>
      <c r="Z23" s="76">
        <f t="shared" si="15"/>
        <v>0.14000000000000001</v>
      </c>
      <c r="AA23" s="76">
        <f t="shared" si="16"/>
        <v>0.13</v>
      </c>
      <c r="AB23" s="76">
        <f t="shared" si="17"/>
        <v>0.14000000000000001</v>
      </c>
      <c r="AC23" s="76">
        <f t="shared" si="18"/>
        <v>0.15</v>
      </c>
      <c r="AD23" s="76">
        <f t="shared" si="19"/>
        <v>0.17</v>
      </c>
      <c r="AE23" s="76">
        <f t="shared" si="20"/>
        <v>0.13</v>
      </c>
      <c r="AF23" s="76">
        <f t="shared" si="21"/>
        <v>0.14000000000000001</v>
      </c>
      <c r="AG23" s="76">
        <f t="shared" si="22"/>
        <v>0.13</v>
      </c>
      <c r="AH23" s="76">
        <f t="shared" si="23"/>
        <v>0.13</v>
      </c>
      <c r="AI23" s="76">
        <f t="shared" si="24"/>
        <v>0.15</v>
      </c>
      <c r="AJ23" s="76">
        <f t="shared" si="25"/>
        <v>0.13</v>
      </c>
    </row>
    <row r="24" spans="1:36" ht="12.95" customHeight="1" x14ac:dyDescent="0.15">
      <c r="A24" s="90">
        <v>641</v>
      </c>
      <c r="B24" s="107" t="s">
        <v>58</v>
      </c>
      <c r="C24" s="107"/>
      <c r="D24" s="75">
        <v>12</v>
      </c>
      <c r="E24" s="75">
        <v>11</v>
      </c>
      <c r="F24" s="4">
        <f t="shared" si="0"/>
        <v>0.06</v>
      </c>
      <c r="G24" s="75"/>
      <c r="H24" s="90" t="s">
        <v>61</v>
      </c>
      <c r="I24" s="75"/>
      <c r="J24" s="1" t="s">
        <v>15</v>
      </c>
      <c r="K24" s="76">
        <f t="shared" si="1"/>
        <v>7.0000000000000007E-2</v>
      </c>
      <c r="L24" s="76">
        <f t="shared" si="2"/>
        <v>7.0000000000000007E-2</v>
      </c>
      <c r="M24" s="76">
        <f t="shared" si="3"/>
        <v>7.0000000000000007E-2</v>
      </c>
      <c r="N24" s="76">
        <f t="shared" si="4"/>
        <v>7.0000000000000007E-2</v>
      </c>
      <c r="O24" s="76">
        <f t="shared" si="5"/>
        <v>7.0000000000000007E-2</v>
      </c>
      <c r="P24" s="76">
        <f t="shared" si="26"/>
        <v>7.0000000000000007E-2</v>
      </c>
      <c r="Q24" s="76">
        <f t="shared" si="6"/>
        <v>0.06</v>
      </c>
      <c r="R24" s="76">
        <f t="shared" si="7"/>
        <v>7.0000000000000007E-2</v>
      </c>
      <c r="S24" s="76">
        <f t="shared" si="8"/>
        <v>7.0000000000000007E-2</v>
      </c>
      <c r="T24" s="76">
        <f t="shared" si="9"/>
        <v>7.0000000000000007E-2</v>
      </c>
      <c r="U24" s="76">
        <f t="shared" si="10"/>
        <v>7.0000000000000007E-2</v>
      </c>
      <c r="V24" s="76">
        <f t="shared" si="11"/>
        <v>7.0000000000000007E-2</v>
      </c>
      <c r="W24" s="76">
        <f t="shared" si="12"/>
        <v>7.0000000000000007E-2</v>
      </c>
      <c r="X24" s="76">
        <f t="shared" si="13"/>
        <v>7.0000000000000007E-2</v>
      </c>
      <c r="Y24" s="76">
        <f t="shared" si="14"/>
        <v>0.06</v>
      </c>
      <c r="Z24" s="76">
        <f t="shared" si="15"/>
        <v>7.0000000000000007E-2</v>
      </c>
      <c r="AA24" s="76">
        <f t="shared" si="16"/>
        <v>0.06</v>
      </c>
      <c r="AB24" s="76">
        <f t="shared" si="17"/>
        <v>0.06</v>
      </c>
      <c r="AC24" s="76">
        <f t="shared" si="18"/>
        <v>7.0000000000000007E-2</v>
      </c>
      <c r="AD24" s="76">
        <f t="shared" si="19"/>
        <v>0.08</v>
      </c>
      <c r="AE24" s="76">
        <f t="shared" si="20"/>
        <v>0.06</v>
      </c>
      <c r="AF24" s="76">
        <f t="shared" si="21"/>
        <v>0.06</v>
      </c>
      <c r="AG24" s="76">
        <f t="shared" si="22"/>
        <v>0.06</v>
      </c>
      <c r="AH24" s="76">
        <f t="shared" si="23"/>
        <v>0.06</v>
      </c>
      <c r="AI24" s="76">
        <f t="shared" si="24"/>
        <v>7.0000000000000007E-2</v>
      </c>
      <c r="AJ24" s="76">
        <f t="shared" si="25"/>
        <v>0.06</v>
      </c>
    </row>
    <row r="25" spans="1:36" ht="12.95" customHeight="1" x14ac:dyDescent="0.15">
      <c r="A25" s="75"/>
      <c r="B25" s="107"/>
      <c r="C25" s="107"/>
      <c r="D25" s="75"/>
      <c r="E25" s="75"/>
      <c r="F25" s="4" t="str">
        <f t="shared" si="0"/>
        <v/>
      </c>
      <c r="G25" s="6"/>
      <c r="H25" s="75"/>
      <c r="I25" s="75"/>
      <c r="J25" s="1" t="s">
        <v>15</v>
      </c>
      <c r="K25" s="76" t="e">
        <f t="shared" si="1"/>
        <v>#NUM!</v>
      </c>
      <c r="L25" s="76" t="e">
        <f t="shared" si="2"/>
        <v>#NUM!</v>
      </c>
      <c r="M25" s="76" t="e">
        <f t="shared" si="3"/>
        <v>#NUM!</v>
      </c>
      <c r="N25" s="76" t="e">
        <f t="shared" si="4"/>
        <v>#NUM!</v>
      </c>
      <c r="O25" s="76" t="e">
        <f t="shared" si="5"/>
        <v>#NUM!</v>
      </c>
      <c r="P25" s="76" t="e">
        <f t="shared" si="26"/>
        <v>#N/A</v>
      </c>
      <c r="Q25" s="76" t="e">
        <f t="shared" si="6"/>
        <v>#NUM!</v>
      </c>
      <c r="R25" s="76" t="e">
        <f t="shared" si="7"/>
        <v>#NUM!</v>
      </c>
      <c r="S25" s="76" t="e">
        <f t="shared" si="8"/>
        <v>#NUM!</v>
      </c>
      <c r="T25" s="76" t="e">
        <f t="shared" si="9"/>
        <v>#NUM!</v>
      </c>
      <c r="U25" s="76" t="e">
        <f t="shared" si="10"/>
        <v>#N/A</v>
      </c>
      <c r="V25" s="76" t="e">
        <f t="shared" si="11"/>
        <v>#NUM!</v>
      </c>
      <c r="W25" s="76" t="e">
        <f t="shared" si="12"/>
        <v>#NUM!</v>
      </c>
      <c r="X25" s="76" t="e">
        <f t="shared" si="13"/>
        <v>#NUM!</v>
      </c>
      <c r="Y25" s="76" t="e">
        <f t="shared" si="14"/>
        <v>#NUM!</v>
      </c>
      <c r="Z25" s="76" t="e">
        <f t="shared" si="15"/>
        <v>#N/A</v>
      </c>
      <c r="AA25" s="76" t="e">
        <f t="shared" si="16"/>
        <v>#NUM!</v>
      </c>
      <c r="AB25" s="76" t="e">
        <f t="shared" si="17"/>
        <v>#NUM!</v>
      </c>
      <c r="AC25" s="76" t="e">
        <f t="shared" si="18"/>
        <v>#NUM!</v>
      </c>
      <c r="AD25" s="76" t="e">
        <f t="shared" si="19"/>
        <v>#NUM!</v>
      </c>
      <c r="AE25" s="76" t="e">
        <f t="shared" si="20"/>
        <v>#NUM!</v>
      </c>
      <c r="AF25" s="76" t="e">
        <f t="shared" si="21"/>
        <v>#N/A</v>
      </c>
      <c r="AG25" s="76" t="e">
        <f t="shared" si="22"/>
        <v>#NUM!</v>
      </c>
      <c r="AH25" s="76" t="e">
        <f t="shared" si="23"/>
        <v>#NUM!</v>
      </c>
      <c r="AI25" s="76" t="e">
        <f t="shared" si="24"/>
        <v>#NUM!</v>
      </c>
      <c r="AJ25" s="76" t="e">
        <f t="shared" si="25"/>
        <v>#N/A</v>
      </c>
    </row>
    <row r="26" spans="1:36" ht="12.95" customHeight="1" x14ac:dyDescent="0.15">
      <c r="A26" s="75"/>
      <c r="B26" s="107"/>
      <c r="C26" s="107"/>
      <c r="D26" s="75"/>
      <c r="E26" s="75"/>
      <c r="F26" s="4" t="str">
        <f t="shared" si="0"/>
        <v/>
      </c>
      <c r="G26" s="7"/>
      <c r="H26" s="75"/>
      <c r="I26" s="75"/>
      <c r="J26" s="1" t="s">
        <v>15</v>
      </c>
      <c r="K26" s="76" t="e">
        <f t="shared" si="1"/>
        <v>#NUM!</v>
      </c>
      <c r="L26" s="76" t="e">
        <f t="shared" si="2"/>
        <v>#NUM!</v>
      </c>
      <c r="M26" s="76" t="e">
        <f t="shared" si="3"/>
        <v>#NUM!</v>
      </c>
      <c r="N26" s="76" t="e">
        <f t="shared" si="4"/>
        <v>#NUM!</v>
      </c>
      <c r="O26" s="76" t="e">
        <f t="shared" si="5"/>
        <v>#NUM!</v>
      </c>
      <c r="P26" s="76" t="e">
        <f t="shared" si="26"/>
        <v>#N/A</v>
      </c>
      <c r="Q26" s="76" t="e">
        <f t="shared" si="6"/>
        <v>#NUM!</v>
      </c>
      <c r="R26" s="76" t="e">
        <f t="shared" si="7"/>
        <v>#NUM!</v>
      </c>
      <c r="S26" s="76" t="e">
        <f t="shared" si="8"/>
        <v>#NUM!</v>
      </c>
      <c r="T26" s="76" t="e">
        <f t="shared" si="9"/>
        <v>#NUM!</v>
      </c>
      <c r="U26" s="76" t="e">
        <f t="shared" si="10"/>
        <v>#N/A</v>
      </c>
      <c r="V26" s="76" t="e">
        <f t="shared" si="11"/>
        <v>#NUM!</v>
      </c>
      <c r="W26" s="76" t="e">
        <f t="shared" si="12"/>
        <v>#NUM!</v>
      </c>
      <c r="X26" s="76" t="e">
        <f t="shared" si="13"/>
        <v>#NUM!</v>
      </c>
      <c r="Y26" s="76" t="e">
        <f t="shared" si="14"/>
        <v>#NUM!</v>
      </c>
      <c r="Z26" s="76" t="e">
        <f t="shared" si="15"/>
        <v>#N/A</v>
      </c>
      <c r="AA26" s="76" t="e">
        <f t="shared" si="16"/>
        <v>#NUM!</v>
      </c>
      <c r="AB26" s="76" t="e">
        <f t="shared" si="17"/>
        <v>#NUM!</v>
      </c>
      <c r="AC26" s="76" t="e">
        <f t="shared" si="18"/>
        <v>#NUM!</v>
      </c>
      <c r="AD26" s="76" t="e">
        <f t="shared" si="19"/>
        <v>#NUM!</v>
      </c>
      <c r="AE26" s="76" t="e">
        <f t="shared" si="20"/>
        <v>#NUM!</v>
      </c>
      <c r="AF26" s="76" t="e">
        <f t="shared" si="21"/>
        <v>#N/A</v>
      </c>
      <c r="AG26" s="76" t="e">
        <f t="shared" si="22"/>
        <v>#NUM!</v>
      </c>
      <c r="AH26" s="76" t="e">
        <f t="shared" si="23"/>
        <v>#NUM!</v>
      </c>
      <c r="AI26" s="76" t="e">
        <f t="shared" si="24"/>
        <v>#NUM!</v>
      </c>
      <c r="AJ26" s="76" t="e">
        <f t="shared" si="25"/>
        <v>#N/A</v>
      </c>
    </row>
    <row r="27" spans="1:36" ht="12.95" customHeight="1" x14ac:dyDescent="0.15">
      <c r="A27" s="75"/>
      <c r="B27" s="107"/>
      <c r="C27" s="107"/>
      <c r="D27" s="75"/>
      <c r="E27" s="75"/>
      <c r="F27" s="4" t="str">
        <f t="shared" si="0"/>
        <v/>
      </c>
      <c r="G27" s="75"/>
      <c r="H27" s="75"/>
      <c r="I27" s="75"/>
      <c r="J27" s="1" t="s">
        <v>15</v>
      </c>
      <c r="K27" s="76" t="e">
        <f t="shared" si="1"/>
        <v>#NUM!</v>
      </c>
      <c r="L27" s="76" t="e">
        <f t="shared" si="2"/>
        <v>#NUM!</v>
      </c>
      <c r="M27" s="76" t="e">
        <f t="shared" si="3"/>
        <v>#NUM!</v>
      </c>
      <c r="N27" s="76" t="e">
        <f t="shared" si="4"/>
        <v>#NUM!</v>
      </c>
      <c r="O27" s="76" t="e">
        <f t="shared" si="5"/>
        <v>#NUM!</v>
      </c>
      <c r="P27" s="76" t="e">
        <f t="shared" si="26"/>
        <v>#N/A</v>
      </c>
      <c r="Q27" s="76" t="e">
        <f t="shared" si="6"/>
        <v>#NUM!</v>
      </c>
      <c r="R27" s="76" t="e">
        <f t="shared" si="7"/>
        <v>#NUM!</v>
      </c>
      <c r="S27" s="76" t="e">
        <f t="shared" si="8"/>
        <v>#NUM!</v>
      </c>
      <c r="T27" s="76" t="e">
        <f t="shared" si="9"/>
        <v>#NUM!</v>
      </c>
      <c r="U27" s="76" t="e">
        <f t="shared" si="10"/>
        <v>#N/A</v>
      </c>
      <c r="V27" s="76" t="e">
        <f t="shared" si="11"/>
        <v>#NUM!</v>
      </c>
      <c r="W27" s="76" t="e">
        <f t="shared" si="12"/>
        <v>#NUM!</v>
      </c>
      <c r="X27" s="76" t="e">
        <f t="shared" si="13"/>
        <v>#NUM!</v>
      </c>
      <c r="Y27" s="76" t="e">
        <f t="shared" si="14"/>
        <v>#NUM!</v>
      </c>
      <c r="Z27" s="76" t="e">
        <f t="shared" si="15"/>
        <v>#N/A</v>
      </c>
      <c r="AA27" s="76" t="e">
        <f t="shared" si="16"/>
        <v>#NUM!</v>
      </c>
      <c r="AB27" s="76" t="e">
        <f t="shared" si="17"/>
        <v>#NUM!</v>
      </c>
      <c r="AC27" s="76" t="e">
        <f t="shared" si="18"/>
        <v>#NUM!</v>
      </c>
      <c r="AD27" s="76" t="e">
        <f t="shared" si="19"/>
        <v>#NUM!</v>
      </c>
      <c r="AE27" s="76" t="e">
        <f t="shared" si="20"/>
        <v>#NUM!</v>
      </c>
      <c r="AF27" s="76" t="e">
        <f t="shared" si="21"/>
        <v>#N/A</v>
      </c>
      <c r="AG27" s="76" t="e">
        <f t="shared" si="22"/>
        <v>#NUM!</v>
      </c>
      <c r="AH27" s="76" t="e">
        <f t="shared" si="23"/>
        <v>#NUM!</v>
      </c>
      <c r="AI27" s="76" t="e">
        <f t="shared" si="24"/>
        <v>#NUM!</v>
      </c>
      <c r="AJ27" s="76" t="e">
        <f t="shared" si="25"/>
        <v>#N/A</v>
      </c>
    </row>
    <row r="28" spans="1:36" ht="12.95" customHeight="1" x14ac:dyDescent="0.15">
      <c r="A28" s="75"/>
      <c r="B28" s="107"/>
      <c r="C28" s="107"/>
      <c r="D28" s="75"/>
      <c r="E28" s="75"/>
      <c r="F28" s="4" t="str">
        <f t="shared" si="0"/>
        <v/>
      </c>
      <c r="G28" s="75"/>
      <c r="H28" s="75"/>
      <c r="I28" s="75"/>
      <c r="J28" s="1" t="s">
        <v>15</v>
      </c>
      <c r="K28" s="76" t="e">
        <f t="shared" si="1"/>
        <v>#NUM!</v>
      </c>
      <c r="L28" s="76" t="e">
        <f t="shared" si="2"/>
        <v>#NUM!</v>
      </c>
      <c r="M28" s="76" t="e">
        <f t="shared" si="3"/>
        <v>#NUM!</v>
      </c>
      <c r="N28" s="76" t="e">
        <f t="shared" si="4"/>
        <v>#NUM!</v>
      </c>
      <c r="O28" s="76" t="e">
        <f t="shared" si="5"/>
        <v>#NUM!</v>
      </c>
      <c r="P28" s="76" t="e">
        <f t="shared" si="26"/>
        <v>#N/A</v>
      </c>
      <c r="Q28" s="76" t="e">
        <f t="shared" si="6"/>
        <v>#NUM!</v>
      </c>
      <c r="R28" s="76" t="e">
        <f t="shared" si="7"/>
        <v>#NUM!</v>
      </c>
      <c r="S28" s="76" t="e">
        <f t="shared" si="8"/>
        <v>#NUM!</v>
      </c>
      <c r="T28" s="76" t="e">
        <f t="shared" si="9"/>
        <v>#NUM!</v>
      </c>
      <c r="U28" s="76" t="e">
        <f t="shared" si="10"/>
        <v>#N/A</v>
      </c>
      <c r="V28" s="76" t="e">
        <f t="shared" si="11"/>
        <v>#NUM!</v>
      </c>
      <c r="W28" s="76" t="e">
        <f t="shared" si="12"/>
        <v>#NUM!</v>
      </c>
      <c r="X28" s="76" t="e">
        <f t="shared" si="13"/>
        <v>#NUM!</v>
      </c>
      <c r="Y28" s="76" t="e">
        <f t="shared" si="14"/>
        <v>#NUM!</v>
      </c>
      <c r="Z28" s="76" t="e">
        <f t="shared" si="15"/>
        <v>#N/A</v>
      </c>
      <c r="AA28" s="76" t="e">
        <f t="shared" si="16"/>
        <v>#NUM!</v>
      </c>
      <c r="AB28" s="76" t="e">
        <f t="shared" si="17"/>
        <v>#NUM!</v>
      </c>
      <c r="AC28" s="76" t="e">
        <f t="shared" si="18"/>
        <v>#NUM!</v>
      </c>
      <c r="AD28" s="76" t="e">
        <f t="shared" si="19"/>
        <v>#NUM!</v>
      </c>
      <c r="AE28" s="76" t="e">
        <f t="shared" si="20"/>
        <v>#NUM!</v>
      </c>
      <c r="AF28" s="76" t="e">
        <f t="shared" si="21"/>
        <v>#N/A</v>
      </c>
      <c r="AG28" s="76" t="e">
        <f t="shared" si="22"/>
        <v>#NUM!</v>
      </c>
      <c r="AH28" s="76" t="e">
        <f t="shared" si="23"/>
        <v>#NUM!</v>
      </c>
      <c r="AI28" s="76" t="e">
        <f t="shared" si="24"/>
        <v>#NUM!</v>
      </c>
      <c r="AJ28" s="76" t="e">
        <f t="shared" si="25"/>
        <v>#N/A</v>
      </c>
    </row>
    <row r="29" spans="1:36" ht="12.95" customHeight="1" x14ac:dyDescent="0.15">
      <c r="A29" s="75"/>
      <c r="B29" s="107"/>
      <c r="C29" s="107"/>
      <c r="D29" s="75"/>
      <c r="E29" s="75"/>
      <c r="F29" s="4" t="str">
        <f t="shared" si="0"/>
        <v/>
      </c>
      <c r="G29" s="75"/>
      <c r="H29" s="75"/>
      <c r="I29" s="75"/>
      <c r="J29" s="1" t="s">
        <v>15</v>
      </c>
      <c r="K29" s="76" t="e">
        <f t="shared" si="1"/>
        <v>#NUM!</v>
      </c>
      <c r="L29" s="76" t="e">
        <f t="shared" si="2"/>
        <v>#NUM!</v>
      </c>
      <c r="M29" s="76" t="e">
        <f t="shared" si="3"/>
        <v>#NUM!</v>
      </c>
      <c r="N29" s="76" t="e">
        <f t="shared" si="4"/>
        <v>#NUM!</v>
      </c>
      <c r="O29" s="76" t="e">
        <f t="shared" si="5"/>
        <v>#NUM!</v>
      </c>
      <c r="P29" s="76" t="e">
        <f t="shared" si="26"/>
        <v>#N/A</v>
      </c>
      <c r="Q29" s="76" t="e">
        <f t="shared" si="6"/>
        <v>#NUM!</v>
      </c>
      <c r="R29" s="76" t="e">
        <f t="shared" si="7"/>
        <v>#NUM!</v>
      </c>
      <c r="S29" s="76" t="e">
        <f t="shared" si="8"/>
        <v>#NUM!</v>
      </c>
      <c r="T29" s="76" t="e">
        <f t="shared" si="9"/>
        <v>#NUM!</v>
      </c>
      <c r="U29" s="76" t="e">
        <f t="shared" si="10"/>
        <v>#N/A</v>
      </c>
      <c r="V29" s="76" t="e">
        <f t="shared" si="11"/>
        <v>#NUM!</v>
      </c>
      <c r="W29" s="76" t="e">
        <f t="shared" si="12"/>
        <v>#NUM!</v>
      </c>
      <c r="X29" s="76" t="e">
        <f t="shared" si="13"/>
        <v>#NUM!</v>
      </c>
      <c r="Y29" s="76" t="e">
        <f t="shared" si="14"/>
        <v>#NUM!</v>
      </c>
      <c r="Z29" s="76" t="e">
        <f t="shared" si="15"/>
        <v>#N/A</v>
      </c>
      <c r="AA29" s="76" t="e">
        <f t="shared" si="16"/>
        <v>#NUM!</v>
      </c>
      <c r="AB29" s="76" t="e">
        <f t="shared" si="17"/>
        <v>#NUM!</v>
      </c>
      <c r="AC29" s="76" t="e">
        <f t="shared" si="18"/>
        <v>#NUM!</v>
      </c>
      <c r="AD29" s="76" t="e">
        <f t="shared" si="19"/>
        <v>#NUM!</v>
      </c>
      <c r="AE29" s="76" t="e">
        <f t="shared" si="20"/>
        <v>#NUM!</v>
      </c>
      <c r="AF29" s="76" t="e">
        <f t="shared" si="21"/>
        <v>#N/A</v>
      </c>
      <c r="AG29" s="76" t="e">
        <f t="shared" si="22"/>
        <v>#NUM!</v>
      </c>
      <c r="AH29" s="76" t="e">
        <f t="shared" si="23"/>
        <v>#NUM!</v>
      </c>
      <c r="AI29" s="76" t="e">
        <f t="shared" si="24"/>
        <v>#NUM!</v>
      </c>
      <c r="AJ29" s="76" t="e">
        <f t="shared" si="25"/>
        <v>#N/A</v>
      </c>
    </row>
    <row r="30" spans="1:36" ht="12.95" customHeight="1" x14ac:dyDescent="0.15">
      <c r="A30" s="75"/>
      <c r="B30" s="107"/>
      <c r="C30" s="107"/>
      <c r="D30" s="75"/>
      <c r="E30" s="75"/>
      <c r="F30" s="4" t="str">
        <f t="shared" si="0"/>
        <v/>
      </c>
      <c r="G30" s="5"/>
      <c r="H30" s="75"/>
      <c r="I30" s="75"/>
      <c r="J30" s="1" t="s">
        <v>15</v>
      </c>
      <c r="K30" s="76" t="e">
        <f t="shared" si="1"/>
        <v>#NUM!</v>
      </c>
      <c r="L30" s="76" t="e">
        <f t="shared" si="2"/>
        <v>#NUM!</v>
      </c>
      <c r="M30" s="76" t="e">
        <f t="shared" si="3"/>
        <v>#NUM!</v>
      </c>
      <c r="N30" s="76" t="e">
        <f t="shared" si="4"/>
        <v>#NUM!</v>
      </c>
      <c r="O30" s="76" t="e">
        <f t="shared" si="5"/>
        <v>#NUM!</v>
      </c>
      <c r="P30" s="76" t="e">
        <f t="shared" si="26"/>
        <v>#N/A</v>
      </c>
      <c r="Q30" s="76" t="e">
        <f t="shared" si="6"/>
        <v>#NUM!</v>
      </c>
      <c r="R30" s="76" t="e">
        <f t="shared" si="7"/>
        <v>#NUM!</v>
      </c>
      <c r="S30" s="76" t="e">
        <f t="shared" si="8"/>
        <v>#NUM!</v>
      </c>
      <c r="T30" s="76" t="e">
        <f t="shared" si="9"/>
        <v>#NUM!</v>
      </c>
      <c r="U30" s="76" t="e">
        <f t="shared" si="10"/>
        <v>#N/A</v>
      </c>
      <c r="V30" s="76" t="e">
        <f t="shared" si="11"/>
        <v>#NUM!</v>
      </c>
      <c r="W30" s="76" t="e">
        <f t="shared" si="12"/>
        <v>#NUM!</v>
      </c>
      <c r="X30" s="76" t="e">
        <f t="shared" si="13"/>
        <v>#NUM!</v>
      </c>
      <c r="Y30" s="76" t="e">
        <f t="shared" si="14"/>
        <v>#NUM!</v>
      </c>
      <c r="Z30" s="76" t="e">
        <f t="shared" si="15"/>
        <v>#N/A</v>
      </c>
      <c r="AA30" s="76" t="e">
        <f t="shared" si="16"/>
        <v>#NUM!</v>
      </c>
      <c r="AB30" s="76" t="e">
        <f t="shared" si="17"/>
        <v>#NUM!</v>
      </c>
      <c r="AC30" s="76" t="e">
        <f t="shared" si="18"/>
        <v>#NUM!</v>
      </c>
      <c r="AD30" s="76" t="e">
        <f t="shared" si="19"/>
        <v>#NUM!</v>
      </c>
      <c r="AE30" s="76" t="e">
        <f t="shared" si="20"/>
        <v>#NUM!</v>
      </c>
      <c r="AF30" s="76" t="e">
        <f t="shared" si="21"/>
        <v>#N/A</v>
      </c>
      <c r="AG30" s="76" t="e">
        <f t="shared" si="22"/>
        <v>#NUM!</v>
      </c>
      <c r="AH30" s="76" t="e">
        <f t="shared" si="23"/>
        <v>#NUM!</v>
      </c>
      <c r="AI30" s="76" t="e">
        <f t="shared" si="24"/>
        <v>#NUM!</v>
      </c>
      <c r="AJ30" s="76" t="e">
        <f t="shared" si="25"/>
        <v>#N/A</v>
      </c>
    </row>
    <row r="31" spans="1:36" ht="12.95" customHeight="1" x14ac:dyDescent="0.15">
      <c r="A31" s="75"/>
      <c r="B31" s="107"/>
      <c r="C31" s="107"/>
      <c r="D31" s="75"/>
      <c r="E31" s="75"/>
      <c r="F31" s="4" t="str">
        <f t="shared" si="0"/>
        <v/>
      </c>
      <c r="G31" s="75"/>
      <c r="H31" s="75"/>
      <c r="I31" s="75"/>
      <c r="J31" s="1" t="s">
        <v>15</v>
      </c>
      <c r="K31" s="76" t="e">
        <f t="shared" si="1"/>
        <v>#NUM!</v>
      </c>
      <c r="L31" s="76" t="e">
        <f t="shared" si="2"/>
        <v>#NUM!</v>
      </c>
      <c r="M31" s="76" t="e">
        <f t="shared" si="3"/>
        <v>#NUM!</v>
      </c>
      <c r="N31" s="76" t="e">
        <f t="shared" si="4"/>
        <v>#NUM!</v>
      </c>
      <c r="O31" s="76" t="e">
        <f t="shared" si="5"/>
        <v>#NUM!</v>
      </c>
      <c r="P31" s="76" t="e">
        <f t="shared" si="26"/>
        <v>#N/A</v>
      </c>
      <c r="Q31" s="76" t="e">
        <f t="shared" si="6"/>
        <v>#NUM!</v>
      </c>
      <c r="R31" s="76" t="e">
        <f t="shared" si="7"/>
        <v>#NUM!</v>
      </c>
      <c r="S31" s="76" t="e">
        <f t="shared" si="8"/>
        <v>#NUM!</v>
      </c>
      <c r="T31" s="76" t="e">
        <f t="shared" si="9"/>
        <v>#NUM!</v>
      </c>
      <c r="U31" s="76" t="e">
        <f t="shared" si="10"/>
        <v>#N/A</v>
      </c>
      <c r="V31" s="76" t="e">
        <f t="shared" si="11"/>
        <v>#NUM!</v>
      </c>
      <c r="W31" s="76" t="e">
        <f t="shared" si="12"/>
        <v>#NUM!</v>
      </c>
      <c r="X31" s="76" t="e">
        <f t="shared" si="13"/>
        <v>#NUM!</v>
      </c>
      <c r="Y31" s="76" t="e">
        <f t="shared" si="14"/>
        <v>#NUM!</v>
      </c>
      <c r="Z31" s="76" t="e">
        <f t="shared" si="15"/>
        <v>#N/A</v>
      </c>
      <c r="AA31" s="76" t="e">
        <f t="shared" si="16"/>
        <v>#NUM!</v>
      </c>
      <c r="AB31" s="76" t="e">
        <f t="shared" si="17"/>
        <v>#NUM!</v>
      </c>
      <c r="AC31" s="76" t="e">
        <f t="shared" si="18"/>
        <v>#NUM!</v>
      </c>
      <c r="AD31" s="76" t="e">
        <f t="shared" si="19"/>
        <v>#NUM!</v>
      </c>
      <c r="AE31" s="76" t="e">
        <f t="shared" si="20"/>
        <v>#NUM!</v>
      </c>
      <c r="AF31" s="76" t="e">
        <f t="shared" si="21"/>
        <v>#N/A</v>
      </c>
      <c r="AG31" s="76" t="e">
        <f t="shared" si="22"/>
        <v>#NUM!</v>
      </c>
      <c r="AH31" s="76" t="e">
        <f t="shared" si="23"/>
        <v>#NUM!</v>
      </c>
      <c r="AI31" s="76" t="e">
        <f t="shared" si="24"/>
        <v>#NUM!</v>
      </c>
      <c r="AJ31" s="76" t="e">
        <f t="shared" si="25"/>
        <v>#N/A</v>
      </c>
    </row>
    <row r="32" spans="1:36" ht="12.95" customHeight="1" x14ac:dyDescent="0.15">
      <c r="A32" s="75"/>
      <c r="B32" s="107"/>
      <c r="C32" s="107"/>
      <c r="D32" s="75"/>
      <c r="E32" s="75"/>
      <c r="F32" s="4" t="str">
        <f t="shared" si="0"/>
        <v/>
      </c>
      <c r="G32" s="75"/>
      <c r="H32" s="75"/>
      <c r="I32" s="75"/>
      <c r="J32" s="1" t="s">
        <v>15</v>
      </c>
      <c r="K32" s="76" t="e">
        <f t="shared" si="1"/>
        <v>#NUM!</v>
      </c>
      <c r="L32" s="76" t="e">
        <f t="shared" si="2"/>
        <v>#NUM!</v>
      </c>
      <c r="M32" s="76" t="e">
        <f t="shared" si="3"/>
        <v>#NUM!</v>
      </c>
      <c r="N32" s="76" t="e">
        <f t="shared" si="4"/>
        <v>#NUM!</v>
      </c>
      <c r="O32" s="76" t="e">
        <f t="shared" si="5"/>
        <v>#NUM!</v>
      </c>
      <c r="P32" s="76" t="e">
        <f t="shared" si="26"/>
        <v>#N/A</v>
      </c>
      <c r="Q32" s="76" t="e">
        <f t="shared" si="6"/>
        <v>#NUM!</v>
      </c>
      <c r="R32" s="76" t="e">
        <f t="shared" si="7"/>
        <v>#NUM!</v>
      </c>
      <c r="S32" s="76" t="e">
        <f t="shared" si="8"/>
        <v>#NUM!</v>
      </c>
      <c r="T32" s="76" t="e">
        <f t="shared" si="9"/>
        <v>#NUM!</v>
      </c>
      <c r="U32" s="76" t="e">
        <f t="shared" si="10"/>
        <v>#N/A</v>
      </c>
      <c r="V32" s="76" t="e">
        <f t="shared" si="11"/>
        <v>#NUM!</v>
      </c>
      <c r="W32" s="76" t="e">
        <f t="shared" si="12"/>
        <v>#NUM!</v>
      </c>
      <c r="X32" s="76" t="e">
        <f t="shared" si="13"/>
        <v>#NUM!</v>
      </c>
      <c r="Y32" s="76" t="e">
        <f t="shared" si="14"/>
        <v>#NUM!</v>
      </c>
      <c r="Z32" s="76" t="e">
        <f t="shared" si="15"/>
        <v>#N/A</v>
      </c>
      <c r="AA32" s="76" t="e">
        <f t="shared" si="16"/>
        <v>#NUM!</v>
      </c>
      <c r="AB32" s="76" t="e">
        <f t="shared" si="17"/>
        <v>#NUM!</v>
      </c>
      <c r="AC32" s="76" t="e">
        <f t="shared" si="18"/>
        <v>#NUM!</v>
      </c>
      <c r="AD32" s="76" t="e">
        <f t="shared" si="19"/>
        <v>#NUM!</v>
      </c>
      <c r="AE32" s="76" t="e">
        <f t="shared" si="20"/>
        <v>#NUM!</v>
      </c>
      <c r="AF32" s="76" t="e">
        <f t="shared" si="21"/>
        <v>#N/A</v>
      </c>
      <c r="AG32" s="76" t="e">
        <f t="shared" si="22"/>
        <v>#NUM!</v>
      </c>
      <c r="AH32" s="76" t="e">
        <f t="shared" si="23"/>
        <v>#NUM!</v>
      </c>
      <c r="AI32" s="76" t="e">
        <f t="shared" si="24"/>
        <v>#NUM!</v>
      </c>
      <c r="AJ32" s="76" t="e">
        <f t="shared" si="25"/>
        <v>#N/A</v>
      </c>
    </row>
    <row r="33" spans="1:36" ht="12.95" customHeight="1" x14ac:dyDescent="0.15">
      <c r="A33" s="75"/>
      <c r="B33" s="107"/>
      <c r="C33" s="107"/>
      <c r="D33" s="75"/>
      <c r="E33" s="75"/>
      <c r="F33" s="4" t="str">
        <f t="shared" si="0"/>
        <v/>
      </c>
      <c r="G33" s="75"/>
      <c r="H33" s="75"/>
      <c r="I33" s="75"/>
      <c r="J33" s="1" t="s">
        <v>15</v>
      </c>
      <c r="K33" s="76" t="e">
        <f t="shared" si="1"/>
        <v>#NUM!</v>
      </c>
      <c r="L33" s="76" t="e">
        <f t="shared" si="2"/>
        <v>#NUM!</v>
      </c>
      <c r="M33" s="76" t="e">
        <f t="shared" si="3"/>
        <v>#NUM!</v>
      </c>
      <c r="N33" s="76" t="e">
        <f t="shared" si="4"/>
        <v>#NUM!</v>
      </c>
      <c r="O33" s="76" t="e">
        <f t="shared" si="5"/>
        <v>#NUM!</v>
      </c>
      <c r="P33" s="76" t="e">
        <f t="shared" si="26"/>
        <v>#N/A</v>
      </c>
      <c r="Q33" s="76" t="e">
        <f t="shared" si="6"/>
        <v>#NUM!</v>
      </c>
      <c r="R33" s="76" t="e">
        <f t="shared" si="7"/>
        <v>#NUM!</v>
      </c>
      <c r="S33" s="76" t="e">
        <f t="shared" si="8"/>
        <v>#NUM!</v>
      </c>
      <c r="T33" s="76" t="e">
        <f t="shared" si="9"/>
        <v>#NUM!</v>
      </c>
      <c r="U33" s="76" t="e">
        <f t="shared" si="10"/>
        <v>#N/A</v>
      </c>
      <c r="V33" s="76" t="e">
        <f t="shared" si="11"/>
        <v>#NUM!</v>
      </c>
      <c r="W33" s="76" t="e">
        <f t="shared" si="12"/>
        <v>#NUM!</v>
      </c>
      <c r="X33" s="76" t="e">
        <f t="shared" si="13"/>
        <v>#NUM!</v>
      </c>
      <c r="Y33" s="76" t="e">
        <f t="shared" si="14"/>
        <v>#NUM!</v>
      </c>
      <c r="Z33" s="76" t="e">
        <f t="shared" si="15"/>
        <v>#N/A</v>
      </c>
      <c r="AA33" s="76" t="e">
        <f t="shared" si="16"/>
        <v>#NUM!</v>
      </c>
      <c r="AB33" s="76" t="e">
        <f t="shared" si="17"/>
        <v>#NUM!</v>
      </c>
      <c r="AC33" s="76" t="e">
        <f t="shared" si="18"/>
        <v>#NUM!</v>
      </c>
      <c r="AD33" s="76" t="e">
        <f t="shared" si="19"/>
        <v>#NUM!</v>
      </c>
      <c r="AE33" s="76" t="e">
        <f t="shared" si="20"/>
        <v>#NUM!</v>
      </c>
      <c r="AF33" s="76" t="e">
        <f t="shared" si="21"/>
        <v>#N/A</v>
      </c>
      <c r="AG33" s="76" t="e">
        <f t="shared" si="22"/>
        <v>#NUM!</v>
      </c>
      <c r="AH33" s="76" t="e">
        <f t="shared" si="23"/>
        <v>#NUM!</v>
      </c>
      <c r="AI33" s="76" t="e">
        <f t="shared" si="24"/>
        <v>#NUM!</v>
      </c>
      <c r="AJ33" s="76" t="e">
        <f t="shared" si="25"/>
        <v>#N/A</v>
      </c>
    </row>
    <row r="34" spans="1:36" ht="12.95" customHeight="1" x14ac:dyDescent="0.15">
      <c r="A34" s="75"/>
      <c r="B34" s="107"/>
      <c r="C34" s="107"/>
      <c r="D34" s="75"/>
      <c r="E34" s="75"/>
      <c r="F34" s="4" t="str">
        <f t="shared" si="0"/>
        <v/>
      </c>
      <c r="G34" s="75"/>
      <c r="H34" s="75"/>
      <c r="I34" s="75"/>
      <c r="K34" s="76" t="e">
        <f t="shared" si="1"/>
        <v>#NUM!</v>
      </c>
      <c r="L34" s="76" t="e">
        <f t="shared" si="2"/>
        <v>#NUM!</v>
      </c>
      <c r="M34" s="76" t="e">
        <f t="shared" si="3"/>
        <v>#NUM!</v>
      </c>
      <c r="N34" s="76" t="e">
        <f t="shared" si="4"/>
        <v>#NUM!</v>
      </c>
      <c r="O34" s="76" t="e">
        <f t="shared" si="5"/>
        <v>#NUM!</v>
      </c>
      <c r="P34" s="76" t="e">
        <f t="shared" si="26"/>
        <v>#N/A</v>
      </c>
      <c r="Q34" s="76" t="e">
        <f t="shared" si="6"/>
        <v>#NUM!</v>
      </c>
      <c r="R34" s="76" t="e">
        <f t="shared" si="7"/>
        <v>#NUM!</v>
      </c>
      <c r="S34" s="76" t="e">
        <f t="shared" si="8"/>
        <v>#NUM!</v>
      </c>
      <c r="T34" s="76" t="e">
        <f t="shared" si="9"/>
        <v>#NUM!</v>
      </c>
      <c r="U34" s="76" t="e">
        <f t="shared" si="10"/>
        <v>#N/A</v>
      </c>
      <c r="V34" s="76" t="e">
        <f t="shared" si="11"/>
        <v>#NUM!</v>
      </c>
      <c r="W34" s="76" t="e">
        <f t="shared" si="12"/>
        <v>#NUM!</v>
      </c>
      <c r="X34" s="76" t="e">
        <f t="shared" si="13"/>
        <v>#NUM!</v>
      </c>
      <c r="Y34" s="76" t="e">
        <f t="shared" si="14"/>
        <v>#NUM!</v>
      </c>
      <c r="Z34" s="76" t="e">
        <f t="shared" si="15"/>
        <v>#N/A</v>
      </c>
      <c r="AA34" s="76" t="e">
        <f t="shared" si="16"/>
        <v>#NUM!</v>
      </c>
      <c r="AB34" s="76" t="e">
        <f t="shared" si="17"/>
        <v>#NUM!</v>
      </c>
      <c r="AC34" s="76" t="e">
        <f t="shared" si="18"/>
        <v>#NUM!</v>
      </c>
      <c r="AD34" s="76" t="e">
        <f t="shared" si="19"/>
        <v>#NUM!</v>
      </c>
      <c r="AE34" s="76" t="e">
        <f t="shared" si="20"/>
        <v>#NUM!</v>
      </c>
      <c r="AF34" s="76" t="e">
        <f t="shared" si="21"/>
        <v>#N/A</v>
      </c>
      <c r="AG34" s="76" t="e">
        <f t="shared" si="22"/>
        <v>#NUM!</v>
      </c>
      <c r="AH34" s="76" t="e">
        <f t="shared" si="23"/>
        <v>#NUM!</v>
      </c>
      <c r="AI34" s="76" t="e">
        <f t="shared" si="24"/>
        <v>#NUM!</v>
      </c>
      <c r="AJ34" s="76" t="e">
        <f t="shared" si="25"/>
        <v>#N/A</v>
      </c>
    </row>
    <row r="35" spans="1:36" ht="12.95" customHeight="1" x14ac:dyDescent="0.15">
      <c r="A35" s="75"/>
      <c r="B35" s="107"/>
      <c r="C35" s="107"/>
      <c r="D35" s="75"/>
      <c r="E35" s="75"/>
      <c r="F35" s="4" t="str">
        <f t="shared" si="0"/>
        <v/>
      </c>
      <c r="G35" s="75"/>
      <c r="H35" s="75"/>
      <c r="I35" s="75"/>
      <c r="K35" s="76" t="e">
        <f t="shared" si="1"/>
        <v>#NUM!</v>
      </c>
      <c r="L35" s="76" t="e">
        <f t="shared" si="2"/>
        <v>#NUM!</v>
      </c>
      <c r="M35" s="76" t="e">
        <f t="shared" si="3"/>
        <v>#NUM!</v>
      </c>
      <c r="N35" s="76" t="e">
        <f t="shared" si="4"/>
        <v>#NUM!</v>
      </c>
      <c r="O35" s="76" t="e">
        <f t="shared" si="5"/>
        <v>#NUM!</v>
      </c>
      <c r="P35" s="76" t="e">
        <f t="shared" si="26"/>
        <v>#N/A</v>
      </c>
      <c r="Q35" s="76" t="e">
        <f t="shared" si="6"/>
        <v>#NUM!</v>
      </c>
      <c r="R35" s="76" t="e">
        <f t="shared" si="7"/>
        <v>#NUM!</v>
      </c>
      <c r="S35" s="76" t="e">
        <f t="shared" si="8"/>
        <v>#NUM!</v>
      </c>
      <c r="T35" s="76" t="e">
        <f t="shared" si="9"/>
        <v>#NUM!</v>
      </c>
      <c r="U35" s="76" t="e">
        <f t="shared" si="10"/>
        <v>#N/A</v>
      </c>
      <c r="V35" s="76" t="e">
        <f t="shared" si="11"/>
        <v>#NUM!</v>
      </c>
      <c r="W35" s="76" t="e">
        <f t="shared" si="12"/>
        <v>#NUM!</v>
      </c>
      <c r="X35" s="76" t="e">
        <f t="shared" si="13"/>
        <v>#NUM!</v>
      </c>
      <c r="Y35" s="76" t="e">
        <f t="shared" si="14"/>
        <v>#NUM!</v>
      </c>
      <c r="Z35" s="76" t="e">
        <f t="shared" si="15"/>
        <v>#N/A</v>
      </c>
      <c r="AA35" s="76" t="e">
        <f t="shared" si="16"/>
        <v>#NUM!</v>
      </c>
      <c r="AB35" s="76" t="e">
        <f t="shared" si="17"/>
        <v>#NUM!</v>
      </c>
      <c r="AC35" s="76" t="e">
        <f t="shared" si="18"/>
        <v>#NUM!</v>
      </c>
      <c r="AD35" s="76" t="e">
        <f t="shared" si="19"/>
        <v>#NUM!</v>
      </c>
      <c r="AE35" s="76" t="e">
        <f t="shared" si="20"/>
        <v>#NUM!</v>
      </c>
      <c r="AF35" s="76" t="e">
        <f t="shared" si="21"/>
        <v>#N/A</v>
      </c>
      <c r="AG35" s="76" t="e">
        <f t="shared" si="22"/>
        <v>#NUM!</v>
      </c>
      <c r="AH35" s="76" t="e">
        <f t="shared" si="23"/>
        <v>#NUM!</v>
      </c>
      <c r="AI35" s="76" t="e">
        <f t="shared" si="24"/>
        <v>#NUM!</v>
      </c>
      <c r="AJ35" s="76" t="e">
        <f t="shared" si="25"/>
        <v>#N/A</v>
      </c>
    </row>
    <row r="36" spans="1:36" ht="12.95" customHeight="1" x14ac:dyDescent="0.15">
      <c r="A36" s="75"/>
      <c r="B36" s="107"/>
      <c r="C36" s="107"/>
      <c r="D36" s="75"/>
      <c r="E36" s="75"/>
      <c r="F36" s="4" t="str">
        <f t="shared" si="0"/>
        <v/>
      </c>
      <c r="G36" s="75"/>
      <c r="H36" s="75"/>
      <c r="I36" s="75"/>
      <c r="K36" s="76" t="e">
        <f t="shared" si="1"/>
        <v>#NUM!</v>
      </c>
      <c r="L36" s="76" t="e">
        <f t="shared" si="2"/>
        <v>#NUM!</v>
      </c>
      <c r="M36" s="76" t="e">
        <f t="shared" si="3"/>
        <v>#NUM!</v>
      </c>
      <c r="N36" s="76" t="e">
        <f t="shared" si="4"/>
        <v>#NUM!</v>
      </c>
      <c r="O36" s="76" t="e">
        <f t="shared" si="5"/>
        <v>#NUM!</v>
      </c>
      <c r="P36" s="76" t="e">
        <f t="shared" si="26"/>
        <v>#N/A</v>
      </c>
      <c r="Q36" s="76" t="e">
        <f t="shared" si="6"/>
        <v>#NUM!</v>
      </c>
      <c r="R36" s="76" t="e">
        <f t="shared" si="7"/>
        <v>#NUM!</v>
      </c>
      <c r="S36" s="76" t="e">
        <f t="shared" si="8"/>
        <v>#NUM!</v>
      </c>
      <c r="T36" s="76" t="e">
        <f t="shared" si="9"/>
        <v>#NUM!</v>
      </c>
      <c r="U36" s="76" t="e">
        <f t="shared" si="10"/>
        <v>#N/A</v>
      </c>
      <c r="V36" s="76" t="e">
        <f t="shared" si="11"/>
        <v>#NUM!</v>
      </c>
      <c r="W36" s="76" t="e">
        <f t="shared" si="12"/>
        <v>#NUM!</v>
      </c>
      <c r="X36" s="76" t="e">
        <f t="shared" si="13"/>
        <v>#NUM!</v>
      </c>
      <c r="Y36" s="76" t="e">
        <f t="shared" si="14"/>
        <v>#NUM!</v>
      </c>
      <c r="Z36" s="76" t="e">
        <f t="shared" si="15"/>
        <v>#N/A</v>
      </c>
      <c r="AA36" s="76" t="e">
        <f t="shared" si="16"/>
        <v>#NUM!</v>
      </c>
      <c r="AB36" s="76" t="e">
        <f t="shared" si="17"/>
        <v>#NUM!</v>
      </c>
      <c r="AC36" s="76" t="e">
        <f t="shared" si="18"/>
        <v>#NUM!</v>
      </c>
      <c r="AD36" s="76" t="e">
        <f t="shared" si="19"/>
        <v>#NUM!</v>
      </c>
      <c r="AE36" s="76" t="e">
        <f t="shared" si="20"/>
        <v>#NUM!</v>
      </c>
      <c r="AF36" s="76" t="e">
        <f t="shared" si="21"/>
        <v>#N/A</v>
      </c>
      <c r="AG36" s="76" t="e">
        <f t="shared" si="22"/>
        <v>#NUM!</v>
      </c>
      <c r="AH36" s="76" t="e">
        <f t="shared" si="23"/>
        <v>#NUM!</v>
      </c>
      <c r="AI36" s="76" t="e">
        <f t="shared" si="24"/>
        <v>#NUM!</v>
      </c>
      <c r="AJ36" s="76" t="e">
        <f t="shared" si="25"/>
        <v>#N/A</v>
      </c>
    </row>
    <row r="37" spans="1:36" ht="12.95" customHeight="1" x14ac:dyDescent="0.15">
      <c r="A37" s="75"/>
      <c r="B37" s="107"/>
      <c r="C37" s="107"/>
      <c r="D37" s="75"/>
      <c r="E37" s="75"/>
      <c r="F37" s="4" t="str">
        <f t="shared" si="0"/>
        <v/>
      </c>
      <c r="G37" s="75"/>
      <c r="H37" s="75"/>
      <c r="I37" s="75"/>
      <c r="K37" s="76" t="e">
        <f t="shared" si="1"/>
        <v>#NUM!</v>
      </c>
      <c r="L37" s="76" t="e">
        <f t="shared" si="2"/>
        <v>#NUM!</v>
      </c>
      <c r="M37" s="76" t="e">
        <f t="shared" si="3"/>
        <v>#NUM!</v>
      </c>
      <c r="N37" s="76" t="e">
        <f t="shared" si="4"/>
        <v>#NUM!</v>
      </c>
      <c r="O37" s="76" t="e">
        <f t="shared" si="5"/>
        <v>#NUM!</v>
      </c>
      <c r="P37" s="76" t="e">
        <f t="shared" si="26"/>
        <v>#N/A</v>
      </c>
      <c r="Q37" s="76" t="e">
        <f t="shared" si="6"/>
        <v>#NUM!</v>
      </c>
      <c r="R37" s="76" t="e">
        <f t="shared" si="7"/>
        <v>#NUM!</v>
      </c>
      <c r="S37" s="76" t="e">
        <f t="shared" si="8"/>
        <v>#NUM!</v>
      </c>
      <c r="T37" s="76" t="e">
        <f t="shared" si="9"/>
        <v>#NUM!</v>
      </c>
      <c r="U37" s="76" t="e">
        <f t="shared" si="10"/>
        <v>#N/A</v>
      </c>
      <c r="V37" s="76" t="e">
        <f t="shared" si="11"/>
        <v>#NUM!</v>
      </c>
      <c r="W37" s="76" t="e">
        <f t="shared" si="12"/>
        <v>#NUM!</v>
      </c>
      <c r="X37" s="76" t="e">
        <f t="shared" si="13"/>
        <v>#NUM!</v>
      </c>
      <c r="Y37" s="76" t="e">
        <f t="shared" si="14"/>
        <v>#NUM!</v>
      </c>
      <c r="Z37" s="76" t="e">
        <f t="shared" si="15"/>
        <v>#N/A</v>
      </c>
      <c r="AA37" s="76" t="e">
        <f t="shared" si="16"/>
        <v>#NUM!</v>
      </c>
      <c r="AB37" s="76" t="e">
        <f t="shared" si="17"/>
        <v>#NUM!</v>
      </c>
      <c r="AC37" s="76" t="e">
        <f t="shared" si="18"/>
        <v>#NUM!</v>
      </c>
      <c r="AD37" s="76" t="e">
        <f t="shared" si="19"/>
        <v>#NUM!</v>
      </c>
      <c r="AE37" s="76" t="e">
        <f t="shared" si="20"/>
        <v>#NUM!</v>
      </c>
      <c r="AF37" s="76" t="e">
        <f t="shared" si="21"/>
        <v>#N/A</v>
      </c>
      <c r="AG37" s="76" t="e">
        <f t="shared" si="22"/>
        <v>#NUM!</v>
      </c>
      <c r="AH37" s="76" t="e">
        <f t="shared" si="23"/>
        <v>#NUM!</v>
      </c>
      <c r="AI37" s="76" t="e">
        <f t="shared" si="24"/>
        <v>#NUM!</v>
      </c>
      <c r="AJ37" s="76" t="e">
        <f t="shared" si="25"/>
        <v>#N/A</v>
      </c>
    </row>
    <row r="38" spans="1:36" ht="12.95" customHeight="1" x14ac:dyDescent="0.15">
      <c r="A38" s="75"/>
      <c r="B38" s="107"/>
      <c r="C38" s="107"/>
      <c r="D38" s="75"/>
      <c r="E38" s="75"/>
      <c r="F38" s="4" t="str">
        <f t="shared" si="0"/>
        <v/>
      </c>
      <c r="G38" s="75"/>
      <c r="H38" s="75"/>
      <c r="I38" s="75"/>
      <c r="K38" s="76" t="e">
        <f t="shared" si="1"/>
        <v>#NUM!</v>
      </c>
      <c r="L38" s="76" t="e">
        <f t="shared" si="2"/>
        <v>#NUM!</v>
      </c>
      <c r="M38" s="76" t="e">
        <f t="shared" si="3"/>
        <v>#NUM!</v>
      </c>
      <c r="N38" s="76" t="e">
        <f t="shared" si="4"/>
        <v>#NUM!</v>
      </c>
      <c r="O38" s="76" t="e">
        <f t="shared" si="5"/>
        <v>#NUM!</v>
      </c>
      <c r="P38" s="76" t="e">
        <f t="shared" si="26"/>
        <v>#N/A</v>
      </c>
      <c r="Q38" s="76" t="e">
        <f t="shared" si="6"/>
        <v>#NUM!</v>
      </c>
      <c r="R38" s="76" t="e">
        <f t="shared" si="7"/>
        <v>#NUM!</v>
      </c>
      <c r="S38" s="76" t="e">
        <f t="shared" si="8"/>
        <v>#NUM!</v>
      </c>
      <c r="T38" s="76" t="e">
        <f t="shared" si="9"/>
        <v>#NUM!</v>
      </c>
      <c r="U38" s="76" t="e">
        <f t="shared" si="10"/>
        <v>#N/A</v>
      </c>
      <c r="V38" s="76" t="e">
        <f t="shared" si="11"/>
        <v>#NUM!</v>
      </c>
      <c r="W38" s="76" t="e">
        <f t="shared" si="12"/>
        <v>#NUM!</v>
      </c>
      <c r="X38" s="76" t="e">
        <f t="shared" si="13"/>
        <v>#NUM!</v>
      </c>
      <c r="Y38" s="76" t="e">
        <f t="shared" si="14"/>
        <v>#NUM!</v>
      </c>
      <c r="Z38" s="76" t="e">
        <f t="shared" si="15"/>
        <v>#N/A</v>
      </c>
      <c r="AA38" s="76" t="e">
        <f t="shared" si="16"/>
        <v>#NUM!</v>
      </c>
      <c r="AB38" s="76" t="e">
        <f t="shared" si="17"/>
        <v>#NUM!</v>
      </c>
      <c r="AC38" s="76" t="e">
        <f t="shared" si="18"/>
        <v>#NUM!</v>
      </c>
      <c r="AD38" s="76" t="e">
        <f t="shared" si="19"/>
        <v>#NUM!</v>
      </c>
      <c r="AE38" s="76" t="e">
        <f t="shared" si="20"/>
        <v>#NUM!</v>
      </c>
      <c r="AF38" s="76" t="e">
        <f t="shared" si="21"/>
        <v>#N/A</v>
      </c>
      <c r="AG38" s="76" t="e">
        <f t="shared" si="22"/>
        <v>#NUM!</v>
      </c>
      <c r="AH38" s="76" t="e">
        <f t="shared" si="23"/>
        <v>#NUM!</v>
      </c>
      <c r="AI38" s="76" t="e">
        <f t="shared" si="24"/>
        <v>#NUM!</v>
      </c>
      <c r="AJ38" s="76" t="e">
        <f t="shared" si="25"/>
        <v>#N/A</v>
      </c>
    </row>
    <row r="39" spans="1:36" ht="12.95" customHeight="1" x14ac:dyDescent="0.15">
      <c r="A39" s="75"/>
      <c r="B39" s="107"/>
      <c r="C39" s="107"/>
      <c r="D39" s="75"/>
      <c r="E39" s="75"/>
      <c r="F39" s="4" t="str">
        <f t="shared" si="0"/>
        <v/>
      </c>
      <c r="G39" s="75"/>
      <c r="H39" s="75"/>
      <c r="I39" s="75"/>
      <c r="K39" s="76" t="e">
        <f t="shared" si="1"/>
        <v>#NUM!</v>
      </c>
      <c r="L39" s="76" t="e">
        <f t="shared" si="2"/>
        <v>#NUM!</v>
      </c>
      <c r="M39" s="76" t="e">
        <f t="shared" si="3"/>
        <v>#NUM!</v>
      </c>
      <c r="N39" s="76" t="e">
        <f t="shared" si="4"/>
        <v>#NUM!</v>
      </c>
      <c r="O39" s="76" t="e">
        <f t="shared" si="5"/>
        <v>#NUM!</v>
      </c>
      <c r="P39" s="76" t="e">
        <f t="shared" si="26"/>
        <v>#N/A</v>
      </c>
      <c r="Q39" s="76" t="e">
        <f t="shared" si="6"/>
        <v>#NUM!</v>
      </c>
      <c r="R39" s="76" t="e">
        <f t="shared" si="7"/>
        <v>#NUM!</v>
      </c>
      <c r="S39" s="76" t="e">
        <f t="shared" si="8"/>
        <v>#NUM!</v>
      </c>
      <c r="T39" s="76" t="e">
        <f t="shared" si="9"/>
        <v>#NUM!</v>
      </c>
      <c r="U39" s="76" t="e">
        <f t="shared" si="10"/>
        <v>#N/A</v>
      </c>
      <c r="V39" s="76" t="e">
        <f t="shared" si="11"/>
        <v>#NUM!</v>
      </c>
      <c r="W39" s="76" t="e">
        <f t="shared" si="12"/>
        <v>#NUM!</v>
      </c>
      <c r="X39" s="76" t="e">
        <f t="shared" si="13"/>
        <v>#NUM!</v>
      </c>
      <c r="Y39" s="76" t="e">
        <f t="shared" si="14"/>
        <v>#NUM!</v>
      </c>
      <c r="Z39" s="76" t="e">
        <f t="shared" si="15"/>
        <v>#N/A</v>
      </c>
      <c r="AA39" s="76" t="e">
        <f t="shared" si="16"/>
        <v>#NUM!</v>
      </c>
      <c r="AB39" s="76" t="e">
        <f t="shared" si="17"/>
        <v>#NUM!</v>
      </c>
      <c r="AC39" s="76" t="e">
        <f t="shared" si="18"/>
        <v>#NUM!</v>
      </c>
      <c r="AD39" s="76" t="e">
        <f t="shared" si="19"/>
        <v>#NUM!</v>
      </c>
      <c r="AE39" s="76" t="e">
        <f t="shared" si="20"/>
        <v>#NUM!</v>
      </c>
      <c r="AF39" s="76" t="e">
        <f t="shared" si="21"/>
        <v>#N/A</v>
      </c>
      <c r="AG39" s="76" t="e">
        <f t="shared" si="22"/>
        <v>#NUM!</v>
      </c>
      <c r="AH39" s="76" t="e">
        <f t="shared" si="23"/>
        <v>#NUM!</v>
      </c>
      <c r="AI39" s="76" t="e">
        <f t="shared" si="24"/>
        <v>#NUM!</v>
      </c>
      <c r="AJ39" s="76" t="e">
        <f t="shared" si="25"/>
        <v>#N/A</v>
      </c>
    </row>
    <row r="40" spans="1:36" ht="12.95" customHeight="1" x14ac:dyDescent="0.15">
      <c r="A40" s="75"/>
      <c r="B40" s="107"/>
      <c r="C40" s="107"/>
      <c r="D40" s="75"/>
      <c r="E40" s="75"/>
      <c r="F40" s="4" t="str">
        <f t="shared" si="0"/>
        <v/>
      </c>
      <c r="G40" s="75"/>
      <c r="H40" s="75"/>
      <c r="I40" s="75"/>
      <c r="K40" s="76" t="e">
        <f t="shared" si="1"/>
        <v>#NUM!</v>
      </c>
      <c r="L40" s="76" t="e">
        <f t="shared" si="2"/>
        <v>#NUM!</v>
      </c>
      <c r="M40" s="76" t="e">
        <f t="shared" si="3"/>
        <v>#NUM!</v>
      </c>
      <c r="N40" s="76" t="e">
        <f t="shared" si="4"/>
        <v>#NUM!</v>
      </c>
      <c r="O40" s="76" t="e">
        <f t="shared" si="5"/>
        <v>#NUM!</v>
      </c>
      <c r="P40" s="76" t="e">
        <f t="shared" si="26"/>
        <v>#N/A</v>
      </c>
      <c r="Q40" s="76" t="e">
        <f t="shared" si="6"/>
        <v>#NUM!</v>
      </c>
      <c r="R40" s="76" t="e">
        <f t="shared" si="7"/>
        <v>#NUM!</v>
      </c>
      <c r="S40" s="76" t="e">
        <f t="shared" si="8"/>
        <v>#NUM!</v>
      </c>
      <c r="T40" s="76" t="e">
        <f t="shared" si="9"/>
        <v>#NUM!</v>
      </c>
      <c r="U40" s="76" t="e">
        <f t="shared" si="10"/>
        <v>#N/A</v>
      </c>
      <c r="V40" s="76" t="e">
        <f t="shared" si="11"/>
        <v>#NUM!</v>
      </c>
      <c r="W40" s="76" t="e">
        <f t="shared" si="12"/>
        <v>#NUM!</v>
      </c>
      <c r="X40" s="76" t="e">
        <f t="shared" si="13"/>
        <v>#NUM!</v>
      </c>
      <c r="Y40" s="76" t="e">
        <f t="shared" si="14"/>
        <v>#NUM!</v>
      </c>
      <c r="Z40" s="76" t="e">
        <f t="shared" si="15"/>
        <v>#N/A</v>
      </c>
      <c r="AA40" s="76" t="e">
        <f t="shared" si="16"/>
        <v>#NUM!</v>
      </c>
      <c r="AB40" s="76" t="e">
        <f t="shared" si="17"/>
        <v>#NUM!</v>
      </c>
      <c r="AC40" s="76" t="e">
        <f t="shared" si="18"/>
        <v>#NUM!</v>
      </c>
      <c r="AD40" s="76" t="e">
        <f t="shared" si="19"/>
        <v>#NUM!</v>
      </c>
      <c r="AE40" s="76" t="e">
        <f t="shared" si="20"/>
        <v>#NUM!</v>
      </c>
      <c r="AF40" s="76" t="e">
        <f t="shared" si="21"/>
        <v>#N/A</v>
      </c>
      <c r="AG40" s="76" t="e">
        <f t="shared" si="22"/>
        <v>#NUM!</v>
      </c>
      <c r="AH40" s="76" t="e">
        <f t="shared" si="23"/>
        <v>#NUM!</v>
      </c>
      <c r="AI40" s="76" t="e">
        <f t="shared" si="24"/>
        <v>#NUM!</v>
      </c>
      <c r="AJ40" s="76" t="e">
        <f t="shared" si="25"/>
        <v>#N/A</v>
      </c>
    </row>
    <row r="41" spans="1:36" ht="12.95" customHeight="1" x14ac:dyDescent="0.15">
      <c r="A41" s="75"/>
      <c r="B41" s="107"/>
      <c r="C41" s="107"/>
      <c r="D41" s="75"/>
      <c r="E41" s="75"/>
      <c r="F41" s="4" t="str">
        <f t="shared" si="0"/>
        <v/>
      </c>
      <c r="G41" s="75"/>
      <c r="H41" s="75"/>
      <c r="I41" s="75"/>
      <c r="K41" s="76" t="e">
        <f t="shared" si="1"/>
        <v>#NUM!</v>
      </c>
      <c r="L41" s="76" t="e">
        <f t="shared" si="2"/>
        <v>#NUM!</v>
      </c>
      <c r="M41" s="76" t="e">
        <f t="shared" si="3"/>
        <v>#NUM!</v>
      </c>
      <c r="N41" s="76" t="e">
        <f t="shared" si="4"/>
        <v>#NUM!</v>
      </c>
      <c r="O41" s="76" t="e">
        <f t="shared" si="5"/>
        <v>#NUM!</v>
      </c>
      <c r="P41" s="76" t="e">
        <f t="shared" si="26"/>
        <v>#N/A</v>
      </c>
      <c r="Q41" s="76" t="e">
        <f t="shared" si="6"/>
        <v>#NUM!</v>
      </c>
      <c r="R41" s="76" t="e">
        <f t="shared" si="7"/>
        <v>#NUM!</v>
      </c>
      <c r="S41" s="76" t="e">
        <f t="shared" si="8"/>
        <v>#NUM!</v>
      </c>
      <c r="T41" s="76" t="e">
        <f t="shared" si="9"/>
        <v>#NUM!</v>
      </c>
      <c r="U41" s="76" t="e">
        <f t="shared" si="10"/>
        <v>#N/A</v>
      </c>
      <c r="V41" s="76" t="e">
        <f t="shared" si="11"/>
        <v>#NUM!</v>
      </c>
      <c r="W41" s="76" t="e">
        <f t="shared" si="12"/>
        <v>#NUM!</v>
      </c>
      <c r="X41" s="76" t="e">
        <f t="shared" si="13"/>
        <v>#NUM!</v>
      </c>
      <c r="Y41" s="76" t="e">
        <f t="shared" si="14"/>
        <v>#NUM!</v>
      </c>
      <c r="Z41" s="76" t="e">
        <f t="shared" si="15"/>
        <v>#N/A</v>
      </c>
      <c r="AA41" s="76" t="e">
        <f t="shared" si="16"/>
        <v>#NUM!</v>
      </c>
      <c r="AB41" s="76" t="e">
        <f t="shared" si="17"/>
        <v>#NUM!</v>
      </c>
      <c r="AC41" s="76" t="e">
        <f t="shared" si="18"/>
        <v>#NUM!</v>
      </c>
      <c r="AD41" s="76" t="e">
        <f t="shared" si="19"/>
        <v>#NUM!</v>
      </c>
      <c r="AE41" s="76" t="e">
        <f t="shared" si="20"/>
        <v>#NUM!</v>
      </c>
      <c r="AF41" s="76" t="e">
        <f t="shared" si="21"/>
        <v>#N/A</v>
      </c>
      <c r="AG41" s="76" t="e">
        <f t="shared" si="22"/>
        <v>#NUM!</v>
      </c>
      <c r="AH41" s="76" t="e">
        <f t="shared" si="23"/>
        <v>#NUM!</v>
      </c>
      <c r="AI41" s="76" t="e">
        <f t="shared" si="24"/>
        <v>#NUM!</v>
      </c>
      <c r="AJ41" s="76" t="e">
        <f t="shared" si="25"/>
        <v>#N/A</v>
      </c>
    </row>
    <row r="42" spans="1:36" ht="12.95" customHeight="1" x14ac:dyDescent="0.15">
      <c r="A42" s="75"/>
      <c r="B42" s="107"/>
      <c r="C42" s="107"/>
      <c r="D42" s="75"/>
      <c r="E42" s="75"/>
      <c r="F42" s="4" t="str">
        <f t="shared" si="0"/>
        <v/>
      </c>
      <c r="G42" s="75"/>
      <c r="H42" s="75"/>
      <c r="I42" s="75"/>
      <c r="K42" s="76" t="e">
        <f t="shared" si="1"/>
        <v>#NUM!</v>
      </c>
      <c r="L42" s="76" t="e">
        <f t="shared" si="2"/>
        <v>#NUM!</v>
      </c>
      <c r="M42" s="76" t="e">
        <f t="shared" si="3"/>
        <v>#NUM!</v>
      </c>
      <c r="N42" s="76" t="e">
        <f t="shared" si="4"/>
        <v>#NUM!</v>
      </c>
      <c r="O42" s="76" t="e">
        <f t="shared" si="5"/>
        <v>#NUM!</v>
      </c>
      <c r="P42" s="76" t="e">
        <f t="shared" si="26"/>
        <v>#N/A</v>
      </c>
      <c r="Q42" s="76" t="e">
        <f t="shared" si="6"/>
        <v>#NUM!</v>
      </c>
      <c r="R42" s="76" t="e">
        <f t="shared" si="7"/>
        <v>#NUM!</v>
      </c>
      <c r="S42" s="76" t="e">
        <f t="shared" si="8"/>
        <v>#NUM!</v>
      </c>
      <c r="T42" s="76" t="e">
        <f t="shared" si="9"/>
        <v>#NUM!</v>
      </c>
      <c r="U42" s="76" t="e">
        <f t="shared" si="10"/>
        <v>#N/A</v>
      </c>
      <c r="V42" s="76" t="e">
        <f t="shared" si="11"/>
        <v>#NUM!</v>
      </c>
      <c r="W42" s="76" t="e">
        <f t="shared" si="12"/>
        <v>#NUM!</v>
      </c>
      <c r="X42" s="76" t="e">
        <f t="shared" si="13"/>
        <v>#NUM!</v>
      </c>
      <c r="Y42" s="76" t="e">
        <f t="shared" si="14"/>
        <v>#NUM!</v>
      </c>
      <c r="Z42" s="76" t="e">
        <f t="shared" si="15"/>
        <v>#N/A</v>
      </c>
      <c r="AA42" s="76" t="e">
        <f t="shared" si="16"/>
        <v>#NUM!</v>
      </c>
      <c r="AB42" s="76" t="e">
        <f t="shared" si="17"/>
        <v>#NUM!</v>
      </c>
      <c r="AC42" s="76" t="e">
        <f t="shared" si="18"/>
        <v>#NUM!</v>
      </c>
      <c r="AD42" s="76" t="e">
        <f t="shared" si="19"/>
        <v>#NUM!</v>
      </c>
      <c r="AE42" s="76" t="e">
        <f t="shared" si="20"/>
        <v>#NUM!</v>
      </c>
      <c r="AF42" s="76" t="e">
        <f t="shared" si="21"/>
        <v>#N/A</v>
      </c>
      <c r="AG42" s="76" t="e">
        <f t="shared" si="22"/>
        <v>#NUM!</v>
      </c>
      <c r="AH42" s="76" t="e">
        <f t="shared" si="23"/>
        <v>#NUM!</v>
      </c>
      <c r="AI42" s="76" t="e">
        <f t="shared" si="24"/>
        <v>#NUM!</v>
      </c>
      <c r="AJ42" s="76" t="e">
        <f t="shared" si="25"/>
        <v>#N/A</v>
      </c>
    </row>
    <row r="43" spans="1:36" ht="12.95" customHeight="1" x14ac:dyDescent="0.15">
      <c r="A43" s="75"/>
      <c r="B43" s="107"/>
      <c r="C43" s="107"/>
      <c r="D43" s="75"/>
      <c r="E43" s="75"/>
      <c r="F43" s="4" t="str">
        <f t="shared" si="0"/>
        <v/>
      </c>
      <c r="G43" s="75"/>
      <c r="H43" s="75"/>
      <c r="I43" s="75"/>
      <c r="K43" s="76" t="e">
        <f t="shared" si="1"/>
        <v>#NUM!</v>
      </c>
      <c r="L43" s="76" t="e">
        <f t="shared" si="2"/>
        <v>#NUM!</v>
      </c>
      <c r="M43" s="76" t="e">
        <f t="shared" si="3"/>
        <v>#NUM!</v>
      </c>
      <c r="N43" s="76" t="e">
        <f t="shared" si="4"/>
        <v>#NUM!</v>
      </c>
      <c r="O43" s="76" t="e">
        <f t="shared" si="5"/>
        <v>#NUM!</v>
      </c>
      <c r="P43" s="76" t="e">
        <f t="shared" si="26"/>
        <v>#N/A</v>
      </c>
      <c r="Q43" s="76" t="e">
        <f t="shared" si="6"/>
        <v>#NUM!</v>
      </c>
      <c r="R43" s="76" t="e">
        <f t="shared" si="7"/>
        <v>#NUM!</v>
      </c>
      <c r="S43" s="76" t="e">
        <f t="shared" si="8"/>
        <v>#NUM!</v>
      </c>
      <c r="T43" s="76" t="e">
        <f t="shared" si="9"/>
        <v>#NUM!</v>
      </c>
      <c r="U43" s="76" t="e">
        <f t="shared" si="10"/>
        <v>#N/A</v>
      </c>
      <c r="V43" s="76" t="e">
        <f t="shared" si="11"/>
        <v>#NUM!</v>
      </c>
      <c r="W43" s="76" t="e">
        <f t="shared" si="12"/>
        <v>#NUM!</v>
      </c>
      <c r="X43" s="76" t="e">
        <f t="shared" si="13"/>
        <v>#NUM!</v>
      </c>
      <c r="Y43" s="76" t="e">
        <f t="shared" si="14"/>
        <v>#NUM!</v>
      </c>
      <c r="Z43" s="76" t="e">
        <f t="shared" si="15"/>
        <v>#N/A</v>
      </c>
      <c r="AA43" s="76" t="e">
        <f t="shared" si="16"/>
        <v>#NUM!</v>
      </c>
      <c r="AB43" s="76" t="e">
        <f t="shared" si="17"/>
        <v>#NUM!</v>
      </c>
      <c r="AC43" s="76" t="e">
        <f t="shared" si="18"/>
        <v>#NUM!</v>
      </c>
      <c r="AD43" s="76" t="e">
        <f t="shared" si="19"/>
        <v>#NUM!</v>
      </c>
      <c r="AE43" s="76" t="e">
        <f t="shared" si="20"/>
        <v>#NUM!</v>
      </c>
      <c r="AF43" s="76" t="e">
        <f t="shared" si="21"/>
        <v>#N/A</v>
      </c>
      <c r="AG43" s="76" t="e">
        <f t="shared" si="22"/>
        <v>#NUM!</v>
      </c>
      <c r="AH43" s="76" t="e">
        <f t="shared" si="23"/>
        <v>#NUM!</v>
      </c>
      <c r="AI43" s="76" t="e">
        <f t="shared" si="24"/>
        <v>#NUM!</v>
      </c>
      <c r="AJ43" s="7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5" t="s">
        <v>18</v>
      </c>
      <c r="D46" s="75" t="s">
        <v>19</v>
      </c>
      <c r="E46" s="75" t="s">
        <v>20</v>
      </c>
      <c r="F46" s="10"/>
      <c r="G46" s="5" t="s">
        <v>21</v>
      </c>
      <c r="H46" s="12"/>
      <c r="I46" s="104" t="s">
        <v>150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21</v>
      </c>
      <c r="D47" s="14">
        <f>COUNTIF(G4:G43,"*下層*")</f>
        <v>0</v>
      </c>
      <c r="E47" s="14">
        <f>COUNTA(A4:A43)</f>
        <v>21</v>
      </c>
      <c r="F47" s="10"/>
      <c r="G47" s="15">
        <f>C47*100</f>
        <v>2100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14</v>
      </c>
      <c r="D49" s="14" t="str">
        <f>IF(D47&gt;0,ROUND(SUMIF(G4:G43,"*下層*",D4:D43)/D47,0),"")</f>
        <v/>
      </c>
      <c r="E49" s="14">
        <f>ROUND(SUM(D4:D43)/E47,0)</f>
        <v>14</v>
      </c>
      <c r="F49" s="13"/>
      <c r="G49" s="15">
        <f>C49</f>
        <v>14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2.27</v>
      </c>
      <c r="D50" s="16">
        <f>SUMIF(G4:G43,"*下層*",F4:F43)</f>
        <v>0</v>
      </c>
      <c r="E50" s="4">
        <f>SUM(F4:F43)</f>
        <v>2.27</v>
      </c>
      <c r="F50" s="13"/>
      <c r="G50" s="17">
        <f>C50*100</f>
        <v>227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形状比＝86、Sr＝18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5" t="s">
        <v>18</v>
      </c>
      <c r="D53" s="75" t="s">
        <v>19</v>
      </c>
      <c r="E53" s="75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16</v>
      </c>
      <c r="D54" s="14">
        <f>COUNTIF(H4:H43,"▲")</f>
        <v>0</v>
      </c>
      <c r="E54" s="14">
        <f>COUNTA(H4:H43)</f>
        <v>16</v>
      </c>
      <c r="F54" s="10"/>
      <c r="G54" s="15">
        <f>C54*100</f>
        <v>1600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1.44</v>
      </c>
      <c r="D57" s="16">
        <f>SUMIF(H4:H43,"▲",F4:F43)</f>
        <v>0</v>
      </c>
      <c r="E57" s="16">
        <f>SUM(C57:D57)</f>
        <v>1.44</v>
      </c>
      <c r="F57" s="13"/>
      <c r="G57" s="19">
        <f>C57*100</f>
        <v>144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5" t="s">
        <v>18</v>
      </c>
      <c r="D60" s="75" t="s">
        <v>19</v>
      </c>
      <c r="E60" s="75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76.2</v>
      </c>
      <c r="D61" s="20" t="str">
        <f>IF(D47&gt;0,ROUND(D54/D47*100,1),"")</f>
        <v/>
      </c>
      <c r="E61" s="20">
        <f>ROUND(E54/E47*100,1)</f>
        <v>76.2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63.4</v>
      </c>
      <c r="D62" s="20" t="str">
        <f>IF(D47&gt;0,ROUND(D57/D50*100,1),"")</f>
        <v/>
      </c>
      <c r="E62" s="20">
        <f>ROUND(E57/E50*100,1)</f>
        <v>63.4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5" t="s">
        <v>18</v>
      </c>
      <c r="D65" s="75" t="s">
        <v>19</v>
      </c>
      <c r="E65" s="7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0.83000000000000007</v>
      </c>
      <c r="D69" s="16" t="str">
        <f>IF(D66&gt;0,D50-D57,"")</f>
        <v/>
      </c>
      <c r="E69" s="4">
        <f>SUM(C69:D69)</f>
        <v>0.83000000000000007</v>
      </c>
      <c r="F69" s="13"/>
      <c r="G69" s="17">
        <f>C69*100</f>
        <v>83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形状比＝88、Sr＝30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A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847" priority="16" stopIfTrue="1">
      <formula>AND(($H4="スギ"),(#REF!&lt;12))</formula>
    </cfRule>
  </conditionalFormatting>
  <conditionalFormatting sqref="L4:L43">
    <cfRule type="expression" dxfId="846" priority="15" stopIfTrue="1">
      <formula>AND(($H4="スギ"),(#REF!&lt;22),(#REF!&gt;=12))</formula>
    </cfRule>
  </conditionalFormatting>
  <conditionalFormatting sqref="M4:M43">
    <cfRule type="expression" dxfId="845" priority="14" stopIfTrue="1">
      <formula>AND(($H4="スギ"),(#REF!&lt;32),(#REF!&gt;=22))</formula>
    </cfRule>
  </conditionalFormatting>
  <conditionalFormatting sqref="N4:N43">
    <cfRule type="expression" dxfId="844" priority="13" stopIfTrue="1">
      <formula>AND(($H4="スギ"),(#REF!&lt;42),(#REF!&gt;=32))</formula>
    </cfRule>
  </conditionalFormatting>
  <conditionalFormatting sqref="U4:U43 Z4:AF43 AJ4:AJ43 O4:P43">
    <cfRule type="expression" dxfId="843" priority="12" stopIfTrue="1">
      <formula>AND(($H4="スギ"),(#REF!&gt;=42))</formula>
    </cfRule>
  </conditionalFormatting>
  <conditionalFormatting sqref="Q4:Q43 AA4:AA43">
    <cfRule type="expression" dxfId="842" priority="11" stopIfTrue="1">
      <formula>AND(($H4="ヒノキ"),(#REF!&lt;12))</formula>
    </cfRule>
  </conditionalFormatting>
  <conditionalFormatting sqref="R4:R43 AB4:AE43">
    <cfRule type="expression" dxfId="841" priority="10" stopIfTrue="1">
      <formula>AND(($H4="ヒノキ"),(#REF!&lt;22),(#REF!&gt;=12))</formula>
    </cfRule>
  </conditionalFormatting>
  <conditionalFormatting sqref="S4:S43">
    <cfRule type="expression" dxfId="840" priority="9" stopIfTrue="1">
      <formula>AND(($H4="ヒノキ"),(#REF!&lt;32),(#REF!&gt;=22))</formula>
    </cfRule>
  </conditionalFormatting>
  <conditionalFormatting sqref="T4:U43 Z4:AF43 AJ4:AJ43">
    <cfRule type="expression" dxfId="839" priority="8" stopIfTrue="1">
      <formula>AND(($H4="ヒノキ"),(#REF!&gt;=32))</formula>
    </cfRule>
  </conditionalFormatting>
  <conditionalFormatting sqref="V4:V43 AA4:AA43">
    <cfRule type="expression" dxfId="838" priority="7" stopIfTrue="1">
      <formula>AND(($H4="アカマツ"),(#REF!&lt;12))</formula>
    </cfRule>
  </conditionalFormatting>
  <conditionalFormatting sqref="W4:W43 AB4:AB43">
    <cfRule type="expression" dxfId="837" priority="6" stopIfTrue="1">
      <formula>AND(($H4="アカマツ"),(#REF!&lt;22),(#REF!&gt;=12))</formula>
    </cfRule>
  </conditionalFormatting>
  <conditionalFormatting sqref="X4:X43 AC4:AC43">
    <cfRule type="expression" dxfId="836" priority="5" stopIfTrue="1">
      <formula>AND(($H4="アカマツ"),(#REF!&lt;42),(#REF!&gt;=22))</formula>
    </cfRule>
  </conditionalFormatting>
  <conditionalFormatting sqref="Y4:AF43 AJ4:AJ43">
    <cfRule type="expression" dxfId="835" priority="4" stopIfTrue="1">
      <formula>AND(($H4="アカマツ"),(#REF!&gt;=42))</formula>
    </cfRule>
  </conditionalFormatting>
  <conditionalFormatting sqref="AG4:AG43">
    <cfRule type="expression" dxfId="834" priority="3" stopIfTrue="1">
      <formula>AND(($H4&lt;&gt;"スギ"),($H4&lt;&gt;"ヒノキ"),($H4&lt;&gt;"アカマツ"),(#REF!&lt;12))</formula>
    </cfRule>
  </conditionalFormatting>
  <conditionalFormatting sqref="AH4:AH43">
    <cfRule type="expression" dxfId="83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3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AJ120"/>
  <sheetViews>
    <sheetView showGridLines="0" tabSelected="1" view="pageBreakPreview" topLeftCell="A34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101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64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3">
        <v>0</v>
      </c>
      <c r="L3" s="63">
        <v>12</v>
      </c>
      <c r="M3" s="63">
        <v>22</v>
      </c>
      <c r="N3" s="63">
        <v>32</v>
      </c>
      <c r="O3" s="63">
        <v>42</v>
      </c>
      <c r="P3" s="63" t="s">
        <v>14</v>
      </c>
      <c r="Q3" s="63">
        <v>0</v>
      </c>
      <c r="R3" s="63">
        <v>12</v>
      </c>
      <c r="S3" s="63">
        <v>22</v>
      </c>
      <c r="T3" s="63">
        <v>32</v>
      </c>
      <c r="U3" s="63" t="s">
        <v>14</v>
      </c>
      <c r="V3" s="63">
        <v>0</v>
      </c>
      <c r="W3" s="63">
        <v>12</v>
      </c>
      <c r="X3" s="63">
        <v>22</v>
      </c>
      <c r="Y3" s="63">
        <v>42</v>
      </c>
      <c r="Z3" s="63" t="s">
        <v>14</v>
      </c>
      <c r="AA3" s="63">
        <v>0</v>
      </c>
      <c r="AB3" s="63">
        <v>12</v>
      </c>
      <c r="AC3" s="63">
        <v>22</v>
      </c>
      <c r="AD3" s="63">
        <v>32</v>
      </c>
      <c r="AE3" s="63">
        <v>42</v>
      </c>
      <c r="AF3" s="63" t="s">
        <v>14</v>
      </c>
      <c r="AG3" s="63">
        <v>0</v>
      </c>
      <c r="AH3" s="63">
        <v>12</v>
      </c>
      <c r="AI3" s="63">
        <v>42</v>
      </c>
      <c r="AJ3" s="63" t="s">
        <v>14</v>
      </c>
    </row>
    <row r="4" spans="1:36" ht="12.95" customHeight="1" x14ac:dyDescent="0.15">
      <c r="A4" s="62">
        <v>801</v>
      </c>
      <c r="B4" s="107" t="s">
        <v>151</v>
      </c>
      <c r="C4" s="107"/>
      <c r="D4" s="62">
        <v>20</v>
      </c>
      <c r="E4" s="62">
        <v>16</v>
      </c>
      <c r="F4" s="4">
        <f t="shared" ref="F4:F43" si="0">IF(D4&gt;0,IF(B4="スギ",P4,IF(B4="ヒノキ",U4,IF(B4="アカマツ",Z4,IF(B4="カラマツ",AF4,AJ4)))),"")</f>
        <v>0.23</v>
      </c>
      <c r="G4" s="5" t="s">
        <v>63</v>
      </c>
      <c r="H4" s="62"/>
      <c r="I4" s="85" t="s">
        <v>83</v>
      </c>
      <c r="J4" s="1" t="s">
        <v>15</v>
      </c>
      <c r="K4" s="63">
        <f t="shared" ref="K4:K43" si="1">IF(ROUND(10^(-5+0.8769+1.7454*LOG(D4)+1.014*LOG(E4)),2)&gt;=0.01,ROUND(10^(-5+0.8769+1.7454*LOG(D4)+1.014*LOG(E4)),2),ROUND(10^(-5+0.8769+1.7454*LOG(D4)+1.014*LOG(E4)),3))</f>
        <v>0.23</v>
      </c>
      <c r="L4" s="63">
        <f t="shared" ref="L4:L43" si="2">ROUND(10^(-5+0.73504+1.83346*LOG(D4)+1.06569*LOG(E4)),2)</f>
        <v>0.25</v>
      </c>
      <c r="M4" s="63">
        <f t="shared" ref="M4:M43" si="3">ROUND(10^(-5+0.71514+1.74357*LOG(D4)+1.17719*LOG(E4)),2)</f>
        <v>0.25</v>
      </c>
      <c r="N4" s="63">
        <f t="shared" ref="N4:N43" si="4">ROUND(10^(-5+0.82956+1.76381*LOG(D4)+1.06412*LOG(E4)),2)</f>
        <v>0.25</v>
      </c>
      <c r="O4" s="63">
        <f t="shared" ref="O4:O43" si="5">ROUND(10^(-5+0.88226+1.79204*LOG(D4)+0.99303*LOG(E4)),2)</f>
        <v>0.26</v>
      </c>
      <c r="P4" s="63">
        <f>HLOOKUP($D4,K$3:O$43,MATCH($A4,$A$3:$A$43,0),1)</f>
        <v>0.25</v>
      </c>
      <c r="Q4" s="63">
        <f t="shared" ref="Q4:Q43" si="6">IF(ROUND(10^(1.810672*LOG(D4)+0.982833*LOG(E4)-4.173533),2)&gt;=0.01,ROUND(10^(1.810672*LOG(D4)+0.982833*LOG(E4)-4.173533),2),ROUND(10^(1.810672*LOG(D4)+0.982833*LOG(E4)-4.173533),3))</f>
        <v>0.23</v>
      </c>
      <c r="R4" s="63">
        <f t="shared" ref="R4:R43" si="7">ROUND(10^(1.905709*LOG(D4)+1.011385*LOG(E4)-4.293729),2)</f>
        <v>0.25</v>
      </c>
      <c r="S4" s="63">
        <f t="shared" ref="S4:S43" si="8">ROUND(10^(1.771888*LOG(D4)+1.138415*LOG(E4)-4.271259),2)</f>
        <v>0.25</v>
      </c>
      <c r="T4" s="63">
        <f t="shared" ref="T4:T43" si="9">ROUND(10^(1.671519*LOG(D4)+1.363617*LOG(E4)-4.404407),2)</f>
        <v>0.26</v>
      </c>
      <c r="U4" s="63">
        <f t="shared" ref="U4:U43" si="10">HLOOKUP($D4,Q$3:T$43,MATCH($A4,$A$3:$A$43,0),1)</f>
        <v>0.25</v>
      </c>
      <c r="V4" s="63">
        <f t="shared" ref="V4:V43" si="11">IF(ROUND(10^(-4.249503+1.946501*LOG(D4)+0.942682*LOG(E4)),2)&gt;=0.01,ROUND(10^(-4.249503+1.946501*LOG(D4)+0.942682*LOG(E4)),2),ROUND(10^(-4.249503+1.946501*LOG(D4)+0.942682*LOG(E4)),3))</f>
        <v>0.26</v>
      </c>
      <c r="W4" s="63">
        <f t="shared" ref="W4:W43" si="12">ROUND(10^(-4.155639+1.847898*LOG(D4)+0.951955*LOG(E4)),2)</f>
        <v>0.25</v>
      </c>
      <c r="X4" s="63">
        <f t="shared" ref="X4:X43" si="13">ROUND(10^(-4.194535+1.804172*LOG(D4)+1.034248*LOG(E4)),2)</f>
        <v>0.25</v>
      </c>
      <c r="Y4" s="63">
        <f t="shared" ref="Y4:Y43" si="14">ROUND(10^(-4.42347+2.006485*LOG(D4)+0.967757*LOG(E4)),2)</f>
        <v>0.23</v>
      </c>
      <c r="Z4" s="63">
        <f t="shared" ref="Z4:Z43" si="15">HLOOKUP($D4,V$3:Y$43,MATCH($A4,$A$3:$A$43,0),1)</f>
        <v>0.25</v>
      </c>
      <c r="AA4" s="63">
        <f t="shared" ref="AA4:AA43" si="16">IF(ROUND(10^(1.80389*LOG(D4)+0.962587*LOG(E4)-4.155099),2)&gt;=0.01,ROUND(10^(1.80389*LOG(D4)+0.962587*LOG(E4)-4.155099),2),ROUND(10^(1.80389*LOG(D4)+0.962587*LOG(E4)-4.155099),3))</f>
        <v>0.22</v>
      </c>
      <c r="AB4" s="63">
        <f t="shared" ref="AB4:AB43" si="17">ROUND(10^(1.979213*LOG(D4)+0.998347*LOG(E4)-4.369281),2)</f>
        <v>0.26</v>
      </c>
      <c r="AC4" s="63">
        <f t="shared" ref="AC4:AC43" si="18">ROUND(10^(1.904401*LOG(D4)+1.062478*LOG(E4)-4.348104),2)</f>
        <v>0.26</v>
      </c>
      <c r="AD4" s="63">
        <f t="shared" ref="AD4:AD43" si="19">ROUND(10^(1.640825*LOG(D4)+1.080387*LOG(E4)-3.976731),2)</f>
        <v>0.28999999999999998</v>
      </c>
      <c r="AE4" s="63">
        <f t="shared" ref="AE4:AE43" si="20">ROUND(10^(1.90887*LOG(D4)+1.088002*LOG(E4)-4.431495),2)</f>
        <v>0.23</v>
      </c>
      <c r="AF4" s="63">
        <f t="shared" ref="AF4:AF43" si="21">HLOOKUP($D4,AA$3:AE$43,MATCH($A4,$A$3:$A$43,0),1)</f>
        <v>0.26</v>
      </c>
      <c r="AG4" s="63">
        <f t="shared" ref="AG4:AG43" si="22">IF(ROUND(10^(1.94019664*LOG(D4)+0.84689666*LOG(E4)-4.20067295),2)&gt;=0.01,ROUND(10^(1.94019664*LOG(D4)+0.84689666*LOG(E4)-4.20067295),2),ROUND(10^(1.94019664*LOG(D4)+0.84689666*LOG(E4)-4.20067295),3))</f>
        <v>0.22</v>
      </c>
      <c r="AH4" s="63">
        <f t="shared" ref="AH4:AH43" si="23">ROUND(10^(1.93813902*LOG(D4)+0.96697002*LOG(E4)-4.32216295),2)</f>
        <v>0.23</v>
      </c>
      <c r="AI4" s="63">
        <f t="shared" ref="AI4:AI43" si="24">ROUND(10^(1.82464098*LOG(D4)+0.97625989*LOG(E4)-4.15096808),2)</f>
        <v>0.25</v>
      </c>
      <c r="AJ4" s="63">
        <f t="shared" ref="AJ4:AJ43" si="25">HLOOKUP($D4,AG$3:AI$43,MATCH($A4,$A$3:$A$43,0),1)</f>
        <v>0.23</v>
      </c>
    </row>
    <row r="5" spans="1:36" ht="12.95" customHeight="1" x14ac:dyDescent="0.15">
      <c r="A5" s="62">
        <v>802</v>
      </c>
      <c r="B5" s="107" t="s">
        <v>151</v>
      </c>
      <c r="C5" s="107"/>
      <c r="D5" s="62">
        <v>18</v>
      </c>
      <c r="E5" s="62">
        <v>16</v>
      </c>
      <c r="F5" s="4">
        <f t="shared" si="0"/>
        <v>0.19</v>
      </c>
      <c r="G5" s="5" t="s">
        <v>63</v>
      </c>
      <c r="H5" s="90" t="s">
        <v>61</v>
      </c>
      <c r="I5" s="62"/>
      <c r="J5" s="1" t="s">
        <v>15</v>
      </c>
      <c r="K5" s="63">
        <f t="shared" si="1"/>
        <v>0.19</v>
      </c>
      <c r="L5" s="63">
        <f t="shared" si="2"/>
        <v>0.21</v>
      </c>
      <c r="M5" s="63">
        <f t="shared" si="3"/>
        <v>0.21</v>
      </c>
      <c r="N5" s="63">
        <f t="shared" si="4"/>
        <v>0.21</v>
      </c>
      <c r="O5" s="63">
        <f t="shared" si="5"/>
        <v>0.21</v>
      </c>
      <c r="P5" s="63">
        <f t="shared" ref="P5:P43" si="26">HLOOKUP($D5,K$3:O$43,MATCH(A5,$A$3:$A$43,0),1)</f>
        <v>0.21</v>
      </c>
      <c r="Q5" s="63">
        <f t="shared" si="6"/>
        <v>0.19</v>
      </c>
      <c r="R5" s="63">
        <f t="shared" si="7"/>
        <v>0.21</v>
      </c>
      <c r="S5" s="63">
        <f t="shared" si="8"/>
        <v>0.21</v>
      </c>
      <c r="T5" s="63">
        <f t="shared" si="9"/>
        <v>0.22</v>
      </c>
      <c r="U5" s="63">
        <f t="shared" si="10"/>
        <v>0.21</v>
      </c>
      <c r="V5" s="63">
        <f t="shared" si="11"/>
        <v>0.21</v>
      </c>
      <c r="W5" s="63">
        <f t="shared" si="12"/>
        <v>0.2</v>
      </c>
      <c r="X5" s="63">
        <f t="shared" si="13"/>
        <v>0.21</v>
      </c>
      <c r="Y5" s="63">
        <f t="shared" si="14"/>
        <v>0.18</v>
      </c>
      <c r="Z5" s="63">
        <f t="shared" si="15"/>
        <v>0.2</v>
      </c>
      <c r="AA5" s="63">
        <f t="shared" si="16"/>
        <v>0.19</v>
      </c>
      <c r="AB5" s="63">
        <f t="shared" si="17"/>
        <v>0.21</v>
      </c>
      <c r="AC5" s="63">
        <f t="shared" si="18"/>
        <v>0.21</v>
      </c>
      <c r="AD5" s="63">
        <f t="shared" si="19"/>
        <v>0.24</v>
      </c>
      <c r="AE5" s="63">
        <f t="shared" si="20"/>
        <v>0.19</v>
      </c>
      <c r="AF5" s="63">
        <f t="shared" si="21"/>
        <v>0.21</v>
      </c>
      <c r="AG5" s="63">
        <f t="shared" si="22"/>
        <v>0.18</v>
      </c>
      <c r="AH5" s="63">
        <f t="shared" si="23"/>
        <v>0.19</v>
      </c>
      <c r="AI5" s="63">
        <f t="shared" si="24"/>
        <v>0.21</v>
      </c>
      <c r="AJ5" s="63">
        <f t="shared" si="25"/>
        <v>0.19</v>
      </c>
    </row>
    <row r="6" spans="1:36" ht="12.95" customHeight="1" x14ac:dyDescent="0.15">
      <c r="A6" s="90">
        <v>803</v>
      </c>
      <c r="B6" s="107" t="s">
        <v>151</v>
      </c>
      <c r="C6" s="107"/>
      <c r="D6" s="62">
        <v>22</v>
      </c>
      <c r="E6" s="90">
        <v>16</v>
      </c>
      <c r="F6" s="4">
        <f t="shared" si="0"/>
        <v>0.28000000000000003</v>
      </c>
      <c r="G6" s="5" t="s">
        <v>63</v>
      </c>
      <c r="H6" s="72" t="s">
        <v>61</v>
      </c>
      <c r="I6" s="62"/>
      <c r="J6" s="1" t="s">
        <v>15</v>
      </c>
      <c r="K6" s="63">
        <f t="shared" si="1"/>
        <v>0.28000000000000003</v>
      </c>
      <c r="L6" s="63">
        <f t="shared" si="2"/>
        <v>0.3</v>
      </c>
      <c r="M6" s="63">
        <f t="shared" si="3"/>
        <v>0.3</v>
      </c>
      <c r="N6" s="63">
        <f t="shared" si="4"/>
        <v>0.3</v>
      </c>
      <c r="O6" s="63">
        <f t="shared" si="5"/>
        <v>0.3</v>
      </c>
      <c r="P6" s="63">
        <f t="shared" si="26"/>
        <v>0.3</v>
      </c>
      <c r="Q6" s="63">
        <f t="shared" si="6"/>
        <v>0.28000000000000003</v>
      </c>
      <c r="R6" s="63">
        <f t="shared" si="7"/>
        <v>0.3</v>
      </c>
      <c r="S6" s="63">
        <f t="shared" si="8"/>
        <v>0.3</v>
      </c>
      <c r="T6" s="63">
        <f t="shared" si="9"/>
        <v>0.3</v>
      </c>
      <c r="U6" s="63">
        <f t="shared" si="10"/>
        <v>0.3</v>
      </c>
      <c r="V6" s="63">
        <f t="shared" si="11"/>
        <v>0.32</v>
      </c>
      <c r="W6" s="63">
        <f t="shared" si="12"/>
        <v>0.3</v>
      </c>
      <c r="X6" s="63">
        <f t="shared" si="13"/>
        <v>0.3</v>
      </c>
      <c r="Y6" s="63">
        <f t="shared" si="14"/>
        <v>0.27</v>
      </c>
      <c r="Z6" s="63">
        <f t="shared" si="15"/>
        <v>0.3</v>
      </c>
      <c r="AA6" s="63">
        <f t="shared" si="16"/>
        <v>0.27</v>
      </c>
      <c r="AB6" s="63">
        <f t="shared" si="17"/>
        <v>0.31</v>
      </c>
      <c r="AC6" s="63">
        <f t="shared" si="18"/>
        <v>0.31</v>
      </c>
      <c r="AD6" s="63">
        <f t="shared" si="19"/>
        <v>0.34</v>
      </c>
      <c r="AE6" s="63">
        <f t="shared" si="20"/>
        <v>0.28000000000000003</v>
      </c>
      <c r="AF6" s="63">
        <f t="shared" si="21"/>
        <v>0.31</v>
      </c>
      <c r="AG6" s="63">
        <f t="shared" si="22"/>
        <v>0.27</v>
      </c>
      <c r="AH6" s="63">
        <f t="shared" si="23"/>
        <v>0.28000000000000003</v>
      </c>
      <c r="AI6" s="63">
        <f t="shared" si="24"/>
        <v>0.3</v>
      </c>
      <c r="AJ6" s="63">
        <f t="shared" si="25"/>
        <v>0.28000000000000003</v>
      </c>
    </row>
    <row r="7" spans="1:36" ht="12.95" customHeight="1" x14ac:dyDescent="0.15">
      <c r="A7" s="90">
        <v>804</v>
      </c>
      <c r="B7" s="107" t="s">
        <v>75</v>
      </c>
      <c r="C7" s="107"/>
      <c r="D7" s="62">
        <v>16</v>
      </c>
      <c r="E7" s="90">
        <v>14</v>
      </c>
      <c r="F7" s="4">
        <f t="shared" si="0"/>
        <v>0.13</v>
      </c>
      <c r="G7" s="5" t="s">
        <v>63</v>
      </c>
      <c r="H7" s="62"/>
      <c r="I7" s="62"/>
      <c r="J7" s="1" t="s">
        <v>15</v>
      </c>
      <c r="K7" s="63">
        <f t="shared" si="1"/>
        <v>0.14000000000000001</v>
      </c>
      <c r="L7" s="63">
        <f t="shared" si="2"/>
        <v>0.15</v>
      </c>
      <c r="M7" s="63">
        <f t="shared" si="3"/>
        <v>0.15</v>
      </c>
      <c r="N7" s="63">
        <f t="shared" si="4"/>
        <v>0.15</v>
      </c>
      <c r="O7" s="63">
        <f t="shared" si="5"/>
        <v>0.15</v>
      </c>
      <c r="P7" s="63">
        <f t="shared" si="26"/>
        <v>0.15</v>
      </c>
      <c r="Q7" s="63">
        <f t="shared" si="6"/>
        <v>0.14000000000000001</v>
      </c>
      <c r="R7" s="63">
        <f t="shared" si="7"/>
        <v>0.14000000000000001</v>
      </c>
      <c r="S7" s="63">
        <f t="shared" si="8"/>
        <v>0.15</v>
      </c>
      <c r="T7" s="63">
        <f t="shared" si="9"/>
        <v>0.15</v>
      </c>
      <c r="U7" s="63">
        <f t="shared" si="10"/>
        <v>0.14000000000000001</v>
      </c>
      <c r="V7" s="63">
        <f t="shared" si="11"/>
        <v>0.15</v>
      </c>
      <c r="W7" s="63">
        <f t="shared" si="12"/>
        <v>0.14000000000000001</v>
      </c>
      <c r="X7" s="63">
        <f t="shared" si="13"/>
        <v>0.15</v>
      </c>
      <c r="Y7" s="63">
        <f t="shared" si="14"/>
        <v>0.13</v>
      </c>
      <c r="Z7" s="63">
        <f t="shared" si="15"/>
        <v>0.14000000000000001</v>
      </c>
      <c r="AA7" s="63">
        <f t="shared" si="16"/>
        <v>0.13</v>
      </c>
      <c r="AB7" s="63">
        <f t="shared" si="17"/>
        <v>0.14000000000000001</v>
      </c>
      <c r="AC7" s="63">
        <f t="shared" si="18"/>
        <v>0.15</v>
      </c>
      <c r="AD7" s="63">
        <f t="shared" si="19"/>
        <v>0.17</v>
      </c>
      <c r="AE7" s="63">
        <f t="shared" si="20"/>
        <v>0.13</v>
      </c>
      <c r="AF7" s="63">
        <f t="shared" si="21"/>
        <v>0.14000000000000001</v>
      </c>
      <c r="AG7" s="63">
        <f t="shared" si="22"/>
        <v>0.13</v>
      </c>
      <c r="AH7" s="63">
        <f t="shared" si="23"/>
        <v>0.13</v>
      </c>
      <c r="AI7" s="63">
        <f t="shared" si="24"/>
        <v>0.15</v>
      </c>
      <c r="AJ7" s="63">
        <f t="shared" si="25"/>
        <v>0.13</v>
      </c>
    </row>
    <row r="8" spans="1:36" ht="12.95" customHeight="1" x14ac:dyDescent="0.15">
      <c r="A8" s="90">
        <v>805</v>
      </c>
      <c r="B8" s="107" t="s">
        <v>75</v>
      </c>
      <c r="C8" s="107"/>
      <c r="D8" s="62">
        <v>16</v>
      </c>
      <c r="E8" s="90">
        <v>14</v>
      </c>
      <c r="F8" s="4">
        <f t="shared" si="0"/>
        <v>0.13</v>
      </c>
      <c r="G8" s="5" t="s">
        <v>63</v>
      </c>
      <c r="H8" s="75" t="s">
        <v>61</v>
      </c>
      <c r="I8" s="62"/>
      <c r="J8" s="1" t="s">
        <v>15</v>
      </c>
      <c r="K8" s="63">
        <f t="shared" si="1"/>
        <v>0.14000000000000001</v>
      </c>
      <c r="L8" s="63">
        <f t="shared" si="2"/>
        <v>0.15</v>
      </c>
      <c r="M8" s="63">
        <f t="shared" si="3"/>
        <v>0.15</v>
      </c>
      <c r="N8" s="63">
        <f t="shared" si="4"/>
        <v>0.15</v>
      </c>
      <c r="O8" s="63">
        <f t="shared" si="5"/>
        <v>0.15</v>
      </c>
      <c r="P8" s="63">
        <f t="shared" si="26"/>
        <v>0.15</v>
      </c>
      <c r="Q8" s="63">
        <f t="shared" si="6"/>
        <v>0.14000000000000001</v>
      </c>
      <c r="R8" s="63">
        <f t="shared" si="7"/>
        <v>0.14000000000000001</v>
      </c>
      <c r="S8" s="63">
        <f t="shared" si="8"/>
        <v>0.15</v>
      </c>
      <c r="T8" s="63">
        <f t="shared" si="9"/>
        <v>0.15</v>
      </c>
      <c r="U8" s="63">
        <f t="shared" si="10"/>
        <v>0.14000000000000001</v>
      </c>
      <c r="V8" s="63">
        <f t="shared" si="11"/>
        <v>0.15</v>
      </c>
      <c r="W8" s="63">
        <f t="shared" si="12"/>
        <v>0.14000000000000001</v>
      </c>
      <c r="X8" s="63">
        <f t="shared" si="13"/>
        <v>0.15</v>
      </c>
      <c r="Y8" s="63">
        <f t="shared" si="14"/>
        <v>0.13</v>
      </c>
      <c r="Z8" s="63">
        <f t="shared" si="15"/>
        <v>0.14000000000000001</v>
      </c>
      <c r="AA8" s="63">
        <f t="shared" si="16"/>
        <v>0.13</v>
      </c>
      <c r="AB8" s="63">
        <f t="shared" si="17"/>
        <v>0.14000000000000001</v>
      </c>
      <c r="AC8" s="63">
        <f t="shared" si="18"/>
        <v>0.15</v>
      </c>
      <c r="AD8" s="63">
        <f t="shared" si="19"/>
        <v>0.17</v>
      </c>
      <c r="AE8" s="63">
        <f t="shared" si="20"/>
        <v>0.13</v>
      </c>
      <c r="AF8" s="63">
        <f t="shared" si="21"/>
        <v>0.14000000000000001</v>
      </c>
      <c r="AG8" s="63">
        <f t="shared" si="22"/>
        <v>0.13</v>
      </c>
      <c r="AH8" s="63">
        <f t="shared" si="23"/>
        <v>0.13</v>
      </c>
      <c r="AI8" s="63">
        <f t="shared" si="24"/>
        <v>0.15</v>
      </c>
      <c r="AJ8" s="63">
        <f t="shared" si="25"/>
        <v>0.13</v>
      </c>
    </row>
    <row r="9" spans="1:36" ht="12.95" customHeight="1" x14ac:dyDescent="0.15">
      <c r="A9" s="90">
        <v>806</v>
      </c>
      <c r="B9" s="107" t="s">
        <v>151</v>
      </c>
      <c r="C9" s="107"/>
      <c r="D9" s="62">
        <v>22</v>
      </c>
      <c r="E9" s="90">
        <v>15</v>
      </c>
      <c r="F9" s="4">
        <f t="shared" si="0"/>
        <v>0.26</v>
      </c>
      <c r="G9" s="5"/>
      <c r="H9" s="75" t="s">
        <v>61</v>
      </c>
      <c r="I9" s="62"/>
      <c r="J9" s="1" t="s">
        <v>15</v>
      </c>
      <c r="K9" s="63">
        <f t="shared" si="1"/>
        <v>0.26</v>
      </c>
      <c r="L9" s="63">
        <f t="shared" si="2"/>
        <v>0.28000000000000003</v>
      </c>
      <c r="M9" s="63">
        <f t="shared" si="3"/>
        <v>0.28000000000000003</v>
      </c>
      <c r="N9" s="63">
        <f t="shared" si="4"/>
        <v>0.28000000000000003</v>
      </c>
      <c r="O9" s="63">
        <f t="shared" si="5"/>
        <v>0.28999999999999998</v>
      </c>
      <c r="P9" s="63">
        <f t="shared" si="26"/>
        <v>0.28000000000000003</v>
      </c>
      <c r="Q9" s="63">
        <f t="shared" si="6"/>
        <v>0.26</v>
      </c>
      <c r="R9" s="63">
        <f t="shared" si="7"/>
        <v>0.28000000000000003</v>
      </c>
      <c r="S9" s="63">
        <f t="shared" si="8"/>
        <v>0.28000000000000003</v>
      </c>
      <c r="T9" s="63">
        <f t="shared" si="9"/>
        <v>0.28000000000000003</v>
      </c>
      <c r="U9" s="63">
        <f t="shared" si="10"/>
        <v>0.28000000000000003</v>
      </c>
      <c r="V9" s="63">
        <f t="shared" si="11"/>
        <v>0.3</v>
      </c>
      <c r="W9" s="63">
        <f t="shared" si="12"/>
        <v>0.28000000000000003</v>
      </c>
      <c r="X9" s="63">
        <f t="shared" si="13"/>
        <v>0.28000000000000003</v>
      </c>
      <c r="Y9" s="63">
        <f t="shared" si="14"/>
        <v>0.26</v>
      </c>
      <c r="Z9" s="63">
        <f t="shared" si="15"/>
        <v>0.28000000000000003</v>
      </c>
      <c r="AA9" s="63">
        <f t="shared" si="16"/>
        <v>0.25</v>
      </c>
      <c r="AB9" s="63">
        <f t="shared" si="17"/>
        <v>0.28999999999999998</v>
      </c>
      <c r="AC9" s="63">
        <f t="shared" si="18"/>
        <v>0.28999999999999998</v>
      </c>
      <c r="AD9" s="63">
        <f t="shared" si="19"/>
        <v>0.31</v>
      </c>
      <c r="AE9" s="63">
        <f t="shared" si="20"/>
        <v>0.26</v>
      </c>
      <c r="AF9" s="63">
        <f t="shared" si="21"/>
        <v>0.28999999999999998</v>
      </c>
      <c r="AG9" s="63">
        <f t="shared" si="22"/>
        <v>0.25</v>
      </c>
      <c r="AH9" s="63">
        <f t="shared" si="23"/>
        <v>0.26</v>
      </c>
      <c r="AI9" s="63">
        <f t="shared" si="24"/>
        <v>0.28000000000000003</v>
      </c>
      <c r="AJ9" s="63">
        <f t="shared" si="25"/>
        <v>0.26</v>
      </c>
    </row>
    <row r="10" spans="1:36" ht="12.95" customHeight="1" x14ac:dyDescent="0.15">
      <c r="A10" s="90">
        <v>807</v>
      </c>
      <c r="B10" s="107" t="s">
        <v>75</v>
      </c>
      <c r="C10" s="107"/>
      <c r="D10" s="62">
        <v>12</v>
      </c>
      <c r="E10" s="90">
        <v>11</v>
      </c>
      <c r="F10" s="4">
        <f t="shared" si="0"/>
        <v>0.06</v>
      </c>
      <c r="G10" s="5" t="s">
        <v>63</v>
      </c>
      <c r="H10" s="75" t="s">
        <v>61</v>
      </c>
      <c r="I10" s="62"/>
      <c r="J10" s="1" t="s">
        <v>15</v>
      </c>
      <c r="K10" s="63">
        <f t="shared" si="1"/>
        <v>7.0000000000000007E-2</v>
      </c>
      <c r="L10" s="63">
        <f t="shared" si="2"/>
        <v>7.0000000000000007E-2</v>
      </c>
      <c r="M10" s="63">
        <f t="shared" si="3"/>
        <v>7.0000000000000007E-2</v>
      </c>
      <c r="N10" s="63">
        <f t="shared" si="4"/>
        <v>7.0000000000000007E-2</v>
      </c>
      <c r="O10" s="63">
        <f t="shared" si="5"/>
        <v>7.0000000000000007E-2</v>
      </c>
      <c r="P10" s="63">
        <f t="shared" si="26"/>
        <v>7.0000000000000007E-2</v>
      </c>
      <c r="Q10" s="63">
        <f t="shared" si="6"/>
        <v>0.06</v>
      </c>
      <c r="R10" s="63">
        <f t="shared" si="7"/>
        <v>7.0000000000000007E-2</v>
      </c>
      <c r="S10" s="63">
        <f t="shared" si="8"/>
        <v>7.0000000000000007E-2</v>
      </c>
      <c r="T10" s="63">
        <f t="shared" si="9"/>
        <v>7.0000000000000007E-2</v>
      </c>
      <c r="U10" s="63">
        <f t="shared" si="10"/>
        <v>7.0000000000000007E-2</v>
      </c>
      <c r="V10" s="63">
        <f t="shared" si="11"/>
        <v>7.0000000000000007E-2</v>
      </c>
      <c r="W10" s="63">
        <f t="shared" si="12"/>
        <v>7.0000000000000007E-2</v>
      </c>
      <c r="X10" s="63">
        <f t="shared" si="13"/>
        <v>7.0000000000000007E-2</v>
      </c>
      <c r="Y10" s="63">
        <f t="shared" si="14"/>
        <v>0.06</v>
      </c>
      <c r="Z10" s="63">
        <f t="shared" si="15"/>
        <v>7.0000000000000007E-2</v>
      </c>
      <c r="AA10" s="63">
        <f t="shared" si="16"/>
        <v>0.06</v>
      </c>
      <c r="AB10" s="63">
        <f t="shared" si="17"/>
        <v>0.06</v>
      </c>
      <c r="AC10" s="63">
        <f t="shared" si="18"/>
        <v>7.0000000000000007E-2</v>
      </c>
      <c r="AD10" s="63">
        <f t="shared" si="19"/>
        <v>0.08</v>
      </c>
      <c r="AE10" s="63">
        <f t="shared" si="20"/>
        <v>0.06</v>
      </c>
      <c r="AF10" s="63">
        <f t="shared" si="21"/>
        <v>0.06</v>
      </c>
      <c r="AG10" s="63">
        <f t="shared" si="22"/>
        <v>0.06</v>
      </c>
      <c r="AH10" s="63">
        <f t="shared" si="23"/>
        <v>0.06</v>
      </c>
      <c r="AI10" s="63">
        <f t="shared" si="24"/>
        <v>7.0000000000000007E-2</v>
      </c>
      <c r="AJ10" s="63">
        <f t="shared" si="25"/>
        <v>0.06</v>
      </c>
    </row>
    <row r="11" spans="1:36" ht="12.95" customHeight="1" x14ac:dyDescent="0.15">
      <c r="A11" s="90">
        <v>808</v>
      </c>
      <c r="B11" s="107" t="s">
        <v>75</v>
      </c>
      <c r="C11" s="107"/>
      <c r="D11" s="62">
        <v>16</v>
      </c>
      <c r="E11" s="90">
        <v>15</v>
      </c>
      <c r="F11" s="4">
        <f t="shared" si="0"/>
        <v>0.14000000000000001</v>
      </c>
      <c r="G11" s="5" t="s">
        <v>63</v>
      </c>
      <c r="H11" s="75"/>
      <c r="I11" s="62"/>
      <c r="J11" s="1" t="s">
        <v>15</v>
      </c>
      <c r="K11" s="63">
        <f t="shared" si="1"/>
        <v>0.15</v>
      </c>
      <c r="L11" s="63">
        <f t="shared" si="2"/>
        <v>0.16</v>
      </c>
      <c r="M11" s="63">
        <f t="shared" si="3"/>
        <v>0.16</v>
      </c>
      <c r="N11" s="63">
        <f t="shared" si="4"/>
        <v>0.16</v>
      </c>
      <c r="O11" s="63">
        <f t="shared" si="5"/>
        <v>0.16</v>
      </c>
      <c r="P11" s="63">
        <f t="shared" si="26"/>
        <v>0.16</v>
      </c>
      <c r="Q11" s="63">
        <f t="shared" si="6"/>
        <v>0.15</v>
      </c>
      <c r="R11" s="63">
        <f t="shared" si="7"/>
        <v>0.16</v>
      </c>
      <c r="S11" s="63">
        <f t="shared" si="8"/>
        <v>0.16</v>
      </c>
      <c r="T11" s="63">
        <f t="shared" si="9"/>
        <v>0.16</v>
      </c>
      <c r="U11" s="63">
        <f t="shared" si="10"/>
        <v>0.16</v>
      </c>
      <c r="V11" s="63">
        <f t="shared" si="11"/>
        <v>0.16</v>
      </c>
      <c r="W11" s="63">
        <f t="shared" si="12"/>
        <v>0.15</v>
      </c>
      <c r="X11" s="63">
        <f t="shared" si="13"/>
        <v>0.16</v>
      </c>
      <c r="Y11" s="63">
        <f t="shared" si="14"/>
        <v>0.14000000000000001</v>
      </c>
      <c r="Z11" s="63">
        <f t="shared" si="15"/>
        <v>0.15</v>
      </c>
      <c r="AA11" s="63">
        <f t="shared" si="16"/>
        <v>0.14000000000000001</v>
      </c>
      <c r="AB11" s="63">
        <f t="shared" si="17"/>
        <v>0.15</v>
      </c>
      <c r="AC11" s="63">
        <f t="shared" si="18"/>
        <v>0.16</v>
      </c>
      <c r="AD11" s="63">
        <f t="shared" si="19"/>
        <v>0.19</v>
      </c>
      <c r="AE11" s="63">
        <f t="shared" si="20"/>
        <v>0.14000000000000001</v>
      </c>
      <c r="AF11" s="63">
        <f t="shared" si="21"/>
        <v>0.15</v>
      </c>
      <c r="AG11" s="63">
        <f t="shared" si="22"/>
        <v>0.14000000000000001</v>
      </c>
      <c r="AH11" s="63">
        <f t="shared" si="23"/>
        <v>0.14000000000000001</v>
      </c>
      <c r="AI11" s="63">
        <f t="shared" si="24"/>
        <v>0.16</v>
      </c>
      <c r="AJ11" s="63">
        <f t="shared" si="25"/>
        <v>0.14000000000000001</v>
      </c>
    </row>
    <row r="12" spans="1:36" ht="12.95" customHeight="1" x14ac:dyDescent="0.15">
      <c r="A12" s="90">
        <v>809</v>
      </c>
      <c r="B12" s="107" t="s">
        <v>151</v>
      </c>
      <c r="C12" s="107"/>
      <c r="D12" s="62">
        <v>24</v>
      </c>
      <c r="E12" s="90">
        <v>16</v>
      </c>
      <c r="F12" s="4">
        <f t="shared" si="0"/>
        <v>0.33</v>
      </c>
      <c r="G12" s="5"/>
      <c r="H12" s="75" t="s">
        <v>61</v>
      </c>
      <c r="I12" s="62"/>
      <c r="J12" s="1" t="s">
        <v>15</v>
      </c>
      <c r="K12" s="63">
        <f t="shared" si="1"/>
        <v>0.32</v>
      </c>
      <c r="L12" s="63">
        <f t="shared" si="2"/>
        <v>0.35</v>
      </c>
      <c r="M12" s="63">
        <f t="shared" si="3"/>
        <v>0.35</v>
      </c>
      <c r="N12" s="63">
        <f t="shared" si="4"/>
        <v>0.35</v>
      </c>
      <c r="O12" s="63">
        <f t="shared" si="5"/>
        <v>0.36</v>
      </c>
      <c r="P12" s="63">
        <f t="shared" si="26"/>
        <v>0.35</v>
      </c>
      <c r="Q12" s="63">
        <f t="shared" si="6"/>
        <v>0.32</v>
      </c>
      <c r="R12" s="63">
        <f t="shared" si="7"/>
        <v>0.36</v>
      </c>
      <c r="S12" s="63">
        <f t="shared" si="8"/>
        <v>0.35</v>
      </c>
      <c r="T12" s="63">
        <f t="shared" si="9"/>
        <v>0.35</v>
      </c>
      <c r="U12" s="63">
        <f t="shared" si="10"/>
        <v>0.35</v>
      </c>
      <c r="V12" s="63">
        <f t="shared" si="11"/>
        <v>0.37</v>
      </c>
      <c r="W12" s="63">
        <f t="shared" si="12"/>
        <v>0.35</v>
      </c>
      <c r="X12" s="63">
        <f t="shared" si="13"/>
        <v>0.35</v>
      </c>
      <c r="Y12" s="63">
        <f t="shared" si="14"/>
        <v>0.32</v>
      </c>
      <c r="Z12" s="63">
        <f t="shared" si="15"/>
        <v>0.35</v>
      </c>
      <c r="AA12" s="63">
        <f t="shared" si="16"/>
        <v>0.31</v>
      </c>
      <c r="AB12" s="63">
        <f t="shared" si="17"/>
        <v>0.37</v>
      </c>
      <c r="AC12" s="63">
        <f t="shared" si="18"/>
        <v>0.36</v>
      </c>
      <c r="AD12" s="63">
        <f t="shared" si="19"/>
        <v>0.39</v>
      </c>
      <c r="AE12" s="63">
        <f t="shared" si="20"/>
        <v>0.33</v>
      </c>
      <c r="AF12" s="63">
        <f t="shared" si="21"/>
        <v>0.36</v>
      </c>
      <c r="AG12" s="63">
        <f t="shared" si="22"/>
        <v>0.31</v>
      </c>
      <c r="AH12" s="63">
        <f t="shared" si="23"/>
        <v>0.33</v>
      </c>
      <c r="AI12" s="63">
        <f t="shared" si="24"/>
        <v>0.35</v>
      </c>
      <c r="AJ12" s="63">
        <f t="shared" si="25"/>
        <v>0.33</v>
      </c>
    </row>
    <row r="13" spans="1:36" ht="12.95" customHeight="1" x14ac:dyDescent="0.15">
      <c r="A13" s="90">
        <v>810</v>
      </c>
      <c r="B13" s="107" t="s">
        <v>151</v>
      </c>
      <c r="C13" s="107"/>
      <c r="D13" s="62">
        <v>22</v>
      </c>
      <c r="E13" s="90">
        <v>15</v>
      </c>
      <c r="F13" s="4">
        <f t="shared" si="0"/>
        <v>0.26</v>
      </c>
      <c r="G13" s="5"/>
      <c r="H13" s="75" t="s">
        <v>61</v>
      </c>
      <c r="I13" s="62"/>
      <c r="J13" s="1" t="s">
        <v>15</v>
      </c>
      <c r="K13" s="63">
        <f t="shared" si="1"/>
        <v>0.26</v>
      </c>
      <c r="L13" s="63">
        <f t="shared" si="2"/>
        <v>0.28000000000000003</v>
      </c>
      <c r="M13" s="63">
        <f t="shared" si="3"/>
        <v>0.28000000000000003</v>
      </c>
      <c r="N13" s="63">
        <f t="shared" si="4"/>
        <v>0.28000000000000003</v>
      </c>
      <c r="O13" s="63">
        <f t="shared" si="5"/>
        <v>0.28999999999999998</v>
      </c>
      <c r="P13" s="63">
        <f t="shared" si="26"/>
        <v>0.28000000000000003</v>
      </c>
      <c r="Q13" s="63">
        <f t="shared" si="6"/>
        <v>0.26</v>
      </c>
      <c r="R13" s="63">
        <f t="shared" si="7"/>
        <v>0.28000000000000003</v>
      </c>
      <c r="S13" s="63">
        <f t="shared" si="8"/>
        <v>0.28000000000000003</v>
      </c>
      <c r="T13" s="63">
        <f t="shared" si="9"/>
        <v>0.28000000000000003</v>
      </c>
      <c r="U13" s="63">
        <f t="shared" si="10"/>
        <v>0.28000000000000003</v>
      </c>
      <c r="V13" s="63">
        <f t="shared" si="11"/>
        <v>0.3</v>
      </c>
      <c r="W13" s="63">
        <f t="shared" si="12"/>
        <v>0.28000000000000003</v>
      </c>
      <c r="X13" s="63">
        <f t="shared" si="13"/>
        <v>0.28000000000000003</v>
      </c>
      <c r="Y13" s="63">
        <f t="shared" si="14"/>
        <v>0.26</v>
      </c>
      <c r="Z13" s="63">
        <f t="shared" si="15"/>
        <v>0.28000000000000003</v>
      </c>
      <c r="AA13" s="63">
        <f t="shared" si="16"/>
        <v>0.25</v>
      </c>
      <c r="AB13" s="63">
        <f t="shared" si="17"/>
        <v>0.28999999999999998</v>
      </c>
      <c r="AC13" s="63">
        <f t="shared" si="18"/>
        <v>0.28999999999999998</v>
      </c>
      <c r="AD13" s="63">
        <f t="shared" si="19"/>
        <v>0.31</v>
      </c>
      <c r="AE13" s="63">
        <f t="shared" si="20"/>
        <v>0.26</v>
      </c>
      <c r="AF13" s="63">
        <f t="shared" si="21"/>
        <v>0.28999999999999998</v>
      </c>
      <c r="AG13" s="63">
        <f t="shared" si="22"/>
        <v>0.25</v>
      </c>
      <c r="AH13" s="63">
        <f t="shared" si="23"/>
        <v>0.26</v>
      </c>
      <c r="AI13" s="63">
        <f t="shared" si="24"/>
        <v>0.28000000000000003</v>
      </c>
      <c r="AJ13" s="63">
        <f t="shared" si="25"/>
        <v>0.26</v>
      </c>
    </row>
    <row r="14" spans="1:36" ht="12.95" customHeight="1" x14ac:dyDescent="0.15">
      <c r="A14" s="90">
        <v>811</v>
      </c>
      <c r="B14" s="107" t="s">
        <v>75</v>
      </c>
      <c r="C14" s="107"/>
      <c r="D14" s="62">
        <v>22</v>
      </c>
      <c r="E14" s="90">
        <v>14</v>
      </c>
      <c r="F14" s="4">
        <f t="shared" si="0"/>
        <v>0.24</v>
      </c>
      <c r="G14" s="5" t="s">
        <v>63</v>
      </c>
      <c r="H14" s="75" t="s">
        <v>61</v>
      </c>
      <c r="I14" s="62"/>
      <c r="J14" s="1" t="s">
        <v>15</v>
      </c>
      <c r="K14" s="63">
        <f t="shared" si="1"/>
        <v>0.24</v>
      </c>
      <c r="L14" s="63">
        <f t="shared" si="2"/>
        <v>0.26</v>
      </c>
      <c r="M14" s="63">
        <f t="shared" si="3"/>
        <v>0.25</v>
      </c>
      <c r="N14" s="63">
        <f t="shared" si="4"/>
        <v>0.26</v>
      </c>
      <c r="O14" s="63">
        <f t="shared" si="5"/>
        <v>0.27</v>
      </c>
      <c r="P14" s="63">
        <f t="shared" si="26"/>
        <v>0.25</v>
      </c>
      <c r="Q14" s="63">
        <f t="shared" si="6"/>
        <v>0.24</v>
      </c>
      <c r="R14" s="63">
        <f t="shared" si="7"/>
        <v>0.27</v>
      </c>
      <c r="S14" s="63">
        <f t="shared" si="8"/>
        <v>0.26</v>
      </c>
      <c r="T14" s="63">
        <f t="shared" si="9"/>
        <v>0.25</v>
      </c>
      <c r="U14" s="63">
        <f t="shared" si="10"/>
        <v>0.26</v>
      </c>
      <c r="V14" s="63">
        <f t="shared" si="11"/>
        <v>0.28000000000000003</v>
      </c>
      <c r="W14" s="63">
        <f t="shared" si="12"/>
        <v>0.26</v>
      </c>
      <c r="X14" s="63">
        <f t="shared" si="13"/>
        <v>0.26</v>
      </c>
      <c r="Y14" s="63">
        <f t="shared" si="14"/>
        <v>0.24</v>
      </c>
      <c r="Z14" s="63">
        <f t="shared" si="15"/>
        <v>0.26</v>
      </c>
      <c r="AA14" s="63">
        <f t="shared" si="16"/>
        <v>0.23</v>
      </c>
      <c r="AB14" s="63">
        <f t="shared" si="17"/>
        <v>0.27</v>
      </c>
      <c r="AC14" s="63">
        <f t="shared" si="18"/>
        <v>0.27</v>
      </c>
      <c r="AD14" s="63">
        <f t="shared" si="19"/>
        <v>0.28999999999999998</v>
      </c>
      <c r="AE14" s="63">
        <f t="shared" si="20"/>
        <v>0.24</v>
      </c>
      <c r="AF14" s="63">
        <f t="shared" si="21"/>
        <v>0.27</v>
      </c>
      <c r="AG14" s="63">
        <f t="shared" si="22"/>
        <v>0.24</v>
      </c>
      <c r="AH14" s="63">
        <f t="shared" si="23"/>
        <v>0.24</v>
      </c>
      <c r="AI14" s="63">
        <f t="shared" si="24"/>
        <v>0.26</v>
      </c>
      <c r="AJ14" s="63">
        <f t="shared" si="25"/>
        <v>0.24</v>
      </c>
    </row>
    <row r="15" spans="1:36" ht="12.95" customHeight="1" x14ac:dyDescent="0.15">
      <c r="A15" s="90">
        <v>812</v>
      </c>
      <c r="B15" s="107" t="s">
        <v>75</v>
      </c>
      <c r="C15" s="107"/>
      <c r="D15" s="62">
        <v>22</v>
      </c>
      <c r="E15" s="90">
        <v>14</v>
      </c>
      <c r="F15" s="4">
        <f t="shared" si="0"/>
        <v>0.24</v>
      </c>
      <c r="G15" s="5" t="s">
        <v>63</v>
      </c>
      <c r="H15" s="75"/>
      <c r="I15" s="62"/>
      <c r="J15" s="1" t="s">
        <v>15</v>
      </c>
      <c r="K15" s="63">
        <f t="shared" si="1"/>
        <v>0.24</v>
      </c>
      <c r="L15" s="63">
        <f t="shared" si="2"/>
        <v>0.26</v>
      </c>
      <c r="M15" s="63">
        <f t="shared" si="3"/>
        <v>0.25</v>
      </c>
      <c r="N15" s="63">
        <f t="shared" si="4"/>
        <v>0.26</v>
      </c>
      <c r="O15" s="63">
        <f t="shared" si="5"/>
        <v>0.27</v>
      </c>
      <c r="P15" s="63">
        <f t="shared" si="26"/>
        <v>0.25</v>
      </c>
      <c r="Q15" s="63">
        <f t="shared" si="6"/>
        <v>0.24</v>
      </c>
      <c r="R15" s="63">
        <f t="shared" si="7"/>
        <v>0.27</v>
      </c>
      <c r="S15" s="63">
        <f t="shared" si="8"/>
        <v>0.26</v>
      </c>
      <c r="T15" s="63">
        <f t="shared" si="9"/>
        <v>0.25</v>
      </c>
      <c r="U15" s="63">
        <f t="shared" si="10"/>
        <v>0.26</v>
      </c>
      <c r="V15" s="63">
        <f t="shared" si="11"/>
        <v>0.28000000000000003</v>
      </c>
      <c r="W15" s="63">
        <f t="shared" si="12"/>
        <v>0.26</v>
      </c>
      <c r="X15" s="63">
        <f t="shared" si="13"/>
        <v>0.26</v>
      </c>
      <c r="Y15" s="63">
        <f t="shared" si="14"/>
        <v>0.24</v>
      </c>
      <c r="Z15" s="63">
        <f t="shared" si="15"/>
        <v>0.26</v>
      </c>
      <c r="AA15" s="63">
        <f t="shared" si="16"/>
        <v>0.23</v>
      </c>
      <c r="AB15" s="63">
        <f t="shared" si="17"/>
        <v>0.27</v>
      </c>
      <c r="AC15" s="63">
        <f t="shared" si="18"/>
        <v>0.27</v>
      </c>
      <c r="AD15" s="63">
        <f t="shared" si="19"/>
        <v>0.28999999999999998</v>
      </c>
      <c r="AE15" s="63">
        <f t="shared" si="20"/>
        <v>0.24</v>
      </c>
      <c r="AF15" s="63">
        <f t="shared" si="21"/>
        <v>0.27</v>
      </c>
      <c r="AG15" s="63">
        <f t="shared" si="22"/>
        <v>0.24</v>
      </c>
      <c r="AH15" s="63">
        <f t="shared" si="23"/>
        <v>0.24</v>
      </c>
      <c r="AI15" s="63">
        <f t="shared" si="24"/>
        <v>0.26</v>
      </c>
      <c r="AJ15" s="63">
        <f t="shared" si="25"/>
        <v>0.24</v>
      </c>
    </row>
    <row r="16" spans="1:36" ht="12.95" customHeight="1" x14ac:dyDescent="0.15">
      <c r="A16" s="90">
        <v>813</v>
      </c>
      <c r="B16" s="107" t="s">
        <v>75</v>
      </c>
      <c r="C16" s="107"/>
      <c r="D16" s="62">
        <v>22</v>
      </c>
      <c r="E16" s="90">
        <v>14</v>
      </c>
      <c r="F16" s="4">
        <f t="shared" si="0"/>
        <v>0.24</v>
      </c>
      <c r="G16" s="5" t="s">
        <v>127</v>
      </c>
      <c r="H16" s="90" t="s">
        <v>61</v>
      </c>
      <c r="I16" s="62"/>
      <c r="J16" s="1" t="s">
        <v>15</v>
      </c>
      <c r="K16" s="63">
        <f t="shared" si="1"/>
        <v>0.24</v>
      </c>
      <c r="L16" s="63">
        <f t="shared" si="2"/>
        <v>0.26</v>
      </c>
      <c r="M16" s="63">
        <f t="shared" si="3"/>
        <v>0.25</v>
      </c>
      <c r="N16" s="63">
        <f t="shared" si="4"/>
        <v>0.26</v>
      </c>
      <c r="O16" s="63">
        <f t="shared" si="5"/>
        <v>0.27</v>
      </c>
      <c r="P16" s="63">
        <f t="shared" si="26"/>
        <v>0.25</v>
      </c>
      <c r="Q16" s="63">
        <f t="shared" si="6"/>
        <v>0.24</v>
      </c>
      <c r="R16" s="63">
        <f t="shared" si="7"/>
        <v>0.27</v>
      </c>
      <c r="S16" s="63">
        <f t="shared" si="8"/>
        <v>0.26</v>
      </c>
      <c r="T16" s="63">
        <f t="shared" si="9"/>
        <v>0.25</v>
      </c>
      <c r="U16" s="63">
        <f t="shared" si="10"/>
        <v>0.26</v>
      </c>
      <c r="V16" s="63">
        <f t="shared" si="11"/>
        <v>0.28000000000000003</v>
      </c>
      <c r="W16" s="63">
        <f t="shared" si="12"/>
        <v>0.26</v>
      </c>
      <c r="X16" s="63">
        <f t="shared" si="13"/>
        <v>0.26</v>
      </c>
      <c r="Y16" s="63">
        <f t="shared" si="14"/>
        <v>0.24</v>
      </c>
      <c r="Z16" s="63">
        <f t="shared" si="15"/>
        <v>0.26</v>
      </c>
      <c r="AA16" s="63">
        <f t="shared" si="16"/>
        <v>0.23</v>
      </c>
      <c r="AB16" s="63">
        <f t="shared" si="17"/>
        <v>0.27</v>
      </c>
      <c r="AC16" s="63">
        <f t="shared" si="18"/>
        <v>0.27</v>
      </c>
      <c r="AD16" s="63">
        <f t="shared" si="19"/>
        <v>0.28999999999999998</v>
      </c>
      <c r="AE16" s="63">
        <f t="shared" si="20"/>
        <v>0.24</v>
      </c>
      <c r="AF16" s="63">
        <f t="shared" si="21"/>
        <v>0.27</v>
      </c>
      <c r="AG16" s="63">
        <f t="shared" si="22"/>
        <v>0.24</v>
      </c>
      <c r="AH16" s="63">
        <f t="shared" si="23"/>
        <v>0.24</v>
      </c>
      <c r="AI16" s="63">
        <f t="shared" si="24"/>
        <v>0.26</v>
      </c>
      <c r="AJ16" s="63">
        <f t="shared" si="25"/>
        <v>0.24</v>
      </c>
    </row>
    <row r="17" spans="1:36" ht="12.95" customHeight="1" x14ac:dyDescent="0.15">
      <c r="A17" s="90">
        <v>814</v>
      </c>
      <c r="B17" s="107" t="s">
        <v>71</v>
      </c>
      <c r="C17" s="107"/>
      <c r="D17" s="62">
        <v>28</v>
      </c>
      <c r="E17" s="90">
        <v>15</v>
      </c>
      <c r="F17" s="4">
        <f t="shared" si="0"/>
        <v>0.42</v>
      </c>
      <c r="G17" s="5" t="s">
        <v>63</v>
      </c>
      <c r="H17" s="75" t="s">
        <v>61</v>
      </c>
      <c r="I17" s="62"/>
      <c r="J17" s="1" t="s">
        <v>15</v>
      </c>
      <c r="K17" s="63">
        <f t="shared" si="1"/>
        <v>0.39</v>
      </c>
      <c r="L17" s="63">
        <f t="shared" si="2"/>
        <v>0.44</v>
      </c>
      <c r="M17" s="63">
        <f t="shared" si="3"/>
        <v>0.42</v>
      </c>
      <c r="N17" s="63">
        <f t="shared" si="4"/>
        <v>0.43</v>
      </c>
      <c r="O17" s="63">
        <f t="shared" si="5"/>
        <v>0.44</v>
      </c>
      <c r="P17" s="63">
        <f t="shared" si="26"/>
        <v>0.42</v>
      </c>
      <c r="Q17" s="63">
        <f t="shared" si="6"/>
        <v>0.4</v>
      </c>
      <c r="R17" s="63">
        <f t="shared" si="7"/>
        <v>0.45</v>
      </c>
      <c r="S17" s="63">
        <f t="shared" si="8"/>
        <v>0.43</v>
      </c>
      <c r="T17" s="63">
        <f t="shared" si="9"/>
        <v>0.42</v>
      </c>
      <c r="U17" s="63">
        <f t="shared" si="10"/>
        <v>0.43</v>
      </c>
      <c r="V17" s="63">
        <f t="shared" si="11"/>
        <v>0.47</v>
      </c>
      <c r="W17" s="63">
        <f t="shared" si="12"/>
        <v>0.43</v>
      </c>
      <c r="X17" s="63">
        <f t="shared" si="13"/>
        <v>0.43</v>
      </c>
      <c r="Y17" s="63">
        <f t="shared" si="14"/>
        <v>0.42</v>
      </c>
      <c r="Z17" s="63">
        <f t="shared" si="15"/>
        <v>0.43</v>
      </c>
      <c r="AA17" s="63">
        <f t="shared" si="16"/>
        <v>0.39</v>
      </c>
      <c r="AB17" s="63">
        <f t="shared" si="17"/>
        <v>0.47</v>
      </c>
      <c r="AC17" s="63">
        <f t="shared" si="18"/>
        <v>0.45</v>
      </c>
      <c r="AD17" s="63">
        <f t="shared" si="19"/>
        <v>0.47</v>
      </c>
      <c r="AE17" s="63">
        <f t="shared" si="20"/>
        <v>0.41</v>
      </c>
      <c r="AF17" s="63">
        <f t="shared" si="21"/>
        <v>0.45</v>
      </c>
      <c r="AG17" s="63">
        <f t="shared" si="22"/>
        <v>0.4</v>
      </c>
      <c r="AH17" s="63">
        <f t="shared" si="23"/>
        <v>0.42</v>
      </c>
      <c r="AI17" s="63">
        <f t="shared" si="24"/>
        <v>0.43</v>
      </c>
      <c r="AJ17" s="63">
        <f t="shared" si="25"/>
        <v>0.42</v>
      </c>
    </row>
    <row r="18" spans="1:36" ht="12.95" customHeight="1" x14ac:dyDescent="0.15">
      <c r="A18" s="90">
        <v>815</v>
      </c>
      <c r="B18" s="107" t="s">
        <v>71</v>
      </c>
      <c r="C18" s="107"/>
      <c r="D18" s="62">
        <v>20</v>
      </c>
      <c r="E18" s="62">
        <v>14</v>
      </c>
      <c r="F18" s="4">
        <f t="shared" si="0"/>
        <v>0.2</v>
      </c>
      <c r="G18" s="5" t="s">
        <v>63</v>
      </c>
      <c r="H18" s="75" t="s">
        <v>61</v>
      </c>
      <c r="I18" s="62"/>
      <c r="J18" s="1" t="s">
        <v>15</v>
      </c>
      <c r="K18" s="63">
        <f t="shared" si="1"/>
        <v>0.2</v>
      </c>
      <c r="L18" s="63">
        <f t="shared" si="2"/>
        <v>0.22</v>
      </c>
      <c r="M18" s="63">
        <f t="shared" si="3"/>
        <v>0.22</v>
      </c>
      <c r="N18" s="63">
        <f t="shared" si="4"/>
        <v>0.22</v>
      </c>
      <c r="O18" s="63">
        <f t="shared" si="5"/>
        <v>0.22</v>
      </c>
      <c r="P18" s="63">
        <f t="shared" si="26"/>
        <v>0.22</v>
      </c>
      <c r="Q18" s="63">
        <f t="shared" si="6"/>
        <v>0.2</v>
      </c>
      <c r="R18" s="63">
        <f t="shared" si="7"/>
        <v>0.22</v>
      </c>
      <c r="S18" s="63">
        <f t="shared" si="8"/>
        <v>0.22</v>
      </c>
      <c r="T18" s="63">
        <f t="shared" si="9"/>
        <v>0.22</v>
      </c>
      <c r="U18" s="63">
        <f t="shared" si="10"/>
        <v>0.22</v>
      </c>
      <c r="V18" s="63">
        <f t="shared" si="11"/>
        <v>0.23</v>
      </c>
      <c r="W18" s="63">
        <f t="shared" si="12"/>
        <v>0.22</v>
      </c>
      <c r="X18" s="63">
        <f t="shared" si="13"/>
        <v>0.22</v>
      </c>
      <c r="Y18" s="63">
        <f t="shared" si="14"/>
        <v>0.2</v>
      </c>
      <c r="Z18" s="63">
        <f t="shared" si="15"/>
        <v>0.22</v>
      </c>
      <c r="AA18" s="63">
        <f t="shared" si="16"/>
        <v>0.2</v>
      </c>
      <c r="AB18" s="63">
        <f t="shared" si="17"/>
        <v>0.22</v>
      </c>
      <c r="AC18" s="63">
        <f t="shared" si="18"/>
        <v>0.22</v>
      </c>
      <c r="AD18" s="63">
        <f t="shared" si="19"/>
        <v>0.25</v>
      </c>
      <c r="AE18" s="63">
        <f t="shared" si="20"/>
        <v>0.2</v>
      </c>
      <c r="AF18" s="63">
        <f t="shared" si="21"/>
        <v>0.22</v>
      </c>
      <c r="AG18" s="63">
        <f t="shared" si="22"/>
        <v>0.2</v>
      </c>
      <c r="AH18" s="63">
        <f t="shared" si="23"/>
        <v>0.2</v>
      </c>
      <c r="AI18" s="63">
        <f t="shared" si="24"/>
        <v>0.22</v>
      </c>
      <c r="AJ18" s="63">
        <f t="shared" si="25"/>
        <v>0.2</v>
      </c>
    </row>
    <row r="19" spans="1:36" ht="12.95" customHeight="1" x14ac:dyDescent="0.15">
      <c r="A19" s="75"/>
      <c r="B19" s="107"/>
      <c r="C19" s="107"/>
      <c r="D19" s="62"/>
      <c r="E19" s="62"/>
      <c r="F19" s="4" t="str">
        <f t="shared" si="0"/>
        <v/>
      </c>
      <c r="G19" s="5"/>
      <c r="H19" s="75"/>
      <c r="I19" s="62"/>
      <c r="J19" s="1" t="s">
        <v>15</v>
      </c>
      <c r="K19" s="63" t="e">
        <f t="shared" si="1"/>
        <v>#NUM!</v>
      </c>
      <c r="L19" s="63" t="e">
        <f t="shared" si="2"/>
        <v>#NUM!</v>
      </c>
      <c r="M19" s="63" t="e">
        <f t="shared" si="3"/>
        <v>#NUM!</v>
      </c>
      <c r="N19" s="63" t="e">
        <f t="shared" si="4"/>
        <v>#NUM!</v>
      </c>
      <c r="O19" s="63" t="e">
        <f t="shared" si="5"/>
        <v>#NUM!</v>
      </c>
      <c r="P19" s="63" t="e">
        <f t="shared" si="26"/>
        <v>#N/A</v>
      </c>
      <c r="Q19" s="63" t="e">
        <f t="shared" si="6"/>
        <v>#NUM!</v>
      </c>
      <c r="R19" s="63" t="e">
        <f t="shared" si="7"/>
        <v>#NUM!</v>
      </c>
      <c r="S19" s="63" t="e">
        <f t="shared" si="8"/>
        <v>#NUM!</v>
      </c>
      <c r="T19" s="63" t="e">
        <f t="shared" si="9"/>
        <v>#NUM!</v>
      </c>
      <c r="U19" s="63" t="e">
        <f t="shared" si="10"/>
        <v>#N/A</v>
      </c>
      <c r="V19" s="63" t="e">
        <f t="shared" si="11"/>
        <v>#NUM!</v>
      </c>
      <c r="W19" s="63" t="e">
        <f t="shared" si="12"/>
        <v>#NUM!</v>
      </c>
      <c r="X19" s="63" t="e">
        <f t="shared" si="13"/>
        <v>#NUM!</v>
      </c>
      <c r="Y19" s="63" t="e">
        <f t="shared" si="14"/>
        <v>#NUM!</v>
      </c>
      <c r="Z19" s="63" t="e">
        <f t="shared" si="15"/>
        <v>#N/A</v>
      </c>
      <c r="AA19" s="63" t="e">
        <f t="shared" si="16"/>
        <v>#NUM!</v>
      </c>
      <c r="AB19" s="63" t="e">
        <f t="shared" si="17"/>
        <v>#NUM!</v>
      </c>
      <c r="AC19" s="63" t="e">
        <f t="shared" si="18"/>
        <v>#NUM!</v>
      </c>
      <c r="AD19" s="63" t="e">
        <f t="shared" si="19"/>
        <v>#NUM!</v>
      </c>
      <c r="AE19" s="63" t="e">
        <f t="shared" si="20"/>
        <v>#NUM!</v>
      </c>
      <c r="AF19" s="63" t="e">
        <f t="shared" si="21"/>
        <v>#N/A</v>
      </c>
      <c r="AG19" s="63" t="e">
        <f t="shared" si="22"/>
        <v>#NUM!</v>
      </c>
      <c r="AH19" s="63" t="e">
        <f t="shared" si="23"/>
        <v>#NUM!</v>
      </c>
      <c r="AI19" s="63" t="e">
        <f t="shared" si="24"/>
        <v>#NUM!</v>
      </c>
      <c r="AJ19" s="63" t="e">
        <f t="shared" si="25"/>
        <v>#N/A</v>
      </c>
    </row>
    <row r="20" spans="1:36" ht="12.95" customHeight="1" x14ac:dyDescent="0.15">
      <c r="A20" s="75"/>
      <c r="B20" s="107"/>
      <c r="C20" s="107"/>
      <c r="D20" s="62"/>
      <c r="E20" s="62"/>
      <c r="F20" s="4" t="str">
        <f t="shared" si="0"/>
        <v/>
      </c>
      <c r="G20" s="5"/>
      <c r="H20" s="75"/>
      <c r="I20" s="62"/>
      <c r="J20" s="1" t="s">
        <v>15</v>
      </c>
      <c r="K20" s="63" t="e">
        <f t="shared" si="1"/>
        <v>#NUM!</v>
      </c>
      <c r="L20" s="63" t="e">
        <f t="shared" si="2"/>
        <v>#NUM!</v>
      </c>
      <c r="M20" s="63" t="e">
        <f t="shared" si="3"/>
        <v>#NUM!</v>
      </c>
      <c r="N20" s="63" t="e">
        <f t="shared" si="4"/>
        <v>#NUM!</v>
      </c>
      <c r="O20" s="63" t="e">
        <f t="shared" si="5"/>
        <v>#NUM!</v>
      </c>
      <c r="P20" s="63" t="e">
        <f t="shared" si="26"/>
        <v>#N/A</v>
      </c>
      <c r="Q20" s="63" t="e">
        <f t="shared" si="6"/>
        <v>#NUM!</v>
      </c>
      <c r="R20" s="63" t="e">
        <f t="shared" si="7"/>
        <v>#NUM!</v>
      </c>
      <c r="S20" s="63" t="e">
        <f t="shared" si="8"/>
        <v>#NUM!</v>
      </c>
      <c r="T20" s="63" t="e">
        <f t="shared" si="9"/>
        <v>#NUM!</v>
      </c>
      <c r="U20" s="63" t="e">
        <f t="shared" si="10"/>
        <v>#N/A</v>
      </c>
      <c r="V20" s="63" t="e">
        <f t="shared" si="11"/>
        <v>#NUM!</v>
      </c>
      <c r="W20" s="63" t="e">
        <f t="shared" si="12"/>
        <v>#NUM!</v>
      </c>
      <c r="X20" s="63" t="e">
        <f t="shared" si="13"/>
        <v>#NUM!</v>
      </c>
      <c r="Y20" s="63" t="e">
        <f t="shared" si="14"/>
        <v>#NUM!</v>
      </c>
      <c r="Z20" s="63" t="e">
        <f t="shared" si="15"/>
        <v>#N/A</v>
      </c>
      <c r="AA20" s="63" t="e">
        <f t="shared" si="16"/>
        <v>#NUM!</v>
      </c>
      <c r="AB20" s="63" t="e">
        <f t="shared" si="17"/>
        <v>#NUM!</v>
      </c>
      <c r="AC20" s="63" t="e">
        <f t="shared" si="18"/>
        <v>#NUM!</v>
      </c>
      <c r="AD20" s="63" t="e">
        <f t="shared" si="19"/>
        <v>#NUM!</v>
      </c>
      <c r="AE20" s="63" t="e">
        <f t="shared" si="20"/>
        <v>#NUM!</v>
      </c>
      <c r="AF20" s="63" t="e">
        <f t="shared" si="21"/>
        <v>#N/A</v>
      </c>
      <c r="AG20" s="63" t="e">
        <f t="shared" si="22"/>
        <v>#NUM!</v>
      </c>
      <c r="AH20" s="63" t="e">
        <f t="shared" si="23"/>
        <v>#NUM!</v>
      </c>
      <c r="AI20" s="63" t="e">
        <f t="shared" si="24"/>
        <v>#NUM!</v>
      </c>
      <c r="AJ20" s="63" t="e">
        <f t="shared" si="25"/>
        <v>#N/A</v>
      </c>
    </row>
    <row r="21" spans="1:36" ht="12.95" customHeight="1" x14ac:dyDescent="0.15">
      <c r="A21" s="62"/>
      <c r="B21" s="107"/>
      <c r="C21" s="107"/>
      <c r="D21" s="62"/>
      <c r="E21" s="62"/>
      <c r="F21" s="4" t="str">
        <f t="shared" si="0"/>
        <v/>
      </c>
      <c r="G21" s="5"/>
      <c r="H21" s="62"/>
      <c r="I21" s="62"/>
      <c r="J21" s="1" t="s">
        <v>15</v>
      </c>
      <c r="K21" s="63" t="e">
        <f t="shared" si="1"/>
        <v>#NUM!</v>
      </c>
      <c r="L21" s="63" t="e">
        <f t="shared" si="2"/>
        <v>#NUM!</v>
      </c>
      <c r="M21" s="63" t="e">
        <f t="shared" si="3"/>
        <v>#NUM!</v>
      </c>
      <c r="N21" s="63" t="e">
        <f t="shared" si="4"/>
        <v>#NUM!</v>
      </c>
      <c r="O21" s="63" t="e">
        <f t="shared" si="5"/>
        <v>#NUM!</v>
      </c>
      <c r="P21" s="63" t="e">
        <f t="shared" si="26"/>
        <v>#N/A</v>
      </c>
      <c r="Q21" s="63" t="e">
        <f t="shared" si="6"/>
        <v>#NUM!</v>
      </c>
      <c r="R21" s="63" t="e">
        <f t="shared" si="7"/>
        <v>#NUM!</v>
      </c>
      <c r="S21" s="63" t="e">
        <f t="shared" si="8"/>
        <v>#NUM!</v>
      </c>
      <c r="T21" s="63" t="e">
        <f t="shared" si="9"/>
        <v>#NUM!</v>
      </c>
      <c r="U21" s="63" t="e">
        <f t="shared" si="10"/>
        <v>#N/A</v>
      </c>
      <c r="V21" s="63" t="e">
        <f t="shared" si="11"/>
        <v>#NUM!</v>
      </c>
      <c r="W21" s="63" t="e">
        <f t="shared" si="12"/>
        <v>#NUM!</v>
      </c>
      <c r="X21" s="63" t="e">
        <f t="shared" si="13"/>
        <v>#NUM!</v>
      </c>
      <c r="Y21" s="63" t="e">
        <f t="shared" si="14"/>
        <v>#NUM!</v>
      </c>
      <c r="Z21" s="63" t="e">
        <f t="shared" si="15"/>
        <v>#N/A</v>
      </c>
      <c r="AA21" s="63" t="e">
        <f t="shared" si="16"/>
        <v>#NUM!</v>
      </c>
      <c r="AB21" s="63" t="e">
        <f t="shared" si="17"/>
        <v>#NUM!</v>
      </c>
      <c r="AC21" s="63" t="e">
        <f t="shared" si="18"/>
        <v>#NUM!</v>
      </c>
      <c r="AD21" s="63" t="e">
        <f t="shared" si="19"/>
        <v>#NUM!</v>
      </c>
      <c r="AE21" s="63" t="e">
        <f t="shared" si="20"/>
        <v>#NUM!</v>
      </c>
      <c r="AF21" s="63" t="e">
        <f t="shared" si="21"/>
        <v>#N/A</v>
      </c>
      <c r="AG21" s="63" t="e">
        <f t="shared" si="22"/>
        <v>#NUM!</v>
      </c>
      <c r="AH21" s="63" t="e">
        <f t="shared" si="23"/>
        <v>#NUM!</v>
      </c>
      <c r="AI21" s="63" t="e">
        <f t="shared" si="24"/>
        <v>#NUM!</v>
      </c>
      <c r="AJ21" s="63" t="e">
        <f t="shared" si="25"/>
        <v>#N/A</v>
      </c>
    </row>
    <row r="22" spans="1:36" ht="12.95" customHeight="1" x14ac:dyDescent="0.15">
      <c r="A22" s="62"/>
      <c r="B22" s="107"/>
      <c r="C22" s="107"/>
      <c r="D22" s="62"/>
      <c r="E22" s="62"/>
      <c r="F22" s="4" t="str">
        <f t="shared" si="0"/>
        <v/>
      </c>
      <c r="G22" s="5"/>
      <c r="H22" s="62"/>
      <c r="I22" s="62"/>
      <c r="J22" s="1" t="s">
        <v>15</v>
      </c>
      <c r="K22" s="63" t="e">
        <f t="shared" si="1"/>
        <v>#NUM!</v>
      </c>
      <c r="L22" s="63" t="e">
        <f t="shared" si="2"/>
        <v>#NUM!</v>
      </c>
      <c r="M22" s="63" t="e">
        <f t="shared" si="3"/>
        <v>#NUM!</v>
      </c>
      <c r="N22" s="63" t="e">
        <f t="shared" si="4"/>
        <v>#NUM!</v>
      </c>
      <c r="O22" s="63" t="e">
        <f t="shared" si="5"/>
        <v>#NUM!</v>
      </c>
      <c r="P22" s="63" t="e">
        <f t="shared" si="26"/>
        <v>#N/A</v>
      </c>
      <c r="Q22" s="63" t="e">
        <f t="shared" si="6"/>
        <v>#NUM!</v>
      </c>
      <c r="R22" s="63" t="e">
        <f t="shared" si="7"/>
        <v>#NUM!</v>
      </c>
      <c r="S22" s="63" t="e">
        <f t="shared" si="8"/>
        <v>#NUM!</v>
      </c>
      <c r="T22" s="63" t="e">
        <f t="shared" si="9"/>
        <v>#NUM!</v>
      </c>
      <c r="U22" s="63" t="e">
        <f t="shared" si="10"/>
        <v>#N/A</v>
      </c>
      <c r="V22" s="63" t="e">
        <f t="shared" si="11"/>
        <v>#NUM!</v>
      </c>
      <c r="W22" s="63" t="e">
        <f t="shared" si="12"/>
        <v>#NUM!</v>
      </c>
      <c r="X22" s="63" t="e">
        <f t="shared" si="13"/>
        <v>#NUM!</v>
      </c>
      <c r="Y22" s="63" t="e">
        <f t="shared" si="14"/>
        <v>#NUM!</v>
      </c>
      <c r="Z22" s="63" t="e">
        <f t="shared" si="15"/>
        <v>#N/A</v>
      </c>
      <c r="AA22" s="63" t="e">
        <f t="shared" si="16"/>
        <v>#NUM!</v>
      </c>
      <c r="AB22" s="63" t="e">
        <f t="shared" si="17"/>
        <v>#NUM!</v>
      </c>
      <c r="AC22" s="63" t="e">
        <f t="shared" si="18"/>
        <v>#NUM!</v>
      </c>
      <c r="AD22" s="63" t="e">
        <f t="shared" si="19"/>
        <v>#NUM!</v>
      </c>
      <c r="AE22" s="63" t="e">
        <f t="shared" si="20"/>
        <v>#NUM!</v>
      </c>
      <c r="AF22" s="63" t="e">
        <f t="shared" si="21"/>
        <v>#N/A</v>
      </c>
      <c r="AG22" s="63" t="e">
        <f t="shared" si="22"/>
        <v>#NUM!</v>
      </c>
      <c r="AH22" s="63" t="e">
        <f t="shared" si="23"/>
        <v>#NUM!</v>
      </c>
      <c r="AI22" s="63" t="e">
        <f t="shared" si="24"/>
        <v>#NUM!</v>
      </c>
      <c r="AJ22" s="63" t="e">
        <f t="shared" si="25"/>
        <v>#N/A</v>
      </c>
    </row>
    <row r="23" spans="1:36" ht="12.95" customHeight="1" x14ac:dyDescent="0.15">
      <c r="A23" s="62"/>
      <c r="B23" s="107"/>
      <c r="C23" s="107"/>
      <c r="D23" s="62"/>
      <c r="E23" s="62"/>
      <c r="F23" s="4" t="str">
        <f t="shared" si="0"/>
        <v/>
      </c>
      <c r="G23" s="5"/>
      <c r="H23" s="62"/>
      <c r="I23" s="62"/>
      <c r="J23" s="1" t="s">
        <v>15</v>
      </c>
      <c r="K23" s="63" t="e">
        <f t="shared" si="1"/>
        <v>#NUM!</v>
      </c>
      <c r="L23" s="63" t="e">
        <f t="shared" si="2"/>
        <v>#NUM!</v>
      </c>
      <c r="M23" s="63" t="e">
        <f t="shared" si="3"/>
        <v>#NUM!</v>
      </c>
      <c r="N23" s="63" t="e">
        <f t="shared" si="4"/>
        <v>#NUM!</v>
      </c>
      <c r="O23" s="63" t="e">
        <f t="shared" si="5"/>
        <v>#NUM!</v>
      </c>
      <c r="P23" s="63" t="e">
        <f t="shared" si="26"/>
        <v>#N/A</v>
      </c>
      <c r="Q23" s="63" t="e">
        <f t="shared" si="6"/>
        <v>#NUM!</v>
      </c>
      <c r="R23" s="63" t="e">
        <f t="shared" si="7"/>
        <v>#NUM!</v>
      </c>
      <c r="S23" s="63" t="e">
        <f t="shared" si="8"/>
        <v>#NUM!</v>
      </c>
      <c r="T23" s="63" t="e">
        <f t="shared" si="9"/>
        <v>#NUM!</v>
      </c>
      <c r="U23" s="63" t="e">
        <f t="shared" si="10"/>
        <v>#N/A</v>
      </c>
      <c r="V23" s="63" t="e">
        <f t="shared" si="11"/>
        <v>#NUM!</v>
      </c>
      <c r="W23" s="63" t="e">
        <f t="shared" si="12"/>
        <v>#NUM!</v>
      </c>
      <c r="X23" s="63" t="e">
        <f t="shared" si="13"/>
        <v>#NUM!</v>
      </c>
      <c r="Y23" s="63" t="e">
        <f t="shared" si="14"/>
        <v>#NUM!</v>
      </c>
      <c r="Z23" s="63" t="e">
        <f t="shared" si="15"/>
        <v>#N/A</v>
      </c>
      <c r="AA23" s="63" t="e">
        <f t="shared" si="16"/>
        <v>#NUM!</v>
      </c>
      <c r="AB23" s="63" t="e">
        <f t="shared" si="17"/>
        <v>#NUM!</v>
      </c>
      <c r="AC23" s="63" t="e">
        <f t="shared" si="18"/>
        <v>#NUM!</v>
      </c>
      <c r="AD23" s="63" t="e">
        <f t="shared" si="19"/>
        <v>#NUM!</v>
      </c>
      <c r="AE23" s="63" t="e">
        <f t="shared" si="20"/>
        <v>#NUM!</v>
      </c>
      <c r="AF23" s="63" t="e">
        <f t="shared" si="21"/>
        <v>#N/A</v>
      </c>
      <c r="AG23" s="63" t="e">
        <f t="shared" si="22"/>
        <v>#NUM!</v>
      </c>
      <c r="AH23" s="63" t="e">
        <f t="shared" si="23"/>
        <v>#NUM!</v>
      </c>
      <c r="AI23" s="63" t="e">
        <f t="shared" si="24"/>
        <v>#NUM!</v>
      </c>
      <c r="AJ23" s="63" t="e">
        <f t="shared" si="25"/>
        <v>#N/A</v>
      </c>
    </row>
    <row r="24" spans="1:36" ht="12.95" customHeight="1" x14ac:dyDescent="0.15">
      <c r="A24" s="62"/>
      <c r="B24" s="107"/>
      <c r="C24" s="107"/>
      <c r="D24" s="62"/>
      <c r="E24" s="62"/>
      <c r="F24" s="4" t="str">
        <f t="shared" si="0"/>
        <v/>
      </c>
      <c r="G24" s="62"/>
      <c r="H24" s="62"/>
      <c r="I24" s="62"/>
      <c r="J24" s="1" t="s">
        <v>15</v>
      </c>
      <c r="K24" s="63" t="e">
        <f t="shared" si="1"/>
        <v>#NUM!</v>
      </c>
      <c r="L24" s="63" t="e">
        <f t="shared" si="2"/>
        <v>#NUM!</v>
      </c>
      <c r="M24" s="63" t="e">
        <f t="shared" si="3"/>
        <v>#NUM!</v>
      </c>
      <c r="N24" s="63" t="e">
        <f t="shared" si="4"/>
        <v>#NUM!</v>
      </c>
      <c r="O24" s="63" t="e">
        <f t="shared" si="5"/>
        <v>#NUM!</v>
      </c>
      <c r="P24" s="63" t="e">
        <f t="shared" si="26"/>
        <v>#N/A</v>
      </c>
      <c r="Q24" s="63" t="e">
        <f t="shared" si="6"/>
        <v>#NUM!</v>
      </c>
      <c r="R24" s="63" t="e">
        <f t="shared" si="7"/>
        <v>#NUM!</v>
      </c>
      <c r="S24" s="63" t="e">
        <f t="shared" si="8"/>
        <v>#NUM!</v>
      </c>
      <c r="T24" s="63" t="e">
        <f t="shared" si="9"/>
        <v>#NUM!</v>
      </c>
      <c r="U24" s="63" t="e">
        <f t="shared" si="10"/>
        <v>#N/A</v>
      </c>
      <c r="V24" s="63" t="e">
        <f t="shared" si="11"/>
        <v>#NUM!</v>
      </c>
      <c r="W24" s="63" t="e">
        <f t="shared" si="12"/>
        <v>#NUM!</v>
      </c>
      <c r="X24" s="63" t="e">
        <f t="shared" si="13"/>
        <v>#NUM!</v>
      </c>
      <c r="Y24" s="63" t="e">
        <f t="shared" si="14"/>
        <v>#NUM!</v>
      </c>
      <c r="Z24" s="63" t="e">
        <f t="shared" si="15"/>
        <v>#N/A</v>
      </c>
      <c r="AA24" s="63" t="e">
        <f t="shared" si="16"/>
        <v>#NUM!</v>
      </c>
      <c r="AB24" s="63" t="e">
        <f t="shared" si="17"/>
        <v>#NUM!</v>
      </c>
      <c r="AC24" s="63" t="e">
        <f t="shared" si="18"/>
        <v>#NUM!</v>
      </c>
      <c r="AD24" s="63" t="e">
        <f t="shared" si="19"/>
        <v>#NUM!</v>
      </c>
      <c r="AE24" s="63" t="e">
        <f t="shared" si="20"/>
        <v>#NUM!</v>
      </c>
      <c r="AF24" s="63" t="e">
        <f t="shared" si="21"/>
        <v>#N/A</v>
      </c>
      <c r="AG24" s="63" t="e">
        <f t="shared" si="22"/>
        <v>#NUM!</v>
      </c>
      <c r="AH24" s="63" t="e">
        <f t="shared" si="23"/>
        <v>#NUM!</v>
      </c>
      <c r="AI24" s="63" t="e">
        <f t="shared" si="24"/>
        <v>#NUM!</v>
      </c>
      <c r="AJ24" s="63" t="e">
        <f t="shared" si="25"/>
        <v>#N/A</v>
      </c>
    </row>
    <row r="25" spans="1:36" ht="12.95" customHeight="1" x14ac:dyDescent="0.15">
      <c r="A25" s="62"/>
      <c r="B25" s="107"/>
      <c r="C25" s="107"/>
      <c r="D25" s="62"/>
      <c r="E25" s="62"/>
      <c r="F25" s="4" t="str">
        <f t="shared" si="0"/>
        <v/>
      </c>
      <c r="G25" s="6"/>
      <c r="H25" s="62"/>
      <c r="I25" s="62"/>
      <c r="J25" s="1" t="s">
        <v>15</v>
      </c>
      <c r="K25" s="63" t="e">
        <f t="shared" si="1"/>
        <v>#NUM!</v>
      </c>
      <c r="L25" s="63" t="e">
        <f t="shared" si="2"/>
        <v>#NUM!</v>
      </c>
      <c r="M25" s="63" t="e">
        <f t="shared" si="3"/>
        <v>#NUM!</v>
      </c>
      <c r="N25" s="63" t="e">
        <f t="shared" si="4"/>
        <v>#NUM!</v>
      </c>
      <c r="O25" s="63" t="e">
        <f t="shared" si="5"/>
        <v>#NUM!</v>
      </c>
      <c r="P25" s="63" t="e">
        <f t="shared" si="26"/>
        <v>#N/A</v>
      </c>
      <c r="Q25" s="63" t="e">
        <f t="shared" si="6"/>
        <v>#NUM!</v>
      </c>
      <c r="R25" s="63" t="e">
        <f t="shared" si="7"/>
        <v>#NUM!</v>
      </c>
      <c r="S25" s="63" t="e">
        <f t="shared" si="8"/>
        <v>#NUM!</v>
      </c>
      <c r="T25" s="63" t="e">
        <f t="shared" si="9"/>
        <v>#NUM!</v>
      </c>
      <c r="U25" s="63" t="e">
        <f t="shared" si="10"/>
        <v>#N/A</v>
      </c>
      <c r="V25" s="63" t="e">
        <f t="shared" si="11"/>
        <v>#NUM!</v>
      </c>
      <c r="W25" s="63" t="e">
        <f t="shared" si="12"/>
        <v>#NUM!</v>
      </c>
      <c r="X25" s="63" t="e">
        <f t="shared" si="13"/>
        <v>#NUM!</v>
      </c>
      <c r="Y25" s="63" t="e">
        <f t="shared" si="14"/>
        <v>#NUM!</v>
      </c>
      <c r="Z25" s="63" t="e">
        <f t="shared" si="15"/>
        <v>#N/A</v>
      </c>
      <c r="AA25" s="63" t="e">
        <f t="shared" si="16"/>
        <v>#NUM!</v>
      </c>
      <c r="AB25" s="63" t="e">
        <f t="shared" si="17"/>
        <v>#NUM!</v>
      </c>
      <c r="AC25" s="63" t="e">
        <f t="shared" si="18"/>
        <v>#NUM!</v>
      </c>
      <c r="AD25" s="63" t="e">
        <f t="shared" si="19"/>
        <v>#NUM!</v>
      </c>
      <c r="AE25" s="63" t="e">
        <f t="shared" si="20"/>
        <v>#NUM!</v>
      </c>
      <c r="AF25" s="63" t="e">
        <f t="shared" si="21"/>
        <v>#N/A</v>
      </c>
      <c r="AG25" s="63" t="e">
        <f t="shared" si="22"/>
        <v>#NUM!</v>
      </c>
      <c r="AH25" s="63" t="e">
        <f t="shared" si="23"/>
        <v>#NUM!</v>
      </c>
      <c r="AI25" s="63" t="e">
        <f t="shared" si="24"/>
        <v>#NUM!</v>
      </c>
      <c r="AJ25" s="63" t="e">
        <f t="shared" si="25"/>
        <v>#N/A</v>
      </c>
    </row>
    <row r="26" spans="1:36" ht="12.95" customHeight="1" x14ac:dyDescent="0.15">
      <c r="A26" s="62"/>
      <c r="B26" s="107"/>
      <c r="C26" s="107"/>
      <c r="D26" s="62"/>
      <c r="E26" s="62"/>
      <c r="F26" s="4" t="str">
        <f t="shared" si="0"/>
        <v/>
      </c>
      <c r="G26" s="7"/>
      <c r="H26" s="62"/>
      <c r="I26" s="62"/>
      <c r="J26" s="1" t="s">
        <v>15</v>
      </c>
      <c r="K26" s="63" t="e">
        <f t="shared" si="1"/>
        <v>#NUM!</v>
      </c>
      <c r="L26" s="63" t="e">
        <f t="shared" si="2"/>
        <v>#NUM!</v>
      </c>
      <c r="M26" s="63" t="e">
        <f t="shared" si="3"/>
        <v>#NUM!</v>
      </c>
      <c r="N26" s="63" t="e">
        <f t="shared" si="4"/>
        <v>#NUM!</v>
      </c>
      <c r="O26" s="63" t="e">
        <f t="shared" si="5"/>
        <v>#NUM!</v>
      </c>
      <c r="P26" s="63" t="e">
        <f t="shared" si="26"/>
        <v>#N/A</v>
      </c>
      <c r="Q26" s="63" t="e">
        <f t="shared" si="6"/>
        <v>#NUM!</v>
      </c>
      <c r="R26" s="63" t="e">
        <f t="shared" si="7"/>
        <v>#NUM!</v>
      </c>
      <c r="S26" s="63" t="e">
        <f t="shared" si="8"/>
        <v>#NUM!</v>
      </c>
      <c r="T26" s="63" t="e">
        <f t="shared" si="9"/>
        <v>#NUM!</v>
      </c>
      <c r="U26" s="63" t="e">
        <f t="shared" si="10"/>
        <v>#N/A</v>
      </c>
      <c r="V26" s="63" t="e">
        <f t="shared" si="11"/>
        <v>#NUM!</v>
      </c>
      <c r="W26" s="63" t="e">
        <f t="shared" si="12"/>
        <v>#NUM!</v>
      </c>
      <c r="X26" s="63" t="e">
        <f t="shared" si="13"/>
        <v>#NUM!</v>
      </c>
      <c r="Y26" s="63" t="e">
        <f t="shared" si="14"/>
        <v>#NUM!</v>
      </c>
      <c r="Z26" s="63" t="e">
        <f t="shared" si="15"/>
        <v>#N/A</v>
      </c>
      <c r="AA26" s="63" t="e">
        <f t="shared" si="16"/>
        <v>#NUM!</v>
      </c>
      <c r="AB26" s="63" t="e">
        <f t="shared" si="17"/>
        <v>#NUM!</v>
      </c>
      <c r="AC26" s="63" t="e">
        <f t="shared" si="18"/>
        <v>#NUM!</v>
      </c>
      <c r="AD26" s="63" t="e">
        <f t="shared" si="19"/>
        <v>#NUM!</v>
      </c>
      <c r="AE26" s="63" t="e">
        <f t="shared" si="20"/>
        <v>#NUM!</v>
      </c>
      <c r="AF26" s="63" t="e">
        <f t="shared" si="21"/>
        <v>#N/A</v>
      </c>
      <c r="AG26" s="63" t="e">
        <f t="shared" si="22"/>
        <v>#NUM!</v>
      </c>
      <c r="AH26" s="63" t="e">
        <f t="shared" si="23"/>
        <v>#NUM!</v>
      </c>
      <c r="AI26" s="63" t="e">
        <f t="shared" si="24"/>
        <v>#NUM!</v>
      </c>
      <c r="AJ26" s="63" t="e">
        <f t="shared" si="25"/>
        <v>#N/A</v>
      </c>
    </row>
    <row r="27" spans="1:36" ht="12.95" customHeight="1" x14ac:dyDescent="0.15">
      <c r="A27" s="62"/>
      <c r="B27" s="107"/>
      <c r="C27" s="107"/>
      <c r="D27" s="62"/>
      <c r="E27" s="62"/>
      <c r="F27" s="4" t="str">
        <f t="shared" si="0"/>
        <v/>
      </c>
      <c r="G27" s="62"/>
      <c r="H27" s="62"/>
      <c r="I27" s="62"/>
      <c r="J27" s="1" t="s">
        <v>15</v>
      </c>
      <c r="K27" s="63" t="e">
        <f t="shared" si="1"/>
        <v>#NUM!</v>
      </c>
      <c r="L27" s="63" t="e">
        <f t="shared" si="2"/>
        <v>#NUM!</v>
      </c>
      <c r="M27" s="63" t="e">
        <f t="shared" si="3"/>
        <v>#NUM!</v>
      </c>
      <c r="N27" s="63" t="e">
        <f t="shared" si="4"/>
        <v>#NUM!</v>
      </c>
      <c r="O27" s="63" t="e">
        <f t="shared" si="5"/>
        <v>#NUM!</v>
      </c>
      <c r="P27" s="63" t="e">
        <f t="shared" si="26"/>
        <v>#N/A</v>
      </c>
      <c r="Q27" s="63" t="e">
        <f t="shared" si="6"/>
        <v>#NUM!</v>
      </c>
      <c r="R27" s="63" t="e">
        <f t="shared" si="7"/>
        <v>#NUM!</v>
      </c>
      <c r="S27" s="63" t="e">
        <f t="shared" si="8"/>
        <v>#NUM!</v>
      </c>
      <c r="T27" s="63" t="e">
        <f t="shared" si="9"/>
        <v>#NUM!</v>
      </c>
      <c r="U27" s="63" t="e">
        <f t="shared" si="10"/>
        <v>#N/A</v>
      </c>
      <c r="V27" s="63" t="e">
        <f t="shared" si="11"/>
        <v>#NUM!</v>
      </c>
      <c r="W27" s="63" t="e">
        <f t="shared" si="12"/>
        <v>#NUM!</v>
      </c>
      <c r="X27" s="63" t="e">
        <f t="shared" si="13"/>
        <v>#NUM!</v>
      </c>
      <c r="Y27" s="63" t="e">
        <f t="shared" si="14"/>
        <v>#NUM!</v>
      </c>
      <c r="Z27" s="63" t="e">
        <f t="shared" si="15"/>
        <v>#N/A</v>
      </c>
      <c r="AA27" s="63" t="e">
        <f t="shared" si="16"/>
        <v>#NUM!</v>
      </c>
      <c r="AB27" s="63" t="e">
        <f t="shared" si="17"/>
        <v>#NUM!</v>
      </c>
      <c r="AC27" s="63" t="e">
        <f t="shared" si="18"/>
        <v>#NUM!</v>
      </c>
      <c r="AD27" s="63" t="e">
        <f t="shared" si="19"/>
        <v>#NUM!</v>
      </c>
      <c r="AE27" s="63" t="e">
        <f t="shared" si="20"/>
        <v>#NUM!</v>
      </c>
      <c r="AF27" s="63" t="e">
        <f t="shared" si="21"/>
        <v>#N/A</v>
      </c>
      <c r="AG27" s="63" t="e">
        <f t="shared" si="22"/>
        <v>#NUM!</v>
      </c>
      <c r="AH27" s="63" t="e">
        <f t="shared" si="23"/>
        <v>#NUM!</v>
      </c>
      <c r="AI27" s="63" t="e">
        <f t="shared" si="24"/>
        <v>#NUM!</v>
      </c>
      <c r="AJ27" s="63" t="e">
        <f t="shared" si="25"/>
        <v>#N/A</v>
      </c>
    </row>
    <row r="28" spans="1:36" ht="12.95" customHeight="1" x14ac:dyDescent="0.15">
      <c r="A28" s="62"/>
      <c r="B28" s="107"/>
      <c r="C28" s="107"/>
      <c r="D28" s="62"/>
      <c r="E28" s="62"/>
      <c r="F28" s="4" t="str">
        <f t="shared" si="0"/>
        <v/>
      </c>
      <c r="G28" s="62"/>
      <c r="H28" s="62"/>
      <c r="I28" s="62"/>
      <c r="J28" s="1" t="s">
        <v>15</v>
      </c>
      <c r="K28" s="63" t="e">
        <f t="shared" si="1"/>
        <v>#NUM!</v>
      </c>
      <c r="L28" s="63" t="e">
        <f t="shared" si="2"/>
        <v>#NUM!</v>
      </c>
      <c r="M28" s="63" t="e">
        <f t="shared" si="3"/>
        <v>#NUM!</v>
      </c>
      <c r="N28" s="66" t="e">
        <f t="shared" si="4"/>
        <v>#NUM!</v>
      </c>
      <c r="O28" s="63" t="e">
        <f t="shared" si="5"/>
        <v>#NUM!</v>
      </c>
      <c r="P28" s="63" t="e">
        <f t="shared" si="26"/>
        <v>#N/A</v>
      </c>
      <c r="Q28" s="63" t="e">
        <f t="shared" si="6"/>
        <v>#NUM!</v>
      </c>
      <c r="R28" s="63" t="e">
        <f t="shared" si="7"/>
        <v>#NUM!</v>
      </c>
      <c r="S28" s="63" t="e">
        <f t="shared" si="8"/>
        <v>#NUM!</v>
      </c>
      <c r="T28" s="63" t="e">
        <f t="shared" si="9"/>
        <v>#NUM!</v>
      </c>
      <c r="U28" s="63" t="e">
        <f t="shared" si="10"/>
        <v>#N/A</v>
      </c>
      <c r="V28" s="63" t="e">
        <f t="shared" si="11"/>
        <v>#NUM!</v>
      </c>
      <c r="W28" s="63" t="e">
        <f t="shared" si="12"/>
        <v>#NUM!</v>
      </c>
      <c r="X28" s="63" t="e">
        <f t="shared" si="13"/>
        <v>#NUM!</v>
      </c>
      <c r="Y28" s="63" t="e">
        <f t="shared" si="14"/>
        <v>#NUM!</v>
      </c>
      <c r="Z28" s="63" t="e">
        <f t="shared" si="15"/>
        <v>#N/A</v>
      </c>
      <c r="AA28" s="63" t="e">
        <f t="shared" si="16"/>
        <v>#NUM!</v>
      </c>
      <c r="AB28" s="63" t="e">
        <f t="shared" si="17"/>
        <v>#NUM!</v>
      </c>
      <c r="AC28" s="63" t="e">
        <f t="shared" si="18"/>
        <v>#NUM!</v>
      </c>
      <c r="AD28" s="63" t="e">
        <f t="shared" si="19"/>
        <v>#NUM!</v>
      </c>
      <c r="AE28" s="63" t="e">
        <f t="shared" si="20"/>
        <v>#NUM!</v>
      </c>
      <c r="AF28" s="63" t="e">
        <f t="shared" si="21"/>
        <v>#N/A</v>
      </c>
      <c r="AG28" s="63" t="e">
        <f t="shared" si="22"/>
        <v>#NUM!</v>
      </c>
      <c r="AH28" s="63" t="e">
        <f t="shared" si="23"/>
        <v>#NUM!</v>
      </c>
      <c r="AI28" s="63" t="e">
        <f t="shared" si="24"/>
        <v>#NUM!</v>
      </c>
      <c r="AJ28" s="63" t="e">
        <f t="shared" si="25"/>
        <v>#N/A</v>
      </c>
    </row>
    <row r="29" spans="1:36" ht="12.95" customHeight="1" x14ac:dyDescent="0.15">
      <c r="A29" s="62"/>
      <c r="B29" s="107"/>
      <c r="C29" s="107"/>
      <c r="D29" s="62"/>
      <c r="E29" s="62"/>
      <c r="F29" s="4" t="str">
        <f t="shared" si="0"/>
        <v/>
      </c>
      <c r="G29" s="62"/>
      <c r="H29" s="62"/>
      <c r="I29" s="62"/>
      <c r="J29" s="1" t="s">
        <v>15</v>
      </c>
      <c r="K29" s="63" t="e">
        <f t="shared" si="1"/>
        <v>#NUM!</v>
      </c>
      <c r="L29" s="63" t="e">
        <f t="shared" si="2"/>
        <v>#NUM!</v>
      </c>
      <c r="M29" s="63" t="e">
        <f t="shared" si="3"/>
        <v>#NUM!</v>
      </c>
      <c r="N29" s="63" t="e">
        <f t="shared" si="4"/>
        <v>#NUM!</v>
      </c>
      <c r="O29" s="63" t="e">
        <f t="shared" si="5"/>
        <v>#NUM!</v>
      </c>
      <c r="P29" s="63" t="e">
        <f t="shared" si="26"/>
        <v>#N/A</v>
      </c>
      <c r="Q29" s="63" t="e">
        <f t="shared" si="6"/>
        <v>#NUM!</v>
      </c>
      <c r="R29" s="63" t="e">
        <f t="shared" si="7"/>
        <v>#NUM!</v>
      </c>
      <c r="S29" s="63" t="e">
        <f t="shared" si="8"/>
        <v>#NUM!</v>
      </c>
      <c r="T29" s="63" t="e">
        <f t="shared" si="9"/>
        <v>#NUM!</v>
      </c>
      <c r="U29" s="63" t="e">
        <f t="shared" si="10"/>
        <v>#N/A</v>
      </c>
      <c r="V29" s="63" t="e">
        <f t="shared" si="11"/>
        <v>#NUM!</v>
      </c>
      <c r="W29" s="63" t="e">
        <f t="shared" si="12"/>
        <v>#NUM!</v>
      </c>
      <c r="X29" s="63" t="e">
        <f t="shared" si="13"/>
        <v>#NUM!</v>
      </c>
      <c r="Y29" s="63" t="e">
        <f t="shared" si="14"/>
        <v>#NUM!</v>
      </c>
      <c r="Z29" s="63" t="e">
        <f t="shared" si="15"/>
        <v>#N/A</v>
      </c>
      <c r="AA29" s="63" t="e">
        <f t="shared" si="16"/>
        <v>#NUM!</v>
      </c>
      <c r="AB29" s="63" t="e">
        <f t="shared" si="17"/>
        <v>#NUM!</v>
      </c>
      <c r="AC29" s="63" t="e">
        <f t="shared" si="18"/>
        <v>#NUM!</v>
      </c>
      <c r="AD29" s="63" t="e">
        <f t="shared" si="19"/>
        <v>#NUM!</v>
      </c>
      <c r="AE29" s="63" t="e">
        <f t="shared" si="20"/>
        <v>#NUM!</v>
      </c>
      <c r="AF29" s="63" t="e">
        <f t="shared" si="21"/>
        <v>#N/A</v>
      </c>
      <c r="AG29" s="63" t="e">
        <f t="shared" si="22"/>
        <v>#NUM!</v>
      </c>
      <c r="AH29" s="63" t="e">
        <f t="shared" si="23"/>
        <v>#NUM!</v>
      </c>
      <c r="AI29" s="63" t="e">
        <f t="shared" si="24"/>
        <v>#NUM!</v>
      </c>
      <c r="AJ29" s="63" t="e">
        <f t="shared" si="25"/>
        <v>#N/A</v>
      </c>
    </row>
    <row r="30" spans="1:36" ht="12.95" customHeight="1" x14ac:dyDescent="0.15">
      <c r="A30" s="62"/>
      <c r="B30" s="107"/>
      <c r="C30" s="107"/>
      <c r="D30" s="62"/>
      <c r="E30" s="62"/>
      <c r="F30" s="4" t="str">
        <f t="shared" si="0"/>
        <v/>
      </c>
      <c r="G30" s="6"/>
      <c r="H30" s="62"/>
      <c r="I30" s="62"/>
      <c r="J30" s="1" t="s">
        <v>15</v>
      </c>
      <c r="K30" s="63" t="e">
        <f t="shared" si="1"/>
        <v>#NUM!</v>
      </c>
      <c r="L30" s="63" t="e">
        <f t="shared" si="2"/>
        <v>#NUM!</v>
      </c>
      <c r="M30" s="63" t="e">
        <f t="shared" si="3"/>
        <v>#NUM!</v>
      </c>
      <c r="N30" s="63" t="e">
        <f t="shared" si="4"/>
        <v>#NUM!</v>
      </c>
      <c r="O30" s="63" t="e">
        <f t="shared" si="5"/>
        <v>#NUM!</v>
      </c>
      <c r="P30" s="63" t="e">
        <f t="shared" si="26"/>
        <v>#N/A</v>
      </c>
      <c r="Q30" s="63" t="e">
        <f t="shared" si="6"/>
        <v>#NUM!</v>
      </c>
      <c r="R30" s="63" t="e">
        <f t="shared" si="7"/>
        <v>#NUM!</v>
      </c>
      <c r="S30" s="63" t="e">
        <f t="shared" si="8"/>
        <v>#NUM!</v>
      </c>
      <c r="T30" s="63" t="e">
        <f t="shared" si="9"/>
        <v>#NUM!</v>
      </c>
      <c r="U30" s="63" t="e">
        <f t="shared" si="10"/>
        <v>#N/A</v>
      </c>
      <c r="V30" s="63" t="e">
        <f t="shared" si="11"/>
        <v>#NUM!</v>
      </c>
      <c r="W30" s="63" t="e">
        <f t="shared" si="12"/>
        <v>#NUM!</v>
      </c>
      <c r="X30" s="63" t="e">
        <f t="shared" si="13"/>
        <v>#NUM!</v>
      </c>
      <c r="Y30" s="63" t="e">
        <f t="shared" si="14"/>
        <v>#NUM!</v>
      </c>
      <c r="Z30" s="63" t="e">
        <f t="shared" si="15"/>
        <v>#N/A</v>
      </c>
      <c r="AA30" s="63" t="e">
        <f t="shared" si="16"/>
        <v>#NUM!</v>
      </c>
      <c r="AB30" s="63" t="e">
        <f t="shared" si="17"/>
        <v>#NUM!</v>
      </c>
      <c r="AC30" s="63" t="e">
        <f t="shared" si="18"/>
        <v>#NUM!</v>
      </c>
      <c r="AD30" s="63" t="e">
        <f t="shared" si="19"/>
        <v>#NUM!</v>
      </c>
      <c r="AE30" s="63" t="e">
        <f t="shared" si="20"/>
        <v>#NUM!</v>
      </c>
      <c r="AF30" s="63" t="e">
        <f t="shared" si="21"/>
        <v>#N/A</v>
      </c>
      <c r="AG30" s="63" t="e">
        <f t="shared" si="22"/>
        <v>#NUM!</v>
      </c>
      <c r="AH30" s="63" t="e">
        <f t="shared" si="23"/>
        <v>#NUM!</v>
      </c>
      <c r="AI30" s="63" t="e">
        <f t="shared" si="24"/>
        <v>#NUM!</v>
      </c>
      <c r="AJ30" s="63" t="e">
        <f t="shared" si="25"/>
        <v>#N/A</v>
      </c>
    </row>
    <row r="31" spans="1:36" ht="12.95" customHeight="1" x14ac:dyDescent="0.15">
      <c r="A31" s="62"/>
      <c r="B31" s="107"/>
      <c r="C31" s="107"/>
      <c r="D31" s="62"/>
      <c r="E31" s="62"/>
      <c r="F31" s="4" t="str">
        <f t="shared" si="0"/>
        <v/>
      </c>
      <c r="G31" s="62"/>
      <c r="H31" s="62"/>
      <c r="I31" s="62"/>
      <c r="J31" s="1" t="s">
        <v>15</v>
      </c>
      <c r="K31" s="63" t="e">
        <f t="shared" si="1"/>
        <v>#NUM!</v>
      </c>
      <c r="L31" s="63" t="e">
        <f t="shared" si="2"/>
        <v>#NUM!</v>
      </c>
      <c r="M31" s="63" t="e">
        <f t="shared" si="3"/>
        <v>#NUM!</v>
      </c>
      <c r="N31" s="63" t="e">
        <f t="shared" si="4"/>
        <v>#NUM!</v>
      </c>
      <c r="O31" s="63" t="e">
        <f t="shared" si="5"/>
        <v>#NUM!</v>
      </c>
      <c r="P31" s="63" t="e">
        <f t="shared" si="26"/>
        <v>#N/A</v>
      </c>
      <c r="Q31" s="63" t="e">
        <f t="shared" si="6"/>
        <v>#NUM!</v>
      </c>
      <c r="R31" s="63" t="e">
        <f t="shared" si="7"/>
        <v>#NUM!</v>
      </c>
      <c r="S31" s="63" t="e">
        <f t="shared" si="8"/>
        <v>#NUM!</v>
      </c>
      <c r="T31" s="63" t="e">
        <f t="shared" si="9"/>
        <v>#NUM!</v>
      </c>
      <c r="U31" s="63" t="e">
        <f t="shared" si="10"/>
        <v>#N/A</v>
      </c>
      <c r="V31" s="63" t="e">
        <f t="shared" si="11"/>
        <v>#NUM!</v>
      </c>
      <c r="W31" s="63" t="e">
        <f t="shared" si="12"/>
        <v>#NUM!</v>
      </c>
      <c r="X31" s="63" t="e">
        <f t="shared" si="13"/>
        <v>#NUM!</v>
      </c>
      <c r="Y31" s="63" t="e">
        <f t="shared" si="14"/>
        <v>#NUM!</v>
      </c>
      <c r="Z31" s="63" t="e">
        <f t="shared" si="15"/>
        <v>#N/A</v>
      </c>
      <c r="AA31" s="63" t="e">
        <f t="shared" si="16"/>
        <v>#NUM!</v>
      </c>
      <c r="AB31" s="63" t="e">
        <f t="shared" si="17"/>
        <v>#NUM!</v>
      </c>
      <c r="AC31" s="63" t="e">
        <f t="shared" si="18"/>
        <v>#NUM!</v>
      </c>
      <c r="AD31" s="63" t="e">
        <f t="shared" si="19"/>
        <v>#NUM!</v>
      </c>
      <c r="AE31" s="63" t="e">
        <f t="shared" si="20"/>
        <v>#NUM!</v>
      </c>
      <c r="AF31" s="63" t="e">
        <f t="shared" si="21"/>
        <v>#N/A</v>
      </c>
      <c r="AG31" s="63" t="e">
        <f t="shared" si="22"/>
        <v>#NUM!</v>
      </c>
      <c r="AH31" s="63" t="e">
        <f t="shared" si="23"/>
        <v>#NUM!</v>
      </c>
      <c r="AI31" s="63" t="e">
        <f t="shared" si="24"/>
        <v>#NUM!</v>
      </c>
      <c r="AJ31" s="63" t="e">
        <f t="shared" si="25"/>
        <v>#N/A</v>
      </c>
    </row>
    <row r="32" spans="1:36" ht="12.95" customHeight="1" x14ac:dyDescent="0.15">
      <c r="A32" s="62"/>
      <c r="B32" s="107"/>
      <c r="C32" s="107"/>
      <c r="D32" s="62"/>
      <c r="E32" s="62"/>
      <c r="F32" s="4" t="str">
        <f t="shared" si="0"/>
        <v/>
      </c>
      <c r="G32" s="62"/>
      <c r="H32" s="62"/>
      <c r="I32" s="62"/>
      <c r="J32" s="1" t="s">
        <v>15</v>
      </c>
      <c r="K32" s="63" t="e">
        <f t="shared" si="1"/>
        <v>#NUM!</v>
      </c>
      <c r="L32" s="63" t="e">
        <f t="shared" si="2"/>
        <v>#NUM!</v>
      </c>
      <c r="M32" s="63" t="e">
        <f t="shared" si="3"/>
        <v>#NUM!</v>
      </c>
      <c r="N32" s="63" t="e">
        <f t="shared" si="4"/>
        <v>#NUM!</v>
      </c>
      <c r="O32" s="63" t="e">
        <f t="shared" si="5"/>
        <v>#NUM!</v>
      </c>
      <c r="P32" s="63" t="e">
        <f t="shared" si="26"/>
        <v>#N/A</v>
      </c>
      <c r="Q32" s="63" t="e">
        <f t="shared" si="6"/>
        <v>#NUM!</v>
      </c>
      <c r="R32" s="63" t="e">
        <f t="shared" si="7"/>
        <v>#NUM!</v>
      </c>
      <c r="S32" s="63" t="e">
        <f t="shared" si="8"/>
        <v>#NUM!</v>
      </c>
      <c r="T32" s="63" t="e">
        <f t="shared" si="9"/>
        <v>#NUM!</v>
      </c>
      <c r="U32" s="63" t="e">
        <f t="shared" si="10"/>
        <v>#N/A</v>
      </c>
      <c r="V32" s="63" t="e">
        <f t="shared" si="11"/>
        <v>#NUM!</v>
      </c>
      <c r="W32" s="63" t="e">
        <f t="shared" si="12"/>
        <v>#NUM!</v>
      </c>
      <c r="X32" s="63" t="e">
        <f t="shared" si="13"/>
        <v>#NUM!</v>
      </c>
      <c r="Y32" s="63" t="e">
        <f t="shared" si="14"/>
        <v>#NUM!</v>
      </c>
      <c r="Z32" s="63" t="e">
        <f t="shared" si="15"/>
        <v>#N/A</v>
      </c>
      <c r="AA32" s="63" t="e">
        <f t="shared" si="16"/>
        <v>#NUM!</v>
      </c>
      <c r="AB32" s="63" t="e">
        <f t="shared" si="17"/>
        <v>#NUM!</v>
      </c>
      <c r="AC32" s="63" t="e">
        <f t="shared" si="18"/>
        <v>#NUM!</v>
      </c>
      <c r="AD32" s="63" t="e">
        <f t="shared" si="19"/>
        <v>#NUM!</v>
      </c>
      <c r="AE32" s="63" t="e">
        <f t="shared" si="20"/>
        <v>#NUM!</v>
      </c>
      <c r="AF32" s="63" t="e">
        <f t="shared" si="21"/>
        <v>#N/A</v>
      </c>
      <c r="AG32" s="63" t="e">
        <f t="shared" si="22"/>
        <v>#NUM!</v>
      </c>
      <c r="AH32" s="63" t="e">
        <f t="shared" si="23"/>
        <v>#NUM!</v>
      </c>
      <c r="AI32" s="63" t="e">
        <f t="shared" si="24"/>
        <v>#NUM!</v>
      </c>
      <c r="AJ32" s="63" t="e">
        <f t="shared" si="25"/>
        <v>#N/A</v>
      </c>
    </row>
    <row r="33" spans="1:36" ht="12.95" customHeight="1" x14ac:dyDescent="0.15">
      <c r="A33" s="62"/>
      <c r="B33" s="107"/>
      <c r="C33" s="107"/>
      <c r="D33" s="62"/>
      <c r="E33" s="62"/>
      <c r="F33" s="4" t="str">
        <f t="shared" si="0"/>
        <v/>
      </c>
      <c r="G33" s="62"/>
      <c r="H33" s="62"/>
      <c r="I33" s="62"/>
      <c r="J33" s="1" t="s">
        <v>15</v>
      </c>
      <c r="K33" s="63" t="e">
        <f t="shared" si="1"/>
        <v>#NUM!</v>
      </c>
      <c r="L33" s="63" t="e">
        <f t="shared" si="2"/>
        <v>#NUM!</v>
      </c>
      <c r="M33" s="63" t="e">
        <f t="shared" si="3"/>
        <v>#NUM!</v>
      </c>
      <c r="N33" s="63" t="e">
        <f t="shared" si="4"/>
        <v>#NUM!</v>
      </c>
      <c r="O33" s="63" t="e">
        <f t="shared" si="5"/>
        <v>#NUM!</v>
      </c>
      <c r="P33" s="63" t="e">
        <f t="shared" si="26"/>
        <v>#N/A</v>
      </c>
      <c r="Q33" s="63" t="e">
        <f t="shared" si="6"/>
        <v>#NUM!</v>
      </c>
      <c r="R33" s="63" t="e">
        <f t="shared" si="7"/>
        <v>#NUM!</v>
      </c>
      <c r="S33" s="63" t="e">
        <f t="shared" si="8"/>
        <v>#NUM!</v>
      </c>
      <c r="T33" s="63" t="e">
        <f t="shared" si="9"/>
        <v>#NUM!</v>
      </c>
      <c r="U33" s="63" t="e">
        <f t="shared" si="10"/>
        <v>#N/A</v>
      </c>
      <c r="V33" s="63" t="e">
        <f t="shared" si="11"/>
        <v>#NUM!</v>
      </c>
      <c r="W33" s="63" t="e">
        <f t="shared" si="12"/>
        <v>#NUM!</v>
      </c>
      <c r="X33" s="63" t="e">
        <f t="shared" si="13"/>
        <v>#NUM!</v>
      </c>
      <c r="Y33" s="63" t="e">
        <f t="shared" si="14"/>
        <v>#NUM!</v>
      </c>
      <c r="Z33" s="63" t="e">
        <f t="shared" si="15"/>
        <v>#N/A</v>
      </c>
      <c r="AA33" s="63" t="e">
        <f t="shared" si="16"/>
        <v>#NUM!</v>
      </c>
      <c r="AB33" s="63" t="e">
        <f t="shared" si="17"/>
        <v>#NUM!</v>
      </c>
      <c r="AC33" s="63" t="e">
        <f t="shared" si="18"/>
        <v>#NUM!</v>
      </c>
      <c r="AD33" s="63" t="e">
        <f t="shared" si="19"/>
        <v>#NUM!</v>
      </c>
      <c r="AE33" s="63" t="e">
        <f t="shared" si="20"/>
        <v>#NUM!</v>
      </c>
      <c r="AF33" s="63" t="e">
        <f t="shared" si="21"/>
        <v>#N/A</v>
      </c>
      <c r="AG33" s="63" t="e">
        <f t="shared" si="22"/>
        <v>#NUM!</v>
      </c>
      <c r="AH33" s="63" t="e">
        <f t="shared" si="23"/>
        <v>#NUM!</v>
      </c>
      <c r="AI33" s="63" t="e">
        <f t="shared" si="24"/>
        <v>#NUM!</v>
      </c>
      <c r="AJ33" s="63" t="e">
        <f t="shared" si="25"/>
        <v>#N/A</v>
      </c>
    </row>
    <row r="34" spans="1:36" ht="12.95" customHeight="1" x14ac:dyDescent="0.15">
      <c r="A34" s="62"/>
      <c r="B34" s="107"/>
      <c r="C34" s="107"/>
      <c r="D34" s="62"/>
      <c r="E34" s="62"/>
      <c r="F34" s="4" t="str">
        <f t="shared" si="0"/>
        <v/>
      </c>
      <c r="G34" s="62"/>
      <c r="H34" s="62"/>
      <c r="I34" s="62"/>
      <c r="K34" s="63" t="e">
        <f t="shared" si="1"/>
        <v>#NUM!</v>
      </c>
      <c r="L34" s="63" t="e">
        <f t="shared" si="2"/>
        <v>#NUM!</v>
      </c>
      <c r="M34" s="63" t="e">
        <f t="shared" si="3"/>
        <v>#NUM!</v>
      </c>
      <c r="N34" s="63" t="e">
        <f t="shared" si="4"/>
        <v>#NUM!</v>
      </c>
      <c r="O34" s="63" t="e">
        <f t="shared" si="5"/>
        <v>#NUM!</v>
      </c>
      <c r="P34" s="63" t="e">
        <f t="shared" si="26"/>
        <v>#N/A</v>
      </c>
      <c r="Q34" s="63" t="e">
        <f t="shared" si="6"/>
        <v>#NUM!</v>
      </c>
      <c r="R34" s="63" t="e">
        <f t="shared" si="7"/>
        <v>#NUM!</v>
      </c>
      <c r="S34" s="63" t="e">
        <f t="shared" si="8"/>
        <v>#NUM!</v>
      </c>
      <c r="T34" s="63" t="e">
        <f t="shared" si="9"/>
        <v>#NUM!</v>
      </c>
      <c r="U34" s="63" t="e">
        <f t="shared" si="10"/>
        <v>#N/A</v>
      </c>
      <c r="V34" s="63" t="e">
        <f t="shared" si="11"/>
        <v>#NUM!</v>
      </c>
      <c r="W34" s="63" t="e">
        <f t="shared" si="12"/>
        <v>#NUM!</v>
      </c>
      <c r="X34" s="63" t="e">
        <f t="shared" si="13"/>
        <v>#NUM!</v>
      </c>
      <c r="Y34" s="63" t="e">
        <f t="shared" si="14"/>
        <v>#NUM!</v>
      </c>
      <c r="Z34" s="63" t="e">
        <f t="shared" si="15"/>
        <v>#N/A</v>
      </c>
      <c r="AA34" s="63" t="e">
        <f t="shared" si="16"/>
        <v>#NUM!</v>
      </c>
      <c r="AB34" s="63" t="e">
        <f t="shared" si="17"/>
        <v>#NUM!</v>
      </c>
      <c r="AC34" s="63" t="e">
        <f t="shared" si="18"/>
        <v>#NUM!</v>
      </c>
      <c r="AD34" s="63" t="e">
        <f t="shared" si="19"/>
        <v>#NUM!</v>
      </c>
      <c r="AE34" s="63" t="e">
        <f t="shared" si="20"/>
        <v>#NUM!</v>
      </c>
      <c r="AF34" s="63" t="e">
        <f t="shared" si="21"/>
        <v>#N/A</v>
      </c>
      <c r="AG34" s="63" t="e">
        <f t="shared" si="22"/>
        <v>#NUM!</v>
      </c>
      <c r="AH34" s="63" t="e">
        <f t="shared" si="23"/>
        <v>#NUM!</v>
      </c>
      <c r="AI34" s="63" t="e">
        <f t="shared" si="24"/>
        <v>#NUM!</v>
      </c>
      <c r="AJ34" s="63" t="e">
        <f t="shared" si="25"/>
        <v>#N/A</v>
      </c>
    </row>
    <row r="35" spans="1:36" ht="12.95" customHeight="1" x14ac:dyDescent="0.15">
      <c r="A35" s="62"/>
      <c r="B35" s="107"/>
      <c r="C35" s="107"/>
      <c r="D35" s="62"/>
      <c r="E35" s="62"/>
      <c r="F35" s="4" t="str">
        <f t="shared" si="0"/>
        <v/>
      </c>
      <c r="G35" s="62"/>
      <c r="H35" s="62"/>
      <c r="I35" s="62"/>
      <c r="K35" s="63" t="e">
        <f t="shared" si="1"/>
        <v>#NUM!</v>
      </c>
      <c r="L35" s="63" t="e">
        <f t="shared" si="2"/>
        <v>#NUM!</v>
      </c>
      <c r="M35" s="63" t="e">
        <f t="shared" si="3"/>
        <v>#NUM!</v>
      </c>
      <c r="N35" s="63" t="e">
        <f t="shared" si="4"/>
        <v>#NUM!</v>
      </c>
      <c r="O35" s="63" t="e">
        <f t="shared" si="5"/>
        <v>#NUM!</v>
      </c>
      <c r="P35" s="63" t="e">
        <f t="shared" si="26"/>
        <v>#N/A</v>
      </c>
      <c r="Q35" s="63" t="e">
        <f t="shared" si="6"/>
        <v>#NUM!</v>
      </c>
      <c r="R35" s="63" t="e">
        <f t="shared" si="7"/>
        <v>#NUM!</v>
      </c>
      <c r="S35" s="63" t="e">
        <f t="shared" si="8"/>
        <v>#NUM!</v>
      </c>
      <c r="T35" s="63" t="e">
        <f t="shared" si="9"/>
        <v>#NUM!</v>
      </c>
      <c r="U35" s="63" t="e">
        <f t="shared" si="10"/>
        <v>#N/A</v>
      </c>
      <c r="V35" s="63" t="e">
        <f t="shared" si="11"/>
        <v>#NUM!</v>
      </c>
      <c r="W35" s="63" t="e">
        <f t="shared" si="12"/>
        <v>#NUM!</v>
      </c>
      <c r="X35" s="63" t="e">
        <f t="shared" si="13"/>
        <v>#NUM!</v>
      </c>
      <c r="Y35" s="63" t="e">
        <f t="shared" si="14"/>
        <v>#NUM!</v>
      </c>
      <c r="Z35" s="63" t="e">
        <f t="shared" si="15"/>
        <v>#N/A</v>
      </c>
      <c r="AA35" s="63" t="e">
        <f t="shared" si="16"/>
        <v>#NUM!</v>
      </c>
      <c r="AB35" s="63" t="e">
        <f t="shared" si="17"/>
        <v>#NUM!</v>
      </c>
      <c r="AC35" s="63" t="e">
        <f t="shared" si="18"/>
        <v>#NUM!</v>
      </c>
      <c r="AD35" s="63" t="e">
        <f t="shared" si="19"/>
        <v>#NUM!</v>
      </c>
      <c r="AE35" s="63" t="e">
        <f t="shared" si="20"/>
        <v>#NUM!</v>
      </c>
      <c r="AF35" s="63" t="e">
        <f t="shared" si="21"/>
        <v>#N/A</v>
      </c>
      <c r="AG35" s="63" t="e">
        <f t="shared" si="22"/>
        <v>#NUM!</v>
      </c>
      <c r="AH35" s="63" t="e">
        <f t="shared" si="23"/>
        <v>#NUM!</v>
      </c>
      <c r="AI35" s="63" t="e">
        <f t="shared" si="24"/>
        <v>#NUM!</v>
      </c>
      <c r="AJ35" s="63" t="e">
        <f t="shared" si="25"/>
        <v>#N/A</v>
      </c>
    </row>
    <row r="36" spans="1:36" ht="12.95" customHeight="1" x14ac:dyDescent="0.15">
      <c r="A36" s="62"/>
      <c r="B36" s="107"/>
      <c r="C36" s="107"/>
      <c r="D36" s="62"/>
      <c r="E36" s="62"/>
      <c r="F36" s="4" t="str">
        <f t="shared" si="0"/>
        <v/>
      </c>
      <c r="G36" s="62"/>
      <c r="H36" s="62"/>
      <c r="I36" s="62"/>
      <c r="K36" s="63" t="e">
        <f t="shared" si="1"/>
        <v>#NUM!</v>
      </c>
      <c r="L36" s="63" t="e">
        <f t="shared" si="2"/>
        <v>#NUM!</v>
      </c>
      <c r="M36" s="63" t="e">
        <f t="shared" si="3"/>
        <v>#NUM!</v>
      </c>
      <c r="N36" s="63" t="e">
        <f t="shared" si="4"/>
        <v>#NUM!</v>
      </c>
      <c r="O36" s="63" t="e">
        <f t="shared" si="5"/>
        <v>#NUM!</v>
      </c>
      <c r="P36" s="63" t="e">
        <f t="shared" si="26"/>
        <v>#N/A</v>
      </c>
      <c r="Q36" s="63" t="e">
        <f t="shared" si="6"/>
        <v>#NUM!</v>
      </c>
      <c r="R36" s="63" t="e">
        <f t="shared" si="7"/>
        <v>#NUM!</v>
      </c>
      <c r="S36" s="63" t="e">
        <f t="shared" si="8"/>
        <v>#NUM!</v>
      </c>
      <c r="T36" s="63" t="e">
        <f t="shared" si="9"/>
        <v>#NUM!</v>
      </c>
      <c r="U36" s="63" t="e">
        <f t="shared" si="10"/>
        <v>#N/A</v>
      </c>
      <c r="V36" s="63" t="e">
        <f t="shared" si="11"/>
        <v>#NUM!</v>
      </c>
      <c r="W36" s="63" t="e">
        <f t="shared" si="12"/>
        <v>#NUM!</v>
      </c>
      <c r="X36" s="63" t="e">
        <f t="shared" si="13"/>
        <v>#NUM!</v>
      </c>
      <c r="Y36" s="63" t="e">
        <f t="shared" si="14"/>
        <v>#NUM!</v>
      </c>
      <c r="Z36" s="63" t="e">
        <f t="shared" si="15"/>
        <v>#N/A</v>
      </c>
      <c r="AA36" s="63" t="e">
        <f t="shared" si="16"/>
        <v>#NUM!</v>
      </c>
      <c r="AB36" s="63" t="e">
        <f t="shared" si="17"/>
        <v>#NUM!</v>
      </c>
      <c r="AC36" s="63" t="e">
        <f t="shared" si="18"/>
        <v>#NUM!</v>
      </c>
      <c r="AD36" s="63" t="e">
        <f t="shared" si="19"/>
        <v>#NUM!</v>
      </c>
      <c r="AE36" s="63" t="e">
        <f t="shared" si="20"/>
        <v>#NUM!</v>
      </c>
      <c r="AF36" s="63" t="e">
        <f t="shared" si="21"/>
        <v>#N/A</v>
      </c>
      <c r="AG36" s="63" t="e">
        <f t="shared" si="22"/>
        <v>#NUM!</v>
      </c>
      <c r="AH36" s="63" t="e">
        <f t="shared" si="23"/>
        <v>#NUM!</v>
      </c>
      <c r="AI36" s="63" t="e">
        <f t="shared" si="24"/>
        <v>#NUM!</v>
      </c>
      <c r="AJ36" s="63" t="e">
        <f t="shared" si="25"/>
        <v>#N/A</v>
      </c>
    </row>
    <row r="37" spans="1:36" ht="12.95" customHeight="1" x14ac:dyDescent="0.15">
      <c r="A37" s="62"/>
      <c r="B37" s="107"/>
      <c r="C37" s="107"/>
      <c r="D37" s="62"/>
      <c r="E37" s="62"/>
      <c r="F37" s="4" t="str">
        <f t="shared" si="0"/>
        <v/>
      </c>
      <c r="G37" s="62"/>
      <c r="H37" s="62"/>
      <c r="I37" s="62"/>
      <c r="K37" s="63" t="e">
        <f t="shared" si="1"/>
        <v>#NUM!</v>
      </c>
      <c r="L37" s="63" t="e">
        <f t="shared" si="2"/>
        <v>#NUM!</v>
      </c>
      <c r="M37" s="63" t="e">
        <f t="shared" si="3"/>
        <v>#NUM!</v>
      </c>
      <c r="N37" s="63" t="e">
        <f t="shared" si="4"/>
        <v>#NUM!</v>
      </c>
      <c r="O37" s="63" t="e">
        <f t="shared" si="5"/>
        <v>#NUM!</v>
      </c>
      <c r="P37" s="63" t="e">
        <f t="shared" si="26"/>
        <v>#N/A</v>
      </c>
      <c r="Q37" s="63" t="e">
        <f t="shared" si="6"/>
        <v>#NUM!</v>
      </c>
      <c r="R37" s="63" t="e">
        <f t="shared" si="7"/>
        <v>#NUM!</v>
      </c>
      <c r="S37" s="63" t="e">
        <f t="shared" si="8"/>
        <v>#NUM!</v>
      </c>
      <c r="T37" s="63" t="e">
        <f t="shared" si="9"/>
        <v>#NUM!</v>
      </c>
      <c r="U37" s="63" t="e">
        <f t="shared" si="10"/>
        <v>#N/A</v>
      </c>
      <c r="V37" s="63" t="e">
        <f t="shared" si="11"/>
        <v>#NUM!</v>
      </c>
      <c r="W37" s="63" t="e">
        <f t="shared" si="12"/>
        <v>#NUM!</v>
      </c>
      <c r="X37" s="63" t="e">
        <f t="shared" si="13"/>
        <v>#NUM!</v>
      </c>
      <c r="Y37" s="63" t="e">
        <f t="shared" si="14"/>
        <v>#NUM!</v>
      </c>
      <c r="Z37" s="63" t="e">
        <f t="shared" si="15"/>
        <v>#N/A</v>
      </c>
      <c r="AA37" s="63" t="e">
        <f t="shared" si="16"/>
        <v>#NUM!</v>
      </c>
      <c r="AB37" s="63" t="e">
        <f t="shared" si="17"/>
        <v>#NUM!</v>
      </c>
      <c r="AC37" s="63" t="e">
        <f t="shared" si="18"/>
        <v>#NUM!</v>
      </c>
      <c r="AD37" s="63" t="e">
        <f t="shared" si="19"/>
        <v>#NUM!</v>
      </c>
      <c r="AE37" s="63" t="e">
        <f t="shared" si="20"/>
        <v>#NUM!</v>
      </c>
      <c r="AF37" s="63" t="e">
        <f t="shared" si="21"/>
        <v>#N/A</v>
      </c>
      <c r="AG37" s="63" t="e">
        <f t="shared" si="22"/>
        <v>#NUM!</v>
      </c>
      <c r="AH37" s="63" t="e">
        <f t="shared" si="23"/>
        <v>#NUM!</v>
      </c>
      <c r="AI37" s="63" t="e">
        <f t="shared" si="24"/>
        <v>#NUM!</v>
      </c>
      <c r="AJ37" s="63" t="e">
        <f t="shared" si="25"/>
        <v>#N/A</v>
      </c>
    </row>
    <row r="38" spans="1:36" ht="12.95" customHeight="1" x14ac:dyDescent="0.15">
      <c r="A38" s="62"/>
      <c r="B38" s="107"/>
      <c r="C38" s="107"/>
      <c r="D38" s="62"/>
      <c r="E38" s="62"/>
      <c r="F38" s="4" t="str">
        <f t="shared" si="0"/>
        <v/>
      </c>
      <c r="G38" s="62"/>
      <c r="H38" s="62"/>
      <c r="I38" s="62"/>
      <c r="K38" s="63" t="e">
        <f t="shared" si="1"/>
        <v>#NUM!</v>
      </c>
      <c r="L38" s="63" t="e">
        <f t="shared" si="2"/>
        <v>#NUM!</v>
      </c>
      <c r="M38" s="63" t="e">
        <f t="shared" si="3"/>
        <v>#NUM!</v>
      </c>
      <c r="N38" s="63" t="e">
        <f t="shared" si="4"/>
        <v>#NUM!</v>
      </c>
      <c r="O38" s="63" t="e">
        <f t="shared" si="5"/>
        <v>#NUM!</v>
      </c>
      <c r="P38" s="63" t="e">
        <f t="shared" si="26"/>
        <v>#N/A</v>
      </c>
      <c r="Q38" s="63" t="e">
        <f t="shared" si="6"/>
        <v>#NUM!</v>
      </c>
      <c r="R38" s="63" t="e">
        <f t="shared" si="7"/>
        <v>#NUM!</v>
      </c>
      <c r="S38" s="63" t="e">
        <f t="shared" si="8"/>
        <v>#NUM!</v>
      </c>
      <c r="T38" s="63" t="e">
        <f t="shared" si="9"/>
        <v>#NUM!</v>
      </c>
      <c r="U38" s="63" t="e">
        <f t="shared" si="10"/>
        <v>#N/A</v>
      </c>
      <c r="V38" s="63" t="e">
        <f t="shared" si="11"/>
        <v>#NUM!</v>
      </c>
      <c r="W38" s="63" t="e">
        <f t="shared" si="12"/>
        <v>#NUM!</v>
      </c>
      <c r="X38" s="63" t="e">
        <f t="shared" si="13"/>
        <v>#NUM!</v>
      </c>
      <c r="Y38" s="63" t="e">
        <f t="shared" si="14"/>
        <v>#NUM!</v>
      </c>
      <c r="Z38" s="63" t="e">
        <f t="shared" si="15"/>
        <v>#N/A</v>
      </c>
      <c r="AA38" s="63" t="e">
        <f t="shared" si="16"/>
        <v>#NUM!</v>
      </c>
      <c r="AB38" s="63" t="e">
        <f t="shared" si="17"/>
        <v>#NUM!</v>
      </c>
      <c r="AC38" s="63" t="e">
        <f t="shared" si="18"/>
        <v>#NUM!</v>
      </c>
      <c r="AD38" s="63" t="e">
        <f t="shared" si="19"/>
        <v>#NUM!</v>
      </c>
      <c r="AE38" s="63" t="e">
        <f t="shared" si="20"/>
        <v>#NUM!</v>
      </c>
      <c r="AF38" s="63" t="e">
        <f t="shared" si="21"/>
        <v>#N/A</v>
      </c>
      <c r="AG38" s="63" t="e">
        <f t="shared" si="22"/>
        <v>#NUM!</v>
      </c>
      <c r="AH38" s="63" t="e">
        <f t="shared" si="23"/>
        <v>#NUM!</v>
      </c>
      <c r="AI38" s="63" t="e">
        <f t="shared" si="24"/>
        <v>#NUM!</v>
      </c>
      <c r="AJ38" s="63" t="e">
        <f t="shared" si="25"/>
        <v>#N/A</v>
      </c>
    </row>
    <row r="39" spans="1:36" ht="12.95" customHeight="1" x14ac:dyDescent="0.15">
      <c r="A39" s="62"/>
      <c r="B39" s="107"/>
      <c r="C39" s="107"/>
      <c r="D39" s="62"/>
      <c r="E39" s="62"/>
      <c r="F39" s="4" t="str">
        <f t="shared" si="0"/>
        <v/>
      </c>
      <c r="G39" s="62"/>
      <c r="H39" s="62"/>
      <c r="I39" s="62"/>
      <c r="K39" s="63" t="e">
        <f t="shared" si="1"/>
        <v>#NUM!</v>
      </c>
      <c r="L39" s="63" t="e">
        <f t="shared" si="2"/>
        <v>#NUM!</v>
      </c>
      <c r="M39" s="63" t="e">
        <f t="shared" si="3"/>
        <v>#NUM!</v>
      </c>
      <c r="N39" s="63" t="e">
        <f t="shared" si="4"/>
        <v>#NUM!</v>
      </c>
      <c r="O39" s="63" t="e">
        <f t="shared" si="5"/>
        <v>#NUM!</v>
      </c>
      <c r="P39" s="63" t="e">
        <f t="shared" si="26"/>
        <v>#N/A</v>
      </c>
      <c r="Q39" s="63" t="e">
        <f t="shared" si="6"/>
        <v>#NUM!</v>
      </c>
      <c r="R39" s="63" t="e">
        <f t="shared" si="7"/>
        <v>#NUM!</v>
      </c>
      <c r="S39" s="63" t="e">
        <f t="shared" si="8"/>
        <v>#NUM!</v>
      </c>
      <c r="T39" s="63" t="e">
        <f t="shared" si="9"/>
        <v>#NUM!</v>
      </c>
      <c r="U39" s="63" t="e">
        <f t="shared" si="10"/>
        <v>#N/A</v>
      </c>
      <c r="V39" s="63" t="e">
        <f t="shared" si="11"/>
        <v>#NUM!</v>
      </c>
      <c r="W39" s="63" t="e">
        <f t="shared" si="12"/>
        <v>#NUM!</v>
      </c>
      <c r="X39" s="63" t="e">
        <f t="shared" si="13"/>
        <v>#NUM!</v>
      </c>
      <c r="Y39" s="63" t="e">
        <f t="shared" si="14"/>
        <v>#NUM!</v>
      </c>
      <c r="Z39" s="63" t="e">
        <f t="shared" si="15"/>
        <v>#N/A</v>
      </c>
      <c r="AA39" s="63" t="e">
        <f t="shared" si="16"/>
        <v>#NUM!</v>
      </c>
      <c r="AB39" s="63" t="e">
        <f t="shared" si="17"/>
        <v>#NUM!</v>
      </c>
      <c r="AC39" s="63" t="e">
        <f t="shared" si="18"/>
        <v>#NUM!</v>
      </c>
      <c r="AD39" s="63" t="e">
        <f t="shared" si="19"/>
        <v>#NUM!</v>
      </c>
      <c r="AE39" s="63" t="e">
        <f t="shared" si="20"/>
        <v>#NUM!</v>
      </c>
      <c r="AF39" s="63" t="e">
        <f t="shared" si="21"/>
        <v>#N/A</v>
      </c>
      <c r="AG39" s="63" t="e">
        <f t="shared" si="22"/>
        <v>#NUM!</v>
      </c>
      <c r="AH39" s="63" t="e">
        <f t="shared" si="23"/>
        <v>#NUM!</v>
      </c>
      <c r="AI39" s="63" t="e">
        <f t="shared" si="24"/>
        <v>#NUM!</v>
      </c>
      <c r="AJ39" s="63" t="e">
        <f t="shared" si="25"/>
        <v>#N/A</v>
      </c>
    </row>
    <row r="40" spans="1:36" ht="12.95" customHeight="1" x14ac:dyDescent="0.15">
      <c r="A40" s="62"/>
      <c r="B40" s="107"/>
      <c r="C40" s="107"/>
      <c r="D40" s="62"/>
      <c r="E40" s="62"/>
      <c r="F40" s="4" t="str">
        <f t="shared" si="0"/>
        <v/>
      </c>
      <c r="G40" s="62"/>
      <c r="H40" s="62"/>
      <c r="I40" s="62"/>
      <c r="K40" s="63" t="e">
        <f t="shared" si="1"/>
        <v>#NUM!</v>
      </c>
      <c r="L40" s="63" t="e">
        <f t="shared" si="2"/>
        <v>#NUM!</v>
      </c>
      <c r="M40" s="63" t="e">
        <f t="shared" si="3"/>
        <v>#NUM!</v>
      </c>
      <c r="N40" s="63" t="e">
        <f t="shared" si="4"/>
        <v>#NUM!</v>
      </c>
      <c r="O40" s="63" t="e">
        <f t="shared" si="5"/>
        <v>#NUM!</v>
      </c>
      <c r="P40" s="63" t="e">
        <f t="shared" si="26"/>
        <v>#N/A</v>
      </c>
      <c r="Q40" s="63" t="e">
        <f t="shared" si="6"/>
        <v>#NUM!</v>
      </c>
      <c r="R40" s="63" t="e">
        <f t="shared" si="7"/>
        <v>#NUM!</v>
      </c>
      <c r="S40" s="63" t="e">
        <f t="shared" si="8"/>
        <v>#NUM!</v>
      </c>
      <c r="T40" s="63" t="e">
        <f t="shared" si="9"/>
        <v>#NUM!</v>
      </c>
      <c r="U40" s="63" t="e">
        <f t="shared" si="10"/>
        <v>#N/A</v>
      </c>
      <c r="V40" s="63" t="e">
        <f t="shared" si="11"/>
        <v>#NUM!</v>
      </c>
      <c r="W40" s="63" t="e">
        <f t="shared" si="12"/>
        <v>#NUM!</v>
      </c>
      <c r="X40" s="63" t="e">
        <f t="shared" si="13"/>
        <v>#NUM!</v>
      </c>
      <c r="Y40" s="63" t="e">
        <f t="shared" si="14"/>
        <v>#NUM!</v>
      </c>
      <c r="Z40" s="63" t="e">
        <f t="shared" si="15"/>
        <v>#N/A</v>
      </c>
      <c r="AA40" s="63" t="e">
        <f t="shared" si="16"/>
        <v>#NUM!</v>
      </c>
      <c r="AB40" s="63" t="e">
        <f t="shared" si="17"/>
        <v>#NUM!</v>
      </c>
      <c r="AC40" s="63" t="e">
        <f t="shared" si="18"/>
        <v>#NUM!</v>
      </c>
      <c r="AD40" s="63" t="e">
        <f t="shared" si="19"/>
        <v>#NUM!</v>
      </c>
      <c r="AE40" s="63" t="e">
        <f t="shared" si="20"/>
        <v>#NUM!</v>
      </c>
      <c r="AF40" s="63" t="e">
        <f t="shared" si="21"/>
        <v>#N/A</v>
      </c>
      <c r="AG40" s="63" t="e">
        <f t="shared" si="22"/>
        <v>#NUM!</v>
      </c>
      <c r="AH40" s="63" t="e">
        <f t="shared" si="23"/>
        <v>#NUM!</v>
      </c>
      <c r="AI40" s="63" t="e">
        <f t="shared" si="24"/>
        <v>#NUM!</v>
      </c>
      <c r="AJ40" s="63" t="e">
        <f t="shared" si="25"/>
        <v>#N/A</v>
      </c>
    </row>
    <row r="41" spans="1:36" ht="12.95" customHeight="1" x14ac:dyDescent="0.15">
      <c r="A41" s="62"/>
      <c r="B41" s="107"/>
      <c r="C41" s="107"/>
      <c r="D41" s="62"/>
      <c r="E41" s="62"/>
      <c r="F41" s="4" t="str">
        <f t="shared" si="0"/>
        <v/>
      </c>
      <c r="G41" s="62"/>
      <c r="H41" s="62"/>
      <c r="I41" s="62"/>
      <c r="K41" s="63" t="e">
        <f t="shared" si="1"/>
        <v>#NUM!</v>
      </c>
      <c r="L41" s="63" t="e">
        <f t="shared" si="2"/>
        <v>#NUM!</v>
      </c>
      <c r="M41" s="63" t="e">
        <f t="shared" si="3"/>
        <v>#NUM!</v>
      </c>
      <c r="N41" s="63" t="e">
        <f t="shared" si="4"/>
        <v>#NUM!</v>
      </c>
      <c r="O41" s="63" t="e">
        <f t="shared" si="5"/>
        <v>#NUM!</v>
      </c>
      <c r="P41" s="63" t="e">
        <f t="shared" si="26"/>
        <v>#N/A</v>
      </c>
      <c r="Q41" s="63" t="e">
        <f t="shared" si="6"/>
        <v>#NUM!</v>
      </c>
      <c r="R41" s="63" t="e">
        <f t="shared" si="7"/>
        <v>#NUM!</v>
      </c>
      <c r="S41" s="63" t="e">
        <f t="shared" si="8"/>
        <v>#NUM!</v>
      </c>
      <c r="T41" s="63" t="e">
        <f t="shared" si="9"/>
        <v>#NUM!</v>
      </c>
      <c r="U41" s="63" t="e">
        <f t="shared" si="10"/>
        <v>#N/A</v>
      </c>
      <c r="V41" s="63" t="e">
        <f t="shared" si="11"/>
        <v>#NUM!</v>
      </c>
      <c r="W41" s="63" t="e">
        <f t="shared" si="12"/>
        <v>#NUM!</v>
      </c>
      <c r="X41" s="63" t="e">
        <f t="shared" si="13"/>
        <v>#NUM!</v>
      </c>
      <c r="Y41" s="63" t="e">
        <f t="shared" si="14"/>
        <v>#NUM!</v>
      </c>
      <c r="Z41" s="63" t="e">
        <f t="shared" si="15"/>
        <v>#N/A</v>
      </c>
      <c r="AA41" s="63" t="e">
        <f t="shared" si="16"/>
        <v>#NUM!</v>
      </c>
      <c r="AB41" s="63" t="e">
        <f t="shared" si="17"/>
        <v>#NUM!</v>
      </c>
      <c r="AC41" s="63" t="e">
        <f t="shared" si="18"/>
        <v>#NUM!</v>
      </c>
      <c r="AD41" s="63" t="e">
        <f t="shared" si="19"/>
        <v>#NUM!</v>
      </c>
      <c r="AE41" s="63" t="e">
        <f t="shared" si="20"/>
        <v>#NUM!</v>
      </c>
      <c r="AF41" s="63" t="e">
        <f t="shared" si="21"/>
        <v>#N/A</v>
      </c>
      <c r="AG41" s="63" t="e">
        <f t="shared" si="22"/>
        <v>#NUM!</v>
      </c>
      <c r="AH41" s="63" t="e">
        <f t="shared" si="23"/>
        <v>#NUM!</v>
      </c>
      <c r="AI41" s="63" t="e">
        <f t="shared" si="24"/>
        <v>#NUM!</v>
      </c>
      <c r="AJ41" s="63" t="e">
        <f t="shared" si="25"/>
        <v>#N/A</v>
      </c>
    </row>
    <row r="42" spans="1:36" ht="12.95" customHeight="1" x14ac:dyDescent="0.15">
      <c r="A42" s="62"/>
      <c r="B42" s="107"/>
      <c r="C42" s="107"/>
      <c r="D42" s="62"/>
      <c r="E42" s="62"/>
      <c r="F42" s="4" t="str">
        <f t="shared" si="0"/>
        <v/>
      </c>
      <c r="G42" s="62"/>
      <c r="H42" s="62"/>
      <c r="I42" s="62"/>
      <c r="K42" s="63" t="e">
        <f t="shared" si="1"/>
        <v>#NUM!</v>
      </c>
      <c r="L42" s="63" t="e">
        <f t="shared" si="2"/>
        <v>#NUM!</v>
      </c>
      <c r="M42" s="63" t="e">
        <f t="shared" si="3"/>
        <v>#NUM!</v>
      </c>
      <c r="N42" s="63" t="e">
        <f t="shared" si="4"/>
        <v>#NUM!</v>
      </c>
      <c r="O42" s="63" t="e">
        <f t="shared" si="5"/>
        <v>#NUM!</v>
      </c>
      <c r="P42" s="63" t="e">
        <f t="shared" si="26"/>
        <v>#N/A</v>
      </c>
      <c r="Q42" s="63" t="e">
        <f t="shared" si="6"/>
        <v>#NUM!</v>
      </c>
      <c r="R42" s="63" t="e">
        <f t="shared" si="7"/>
        <v>#NUM!</v>
      </c>
      <c r="S42" s="63" t="e">
        <f t="shared" si="8"/>
        <v>#NUM!</v>
      </c>
      <c r="T42" s="63" t="e">
        <f t="shared" si="9"/>
        <v>#NUM!</v>
      </c>
      <c r="U42" s="63" t="e">
        <f t="shared" si="10"/>
        <v>#N/A</v>
      </c>
      <c r="V42" s="63" t="e">
        <f t="shared" si="11"/>
        <v>#NUM!</v>
      </c>
      <c r="W42" s="63" t="e">
        <f t="shared" si="12"/>
        <v>#NUM!</v>
      </c>
      <c r="X42" s="63" t="e">
        <f t="shared" si="13"/>
        <v>#NUM!</v>
      </c>
      <c r="Y42" s="63" t="e">
        <f t="shared" si="14"/>
        <v>#NUM!</v>
      </c>
      <c r="Z42" s="63" t="e">
        <f t="shared" si="15"/>
        <v>#N/A</v>
      </c>
      <c r="AA42" s="63" t="e">
        <f t="shared" si="16"/>
        <v>#NUM!</v>
      </c>
      <c r="AB42" s="63" t="e">
        <f t="shared" si="17"/>
        <v>#NUM!</v>
      </c>
      <c r="AC42" s="63" t="e">
        <f t="shared" si="18"/>
        <v>#NUM!</v>
      </c>
      <c r="AD42" s="63" t="e">
        <f t="shared" si="19"/>
        <v>#NUM!</v>
      </c>
      <c r="AE42" s="63" t="e">
        <f t="shared" si="20"/>
        <v>#NUM!</v>
      </c>
      <c r="AF42" s="63" t="e">
        <f t="shared" si="21"/>
        <v>#N/A</v>
      </c>
      <c r="AG42" s="63" t="e">
        <f t="shared" si="22"/>
        <v>#NUM!</v>
      </c>
      <c r="AH42" s="63" t="e">
        <f t="shared" si="23"/>
        <v>#NUM!</v>
      </c>
      <c r="AI42" s="63" t="e">
        <f t="shared" si="24"/>
        <v>#NUM!</v>
      </c>
      <c r="AJ42" s="63" t="e">
        <f t="shared" si="25"/>
        <v>#N/A</v>
      </c>
    </row>
    <row r="43" spans="1:36" ht="12.95" customHeight="1" x14ac:dyDescent="0.15">
      <c r="A43" s="62"/>
      <c r="B43" s="107"/>
      <c r="C43" s="107"/>
      <c r="D43" s="62"/>
      <c r="E43" s="62"/>
      <c r="F43" s="4" t="str">
        <f t="shared" si="0"/>
        <v/>
      </c>
      <c r="G43" s="62"/>
      <c r="H43" s="62"/>
      <c r="I43" s="62"/>
      <c r="K43" s="63" t="e">
        <f t="shared" si="1"/>
        <v>#NUM!</v>
      </c>
      <c r="L43" s="63" t="e">
        <f t="shared" si="2"/>
        <v>#NUM!</v>
      </c>
      <c r="M43" s="63" t="e">
        <f t="shared" si="3"/>
        <v>#NUM!</v>
      </c>
      <c r="N43" s="63" t="e">
        <f t="shared" si="4"/>
        <v>#NUM!</v>
      </c>
      <c r="O43" s="63" t="e">
        <f t="shared" si="5"/>
        <v>#NUM!</v>
      </c>
      <c r="P43" s="63" t="e">
        <f t="shared" si="26"/>
        <v>#N/A</v>
      </c>
      <c r="Q43" s="63" t="e">
        <f t="shared" si="6"/>
        <v>#NUM!</v>
      </c>
      <c r="R43" s="63" t="e">
        <f t="shared" si="7"/>
        <v>#NUM!</v>
      </c>
      <c r="S43" s="63" t="e">
        <f t="shared" si="8"/>
        <v>#NUM!</v>
      </c>
      <c r="T43" s="63" t="e">
        <f t="shared" si="9"/>
        <v>#NUM!</v>
      </c>
      <c r="U43" s="63" t="e">
        <f t="shared" si="10"/>
        <v>#N/A</v>
      </c>
      <c r="V43" s="63" t="e">
        <f t="shared" si="11"/>
        <v>#NUM!</v>
      </c>
      <c r="W43" s="63" t="e">
        <f t="shared" si="12"/>
        <v>#NUM!</v>
      </c>
      <c r="X43" s="63" t="e">
        <f t="shared" si="13"/>
        <v>#NUM!</v>
      </c>
      <c r="Y43" s="63" t="e">
        <f t="shared" si="14"/>
        <v>#NUM!</v>
      </c>
      <c r="Z43" s="63" t="e">
        <f t="shared" si="15"/>
        <v>#N/A</v>
      </c>
      <c r="AA43" s="63" t="e">
        <f t="shared" si="16"/>
        <v>#NUM!</v>
      </c>
      <c r="AB43" s="63" t="e">
        <f t="shared" si="17"/>
        <v>#NUM!</v>
      </c>
      <c r="AC43" s="63" t="e">
        <f t="shared" si="18"/>
        <v>#NUM!</v>
      </c>
      <c r="AD43" s="63" t="e">
        <f t="shared" si="19"/>
        <v>#NUM!</v>
      </c>
      <c r="AE43" s="63" t="e">
        <f t="shared" si="20"/>
        <v>#NUM!</v>
      </c>
      <c r="AF43" s="63" t="e">
        <f t="shared" si="21"/>
        <v>#N/A</v>
      </c>
      <c r="AG43" s="63" t="e">
        <f t="shared" si="22"/>
        <v>#NUM!</v>
      </c>
      <c r="AH43" s="63" t="e">
        <f t="shared" si="23"/>
        <v>#NUM!</v>
      </c>
      <c r="AI43" s="63" t="e">
        <f t="shared" si="24"/>
        <v>#NUM!</v>
      </c>
      <c r="AJ43" s="6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62" t="s">
        <v>18</v>
      </c>
      <c r="D46" s="62" t="s">
        <v>19</v>
      </c>
      <c r="E46" s="62" t="s">
        <v>20</v>
      </c>
      <c r="F46" s="10"/>
      <c r="G46" s="5" t="s">
        <v>21</v>
      </c>
      <c r="H46" s="12"/>
      <c r="I46" s="104" t="s">
        <v>152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15</v>
      </c>
      <c r="D47" s="14">
        <f>COUNTIF(G4:G43,"*下層*")</f>
        <v>0</v>
      </c>
      <c r="E47" s="14">
        <f>COUNTA(A4:A43)</f>
        <v>15</v>
      </c>
      <c r="F47" s="10"/>
      <c r="G47" s="15">
        <f>C47*100</f>
        <v>1500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15</v>
      </c>
      <c r="D48" s="14" t="str">
        <f>IF(D47&gt;0,ROUND(SUMIF(G4:G43,"*下層*",E4:E43)/D47,0),"")</f>
        <v/>
      </c>
      <c r="E48" s="14">
        <f>ROUND(SUM(E4:E43)/E47,0)</f>
        <v>15</v>
      </c>
      <c r="F48" s="13"/>
      <c r="G48" s="15">
        <f>C48</f>
        <v>15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20</v>
      </c>
      <c r="D49" s="14" t="str">
        <f>IF(D47&gt;0,ROUND(SUMIF(G4:G43,"*下層*",D4:D43)/D47,0),"")</f>
        <v/>
      </c>
      <c r="E49" s="14">
        <f>ROUND(SUM(D4:D43)/E47,0)</f>
        <v>20</v>
      </c>
      <c r="F49" s="13"/>
      <c r="G49" s="15">
        <f>C49</f>
        <v>20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3.3500000000000014</v>
      </c>
      <c r="D50" s="16">
        <f>SUMIF(G4:G43,"*下層*",F4:F43)</f>
        <v>0</v>
      </c>
      <c r="E50" s="4">
        <f>SUM(F4:F43)</f>
        <v>3.3500000000000014</v>
      </c>
      <c r="F50" s="13"/>
      <c r="G50" s="17">
        <f>C50*100</f>
        <v>335.00000000000011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形状比＝75、Sr＝17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62" t="s">
        <v>18</v>
      </c>
      <c r="D53" s="62" t="s">
        <v>19</v>
      </c>
      <c r="E53" s="62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11</v>
      </c>
      <c r="D54" s="14">
        <f>COUNTIF(H4:H43,"▲")</f>
        <v>0</v>
      </c>
      <c r="E54" s="14">
        <f>COUNTA(H4:H43)</f>
        <v>11</v>
      </c>
      <c r="F54" s="10"/>
      <c r="G54" s="15">
        <f>C54*100</f>
        <v>1100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15</v>
      </c>
      <c r="D55" s="14" t="str">
        <f>IF(D54&gt;0,ROUND(SUMIF(H4:H43,"▲",E4:E43)/D54,0),"")</f>
        <v/>
      </c>
      <c r="E55" s="14">
        <f>ROUND(SUMIF(H4:H43,"*",E4:E43)/E54,0)</f>
        <v>15</v>
      </c>
      <c r="F55" s="13"/>
      <c r="G55" s="15">
        <f>C55</f>
        <v>15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21</v>
      </c>
      <c r="D56" s="14" t="str">
        <f>IF(D54&gt;0,ROUND(SUMIF(H4:H43,"▲",D4:D43)/D54,0),"")</f>
        <v/>
      </c>
      <c r="E56" s="14">
        <f>ROUND(SUMIF(H4:H43,"*",D4:D43)/E54,0)</f>
        <v>21</v>
      </c>
      <c r="F56" s="13"/>
      <c r="G56" s="15">
        <f>C56</f>
        <v>21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2.6100000000000003</v>
      </c>
      <c r="D57" s="16">
        <f>SUMIF(H4:H43,"▲",F4:F43)</f>
        <v>0</v>
      </c>
      <c r="E57" s="16">
        <f>SUM(C57:D57)</f>
        <v>2.6100000000000003</v>
      </c>
      <c r="F57" s="13"/>
      <c r="G57" s="19">
        <f>C57*100</f>
        <v>261.00000000000006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62" t="s">
        <v>18</v>
      </c>
      <c r="D60" s="62" t="s">
        <v>19</v>
      </c>
      <c r="E60" s="62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73.3</v>
      </c>
      <c r="D61" s="20" t="str">
        <f>IF(D47&gt;0,ROUND(D54/D47*100,1),"")</f>
        <v/>
      </c>
      <c r="E61" s="20">
        <f>ROUND(E54/E47*100,1)</f>
        <v>73.3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77.900000000000006</v>
      </c>
      <c r="D62" s="20" t="str">
        <f>IF(D47&gt;0,ROUND(D57/D50*100,1),"")</f>
        <v/>
      </c>
      <c r="E62" s="20">
        <f>ROUND(E57/E50*100,1)</f>
        <v>77.900000000000006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62" t="s">
        <v>18</v>
      </c>
      <c r="D65" s="62" t="s">
        <v>19</v>
      </c>
      <c r="E65" s="6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0.7400000000000011</v>
      </c>
      <c r="D69" s="16" t="str">
        <f>IF(D66&gt;0,D50-D57,"")</f>
        <v/>
      </c>
      <c r="E69" s="4">
        <f>SUM(C69:D69)</f>
        <v>0.7400000000000011</v>
      </c>
      <c r="F69" s="13"/>
      <c r="G69" s="17">
        <f>C69*100</f>
        <v>74.000000000000114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形状比＝79、Sr＝33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6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I46:I57"/>
    <mergeCell ref="A46:B46"/>
    <mergeCell ref="A47:B47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31" priority="16" stopIfTrue="1">
      <formula>AND(($H4="スギ"),(#REF!&lt;12))</formula>
    </cfRule>
  </conditionalFormatting>
  <conditionalFormatting sqref="L4:L43">
    <cfRule type="expression" dxfId="830" priority="15" stopIfTrue="1">
      <formula>AND(($H4="スギ"),(#REF!&lt;22),(#REF!&gt;=12))</formula>
    </cfRule>
  </conditionalFormatting>
  <conditionalFormatting sqref="M4:M43">
    <cfRule type="expression" dxfId="829" priority="14" stopIfTrue="1">
      <formula>AND(($H4="スギ"),(#REF!&lt;32),(#REF!&gt;=22))</formula>
    </cfRule>
  </conditionalFormatting>
  <conditionalFormatting sqref="N4:N43">
    <cfRule type="expression" dxfId="828" priority="13" stopIfTrue="1">
      <formula>AND(($H4="スギ"),(#REF!&lt;42),(#REF!&gt;=32))</formula>
    </cfRule>
  </conditionalFormatting>
  <conditionalFormatting sqref="U4:U43 Z4:AF43 AJ4:AJ43 O4:P43">
    <cfRule type="expression" dxfId="827" priority="12" stopIfTrue="1">
      <formula>AND(($H4="スギ"),(#REF!&gt;=42))</formula>
    </cfRule>
  </conditionalFormatting>
  <conditionalFormatting sqref="Q4:Q43 AA4:AA43">
    <cfRule type="expression" dxfId="826" priority="11" stopIfTrue="1">
      <formula>AND(($H4="ヒノキ"),(#REF!&lt;12))</formula>
    </cfRule>
  </conditionalFormatting>
  <conditionalFormatting sqref="R4:R43 AB4:AE43">
    <cfRule type="expression" dxfId="825" priority="10" stopIfTrue="1">
      <formula>AND(($H4="ヒノキ"),(#REF!&lt;22),(#REF!&gt;=12))</formula>
    </cfRule>
  </conditionalFormatting>
  <conditionalFormatting sqref="S4:S43">
    <cfRule type="expression" dxfId="824" priority="9" stopIfTrue="1">
      <formula>AND(($H4="ヒノキ"),(#REF!&lt;32),(#REF!&gt;=22))</formula>
    </cfRule>
  </conditionalFormatting>
  <conditionalFormatting sqref="T4:U43 Z4:AF43 AJ4:AJ43">
    <cfRule type="expression" dxfId="823" priority="8" stopIfTrue="1">
      <formula>AND(($H4="ヒノキ"),(#REF!&gt;=32))</formula>
    </cfRule>
  </conditionalFormatting>
  <conditionalFormatting sqref="V4:V43 AA4:AA43">
    <cfRule type="expression" dxfId="822" priority="7" stopIfTrue="1">
      <formula>AND(($H4="アカマツ"),(#REF!&lt;12))</formula>
    </cfRule>
  </conditionalFormatting>
  <conditionalFormatting sqref="W4:W43 AB4:AB43">
    <cfRule type="expression" dxfId="821" priority="6" stopIfTrue="1">
      <formula>AND(($H4="アカマツ"),(#REF!&lt;22),(#REF!&gt;=12))</formula>
    </cfRule>
  </conditionalFormatting>
  <conditionalFormatting sqref="X4:X43 AC4:AC43">
    <cfRule type="expression" dxfId="820" priority="5" stopIfTrue="1">
      <formula>AND(($H4="アカマツ"),(#REF!&lt;42),(#REF!&gt;=22))</formula>
    </cfRule>
  </conditionalFormatting>
  <conditionalFormatting sqref="Y4:AF43 AJ4:AJ43">
    <cfRule type="expression" dxfId="819" priority="4" stopIfTrue="1">
      <formula>AND(($H4="アカマツ"),(#REF!&gt;=42))</formula>
    </cfRule>
  </conditionalFormatting>
  <conditionalFormatting sqref="AG4:AG43">
    <cfRule type="expression" dxfId="818" priority="3" stopIfTrue="1">
      <formula>AND(($H4&lt;&gt;"スギ"),($H4&lt;&gt;"ヒノキ"),($H4&lt;&gt;"アカマツ"),(#REF!&lt;12))</formula>
    </cfRule>
  </conditionalFormatting>
  <conditionalFormatting sqref="AH4:AH43">
    <cfRule type="expression" dxfId="81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1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U97"/>
  <sheetViews>
    <sheetView tabSelected="1" topLeftCell="A28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102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103</v>
      </c>
      <c r="E2" s="50" t="s">
        <v>104</v>
      </c>
      <c r="F2" s="50" t="s">
        <v>105</v>
      </c>
      <c r="G2" s="50" t="s">
        <v>106</v>
      </c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107</v>
      </c>
      <c r="E3" s="23" t="s">
        <v>108</v>
      </c>
      <c r="F3" s="23" t="s">
        <v>109</v>
      </c>
      <c r="G3" s="23" t="s">
        <v>110</v>
      </c>
      <c r="H3" s="23"/>
      <c r="I3" s="23"/>
      <c r="J3" s="23"/>
    </row>
    <row r="5" spans="1:21" ht="14.25" x14ac:dyDescent="0.15">
      <c r="A5" s="134" t="str">
        <f>D1</f>
        <v>S-12広葉樹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No.14</v>
      </c>
      <c r="E9" s="26" t="str">
        <f t="shared" si="0"/>
        <v>No.15</v>
      </c>
      <c r="F9" s="26" t="str">
        <f t="shared" si="0"/>
        <v>No.16</v>
      </c>
      <c r="G9" s="26" t="str">
        <f t="shared" si="0"/>
        <v>No.17</v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16</v>
      </c>
      <c r="D10" s="54">
        <f t="shared" ref="D10:J10" ca="1" si="1">IF(D$2&lt;&gt;"",INDIRECT(D$2&amp;"!C47"),"")</f>
        <v>10</v>
      </c>
      <c r="E10" s="54">
        <f t="shared" ca="1" si="1"/>
        <v>19</v>
      </c>
      <c r="F10" s="54">
        <f t="shared" ca="1" si="1"/>
        <v>21</v>
      </c>
      <c r="G10" s="54">
        <f t="shared" ca="1" si="1"/>
        <v>15</v>
      </c>
      <c r="H10" s="54" t="str">
        <f t="shared" ca="1" si="1"/>
        <v/>
      </c>
      <c r="I10" s="54" t="str">
        <f t="shared" ca="1" si="1"/>
        <v/>
      </c>
      <c r="J10" s="54" t="str">
        <f t="shared" ca="1" si="1"/>
        <v/>
      </c>
      <c r="K10" s="28">
        <f ca="1">C10*100</f>
        <v>1600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12</v>
      </c>
      <c r="D11" s="54">
        <f t="shared" ref="D11:J11" ca="1" si="2">IF(D$2&lt;&gt;"",INDIRECT(D$2&amp;"!C48"),"")</f>
        <v>11</v>
      </c>
      <c r="E11" s="54">
        <f t="shared" ca="1" si="2"/>
        <v>11</v>
      </c>
      <c r="F11" s="54">
        <f t="shared" ca="1" si="2"/>
        <v>12</v>
      </c>
      <c r="G11" s="54">
        <f t="shared" ca="1" si="2"/>
        <v>15</v>
      </c>
      <c r="H11" s="54" t="str">
        <f t="shared" ca="1" si="2"/>
        <v/>
      </c>
      <c r="I11" s="54" t="str">
        <f t="shared" ca="1" si="2"/>
        <v/>
      </c>
      <c r="J11" s="54" t="str">
        <f t="shared" ca="1" si="2"/>
        <v/>
      </c>
      <c r="K11" s="29">
        <f ca="1">C11</f>
        <v>12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16</v>
      </c>
      <c r="D12" s="54">
        <f t="shared" ref="D12:J12" ca="1" si="3">IF(D$2&lt;&gt;"",INDIRECT(D$2&amp;"!C49"),"")</f>
        <v>17</v>
      </c>
      <c r="E12" s="54">
        <f t="shared" ca="1" si="3"/>
        <v>13</v>
      </c>
      <c r="F12" s="54">
        <f t="shared" ca="1" si="3"/>
        <v>14</v>
      </c>
      <c r="G12" s="54">
        <f t="shared" ca="1" si="3"/>
        <v>20</v>
      </c>
      <c r="H12" s="54" t="str">
        <f t="shared" ca="1" si="3"/>
        <v/>
      </c>
      <c r="I12" s="54" t="str">
        <f t="shared" ca="1" si="3"/>
        <v/>
      </c>
      <c r="J12" s="54" t="str">
        <f t="shared" ca="1" si="3"/>
        <v/>
      </c>
      <c r="K12" s="29">
        <f ca="1">C12</f>
        <v>16</v>
      </c>
    </row>
    <row r="13" spans="1:21" ht="12.75" customHeight="1" x14ac:dyDescent="0.15">
      <c r="A13" s="100" t="s">
        <v>25</v>
      </c>
      <c r="B13" s="101"/>
      <c r="C13" s="4">
        <f ca="1">ROUND(AVERAGE(D13:J13),3)</f>
        <v>2.21</v>
      </c>
      <c r="D13" s="30">
        <f t="shared" ref="D13:J13" ca="1" si="4">IF(D$2&lt;&gt;"",INDIRECT(D$2&amp;"!C50"),"")</f>
        <v>1.4900000000000002</v>
      </c>
      <c r="E13" s="30">
        <f t="shared" ca="1" si="4"/>
        <v>1.7300000000000002</v>
      </c>
      <c r="F13" s="30">
        <f t="shared" ca="1" si="4"/>
        <v>2.27</v>
      </c>
      <c r="G13" s="30">
        <f t="shared" ca="1" si="4"/>
        <v>3.3500000000000014</v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221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形状比＝75、Sr＝21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No.14</v>
      </c>
      <c r="E17" s="26" t="str">
        <f t="shared" si="5"/>
        <v>No.15</v>
      </c>
      <c r="F17" s="26" t="str">
        <f t="shared" si="5"/>
        <v>No.16</v>
      </c>
      <c r="G17" s="26" t="str">
        <f t="shared" si="5"/>
        <v>No.17</v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54">
        <f t="shared" ref="D18:J18" ca="1" si="6">IF(D$2&lt;&gt;"",INDIRECT(D$2&amp;"!D47"),"")</f>
        <v>0</v>
      </c>
      <c r="E18" s="54">
        <f t="shared" ca="1" si="6"/>
        <v>0</v>
      </c>
      <c r="F18" s="54">
        <f t="shared" ca="1" si="6"/>
        <v>0</v>
      </c>
      <c r="G18" s="54">
        <f t="shared" ca="1" si="6"/>
        <v>0</v>
      </c>
      <c r="H18" s="54" t="str">
        <f t="shared" ca="1" si="6"/>
        <v/>
      </c>
      <c r="I18" s="54" t="str">
        <f t="shared" ca="1" si="6"/>
        <v/>
      </c>
      <c r="J18" s="54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54" t="str">
        <f t="shared" ref="D19:J19" ca="1" si="7">IF(D$2&lt;&gt;"",INDIRECT(D$2&amp;"!D48"),"")</f>
        <v/>
      </c>
      <c r="E19" s="54" t="str">
        <f t="shared" ca="1" si="7"/>
        <v/>
      </c>
      <c r="F19" s="54" t="str">
        <f t="shared" ca="1" si="7"/>
        <v/>
      </c>
      <c r="G19" s="54" t="str">
        <f t="shared" ca="1" si="7"/>
        <v/>
      </c>
      <c r="H19" s="54" t="str">
        <f t="shared" ca="1" si="7"/>
        <v/>
      </c>
      <c r="I19" s="54" t="str">
        <f t="shared" ca="1" si="7"/>
        <v/>
      </c>
      <c r="J19" s="54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54" t="str">
        <f t="shared" ref="D20:J20" ca="1" si="8">IF(D$2&lt;&gt;"",INDIRECT(D$2&amp;"!D49"),"")</f>
        <v/>
      </c>
      <c r="E20" s="54" t="str">
        <f t="shared" ca="1" si="8"/>
        <v/>
      </c>
      <c r="F20" s="54" t="str">
        <f t="shared" ca="1" si="8"/>
        <v/>
      </c>
      <c r="G20" s="54" t="str">
        <f t="shared" ca="1" si="8"/>
        <v/>
      </c>
      <c r="H20" s="54" t="str">
        <f t="shared" ca="1" si="8"/>
        <v/>
      </c>
      <c r="I20" s="54" t="str">
        <f t="shared" ca="1" si="8"/>
        <v/>
      </c>
      <c r="J20" s="54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>
        <f t="shared" ca="1" si="9"/>
        <v>0</v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No.14</v>
      </c>
      <c r="E24" s="26" t="str">
        <f t="shared" si="10"/>
        <v>No.15</v>
      </c>
      <c r="F24" s="26" t="str">
        <f t="shared" si="10"/>
        <v>No.16</v>
      </c>
      <c r="G24" s="26" t="str">
        <f t="shared" si="10"/>
        <v>No.17</v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16</v>
      </c>
      <c r="D25" s="54">
        <f t="shared" ref="D25:J25" ca="1" si="11">IF(D$2&lt;&gt;"",INDIRECT(D$2&amp;"!E47"),"")</f>
        <v>10</v>
      </c>
      <c r="E25" s="54">
        <f t="shared" ca="1" si="11"/>
        <v>19</v>
      </c>
      <c r="F25" s="54">
        <f t="shared" ca="1" si="11"/>
        <v>21</v>
      </c>
      <c r="G25" s="54">
        <f t="shared" ca="1" si="11"/>
        <v>15</v>
      </c>
      <c r="H25" s="54" t="str">
        <f t="shared" ca="1" si="11"/>
        <v/>
      </c>
      <c r="I25" s="54" t="str">
        <f t="shared" ca="1" si="11"/>
        <v/>
      </c>
      <c r="J25" s="54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12</v>
      </c>
      <c r="D26" s="54">
        <f t="shared" ref="D26:J26" ca="1" si="12">IF(D$2&lt;&gt;"",INDIRECT(D$2&amp;"!E48"),"")</f>
        <v>11</v>
      </c>
      <c r="E26" s="54">
        <f t="shared" ca="1" si="12"/>
        <v>11</v>
      </c>
      <c r="F26" s="54">
        <f t="shared" ca="1" si="12"/>
        <v>12</v>
      </c>
      <c r="G26" s="54">
        <f t="shared" ca="1" si="12"/>
        <v>15</v>
      </c>
      <c r="H26" s="54" t="str">
        <f t="shared" ca="1" si="12"/>
        <v/>
      </c>
      <c r="I26" s="54" t="str">
        <f t="shared" ca="1" si="12"/>
        <v/>
      </c>
      <c r="J26" s="54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16</v>
      </c>
      <c r="D27" s="54">
        <f t="shared" ref="D27:J27" ca="1" si="13">IF(D$2&lt;&gt;"",INDIRECT(D$2&amp;"!E49"),"")</f>
        <v>17</v>
      </c>
      <c r="E27" s="54">
        <f t="shared" ca="1" si="13"/>
        <v>13</v>
      </c>
      <c r="F27" s="54">
        <f t="shared" ca="1" si="13"/>
        <v>14</v>
      </c>
      <c r="G27" s="54">
        <f t="shared" ca="1" si="13"/>
        <v>20</v>
      </c>
      <c r="H27" s="54" t="str">
        <f t="shared" ca="1" si="13"/>
        <v/>
      </c>
      <c r="I27" s="54" t="str">
        <f t="shared" ca="1" si="13"/>
        <v/>
      </c>
      <c r="J27" s="54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2.21</v>
      </c>
      <c r="D28" s="30">
        <f t="shared" ref="D28:J28" ca="1" si="14">IF(D$2&lt;&gt;"",INDIRECT(D$2&amp;"!E50"),"")</f>
        <v>1.4900000000000002</v>
      </c>
      <c r="E28" s="30">
        <f t="shared" ca="1" si="14"/>
        <v>1.7300000000000002</v>
      </c>
      <c r="F28" s="30">
        <f t="shared" ca="1" si="14"/>
        <v>2.27</v>
      </c>
      <c r="G28" s="30">
        <f t="shared" ca="1" si="14"/>
        <v>3.3500000000000014</v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No.14</v>
      </c>
      <c r="E32" s="26" t="str">
        <f t="shared" si="15"/>
        <v>No.15</v>
      </c>
      <c r="F32" s="26" t="str">
        <f t="shared" si="15"/>
        <v>No.16</v>
      </c>
      <c r="G32" s="26" t="str">
        <f t="shared" si="15"/>
        <v>No.17</v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12</v>
      </c>
      <c r="D33" s="54">
        <f t="shared" ref="D33:J33" ca="1" si="16">IF(D$2&lt;&gt;"",INDIRECT(D$2&amp;"!C54"),"")</f>
        <v>7</v>
      </c>
      <c r="E33" s="54">
        <f t="shared" ca="1" si="16"/>
        <v>14</v>
      </c>
      <c r="F33" s="54">
        <f t="shared" ca="1" si="16"/>
        <v>16</v>
      </c>
      <c r="G33" s="54">
        <f t="shared" ca="1" si="16"/>
        <v>11</v>
      </c>
      <c r="H33" s="54" t="str">
        <f t="shared" ca="1" si="16"/>
        <v/>
      </c>
      <c r="I33" s="54" t="str">
        <f t="shared" ca="1" si="16"/>
        <v/>
      </c>
      <c r="J33" s="54" t="str">
        <f t="shared" ca="1" si="16"/>
        <v/>
      </c>
      <c r="K33" s="28">
        <f ca="1">C33*100</f>
        <v>1200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12</v>
      </c>
      <c r="D34" s="54">
        <f t="shared" ref="D34:J34" ca="1" si="17">IF(D$2&lt;&gt;"",INDIRECT(D$2&amp;"!C55"),"")</f>
        <v>10</v>
      </c>
      <c r="E34" s="54">
        <f t="shared" ca="1" si="17"/>
        <v>9</v>
      </c>
      <c r="F34" s="54">
        <f t="shared" ca="1" si="17"/>
        <v>12</v>
      </c>
      <c r="G34" s="54">
        <f t="shared" ca="1" si="17"/>
        <v>15</v>
      </c>
      <c r="H34" s="54" t="str">
        <f t="shared" ca="1" si="17"/>
        <v/>
      </c>
      <c r="I34" s="54" t="str">
        <f t="shared" ca="1" si="17"/>
        <v/>
      </c>
      <c r="J34" s="54" t="str">
        <f t="shared" ca="1" si="17"/>
        <v/>
      </c>
      <c r="K34" s="29">
        <f ca="1">C34</f>
        <v>12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15</v>
      </c>
      <c r="D35" s="54">
        <f t="shared" ref="D35:J35" ca="1" si="18">IF(D$2&lt;&gt;"",INDIRECT(D$2&amp;"!C56"),"")</f>
        <v>16</v>
      </c>
      <c r="E35" s="54">
        <f t="shared" ca="1" si="18"/>
        <v>11</v>
      </c>
      <c r="F35" s="54">
        <f t="shared" ca="1" si="18"/>
        <v>13</v>
      </c>
      <c r="G35" s="54">
        <f t="shared" ca="1" si="18"/>
        <v>21</v>
      </c>
      <c r="H35" s="54" t="str">
        <f t="shared" ca="1" si="18"/>
        <v/>
      </c>
      <c r="I35" s="54" t="str">
        <f t="shared" ca="1" si="18"/>
        <v/>
      </c>
      <c r="J35" s="54" t="str">
        <f t="shared" ca="1" si="18"/>
        <v/>
      </c>
      <c r="K35" s="29">
        <f ca="1">C35</f>
        <v>15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1.4379999999999999</v>
      </c>
      <c r="D36" s="30">
        <f t="shared" ref="D36:J36" ca="1" si="19">IF(D$2&lt;&gt;"",INDIRECT(D$2&amp;"!C57"),"")</f>
        <v>0.9700000000000002</v>
      </c>
      <c r="E36" s="30">
        <f t="shared" ca="1" si="19"/>
        <v>0.7300000000000002</v>
      </c>
      <c r="F36" s="30">
        <f t="shared" ca="1" si="19"/>
        <v>1.44</v>
      </c>
      <c r="G36" s="30">
        <f t="shared" ca="1" si="19"/>
        <v>2.6100000000000003</v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143.79999999999998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No.14</v>
      </c>
      <c r="E39" s="26" t="str">
        <f t="shared" si="20"/>
        <v>No.15</v>
      </c>
      <c r="F39" s="26" t="str">
        <f t="shared" si="20"/>
        <v>No.16</v>
      </c>
      <c r="G39" s="26" t="str">
        <f t="shared" si="20"/>
        <v>No.17</v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54">
        <f t="shared" ref="D40:J40" ca="1" si="21">IF(D$2&lt;&gt;"",INDIRECT(D$2&amp;"!D54"),"")</f>
        <v>0</v>
      </c>
      <c r="E40" s="54">
        <f t="shared" ca="1" si="21"/>
        <v>0</v>
      </c>
      <c r="F40" s="54">
        <f t="shared" ca="1" si="21"/>
        <v>0</v>
      </c>
      <c r="G40" s="54">
        <f t="shared" ca="1" si="21"/>
        <v>0</v>
      </c>
      <c r="H40" s="54" t="str">
        <f t="shared" ca="1" si="21"/>
        <v/>
      </c>
      <c r="I40" s="54" t="str">
        <f t="shared" ca="1" si="21"/>
        <v/>
      </c>
      <c r="J40" s="54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54" t="str">
        <f t="shared" ref="D41:J41" ca="1" si="22">IF(D$2&lt;&gt;"",INDIRECT(D$2&amp;"!D55"),"")</f>
        <v/>
      </c>
      <c r="E41" s="54" t="str">
        <f t="shared" ca="1" si="22"/>
        <v/>
      </c>
      <c r="F41" s="54" t="str">
        <f t="shared" ca="1" si="22"/>
        <v/>
      </c>
      <c r="G41" s="54" t="str">
        <f t="shared" ca="1" si="22"/>
        <v/>
      </c>
      <c r="H41" s="54" t="str">
        <f t="shared" ca="1" si="22"/>
        <v/>
      </c>
      <c r="I41" s="54" t="str">
        <f t="shared" ca="1" si="22"/>
        <v/>
      </c>
      <c r="J41" s="54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54" t="str">
        <f t="shared" ref="D42:J42" ca="1" si="23">IF(D$2&lt;&gt;"",INDIRECT(D$2&amp;"!D56"),"")</f>
        <v/>
      </c>
      <c r="E42" s="54" t="str">
        <f t="shared" ca="1" si="23"/>
        <v/>
      </c>
      <c r="F42" s="54" t="str">
        <f t="shared" ca="1" si="23"/>
        <v/>
      </c>
      <c r="G42" s="54" t="str">
        <f t="shared" ca="1" si="23"/>
        <v/>
      </c>
      <c r="H42" s="54" t="str">
        <f t="shared" ca="1" si="23"/>
        <v/>
      </c>
      <c r="I42" s="54" t="str">
        <f t="shared" ca="1" si="23"/>
        <v/>
      </c>
      <c r="J42" s="54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>
        <f t="shared" ca="1" si="24"/>
        <v>0</v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No.14</v>
      </c>
      <c r="E46" s="26" t="str">
        <f t="shared" si="25"/>
        <v>No.15</v>
      </c>
      <c r="F46" s="26" t="str">
        <f t="shared" si="25"/>
        <v>No.16</v>
      </c>
      <c r="G46" s="26" t="str">
        <f t="shared" si="25"/>
        <v>No.17</v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12</v>
      </c>
      <c r="D47" s="54">
        <f t="shared" ref="D47:J47" ca="1" si="26">IF(D$2&lt;&gt;"",INDIRECT(D$2&amp;"!E54"),"")</f>
        <v>7</v>
      </c>
      <c r="E47" s="54">
        <f t="shared" ca="1" si="26"/>
        <v>14</v>
      </c>
      <c r="F47" s="54">
        <f t="shared" ca="1" si="26"/>
        <v>16</v>
      </c>
      <c r="G47" s="54">
        <f t="shared" ca="1" si="26"/>
        <v>11</v>
      </c>
      <c r="H47" s="54" t="str">
        <f t="shared" ca="1" si="26"/>
        <v/>
      </c>
      <c r="I47" s="54" t="str">
        <f t="shared" ca="1" si="26"/>
        <v/>
      </c>
      <c r="J47" s="54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12</v>
      </c>
      <c r="D48" s="54">
        <f t="shared" ref="D48:J48" ca="1" si="27">IF(D$2&lt;&gt;"",INDIRECT(D$2&amp;"!E55"),"")</f>
        <v>10</v>
      </c>
      <c r="E48" s="54">
        <f t="shared" ca="1" si="27"/>
        <v>9</v>
      </c>
      <c r="F48" s="54">
        <f t="shared" ca="1" si="27"/>
        <v>12</v>
      </c>
      <c r="G48" s="54">
        <f t="shared" ca="1" si="27"/>
        <v>15</v>
      </c>
      <c r="H48" s="54" t="str">
        <f t="shared" ca="1" si="27"/>
        <v/>
      </c>
      <c r="I48" s="54" t="str">
        <f t="shared" ca="1" si="27"/>
        <v/>
      </c>
      <c r="J48" s="54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15</v>
      </c>
      <c r="D49" s="54">
        <f t="shared" ref="D49:J49" ca="1" si="28">IF(D$2&lt;&gt;"",INDIRECT(D$2&amp;"!E56"),"")</f>
        <v>16</v>
      </c>
      <c r="E49" s="54">
        <f t="shared" ca="1" si="28"/>
        <v>11</v>
      </c>
      <c r="F49" s="54">
        <f t="shared" ca="1" si="28"/>
        <v>13</v>
      </c>
      <c r="G49" s="54">
        <f t="shared" ca="1" si="28"/>
        <v>21</v>
      </c>
      <c r="H49" s="54" t="str">
        <f t="shared" ca="1" si="28"/>
        <v/>
      </c>
      <c r="I49" s="54" t="str">
        <f t="shared" ca="1" si="28"/>
        <v/>
      </c>
      <c r="J49" s="54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1.4379999999999999</v>
      </c>
      <c r="D50" s="30">
        <f t="shared" ref="D50:J50" ca="1" si="29">IF(D$2&lt;&gt;"",INDIRECT(D$2&amp;"!E57"),"")</f>
        <v>0.9700000000000002</v>
      </c>
      <c r="E50" s="30">
        <f t="shared" ca="1" si="29"/>
        <v>0.7300000000000002</v>
      </c>
      <c r="F50" s="30">
        <f t="shared" ca="1" si="29"/>
        <v>1.44</v>
      </c>
      <c r="G50" s="30">
        <f t="shared" ca="1" si="29"/>
        <v>2.6100000000000003</v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75</v>
      </c>
      <c r="D54" s="14" t="str">
        <f ca="1">IF($C$18=0,"",ROUND((C40/C18*100),1))</f>
        <v/>
      </c>
      <c r="E54" s="35">
        <f ca="1">ROUND((C47/C25*100),1)</f>
        <v>75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65.099999999999994</v>
      </c>
      <c r="D55" s="14" t="str">
        <f ca="1">IF($C$18=0,"",ROUND((C43/C21)*100,1))</f>
        <v/>
      </c>
      <c r="E55" s="35">
        <f ca="1">ROUND((C50/C28)*100,1)</f>
        <v>65.099999999999994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No.14</v>
      </c>
      <c r="E59" s="26" t="str">
        <f t="shared" si="30"/>
        <v>No.15</v>
      </c>
      <c r="F59" s="26" t="str">
        <f t="shared" si="30"/>
        <v>No.16</v>
      </c>
      <c r="G59" s="26" t="str">
        <f t="shared" si="30"/>
        <v>No.17</v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4</v>
      </c>
      <c r="D60" s="54">
        <f t="shared" ref="D60:J60" ca="1" si="31">IF(D$2&lt;&gt;"",INDIRECT(D$2&amp;"!C66"),"")</f>
        <v>3</v>
      </c>
      <c r="E60" s="54">
        <f t="shared" ca="1" si="31"/>
        <v>5</v>
      </c>
      <c r="F60" s="54">
        <f t="shared" ca="1" si="31"/>
        <v>5</v>
      </c>
      <c r="G60" s="54">
        <f t="shared" ca="1" si="31"/>
        <v>4</v>
      </c>
      <c r="H60" s="54" t="str">
        <f t="shared" ca="1" si="31"/>
        <v/>
      </c>
      <c r="I60" s="54" t="str">
        <f t="shared" ca="1" si="31"/>
        <v/>
      </c>
      <c r="J60" s="54" t="str">
        <f t="shared" ca="1" si="31"/>
        <v/>
      </c>
      <c r="K60" s="28">
        <f ca="1">C60*100</f>
        <v>400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14</v>
      </c>
      <c r="D61" s="54">
        <f t="shared" ref="D61:J61" ca="1" si="32">IF(D$2&lt;&gt;"",INDIRECT(D$2&amp;"!C67"),"")</f>
        <v>12</v>
      </c>
      <c r="E61" s="54">
        <f t="shared" ca="1" si="32"/>
        <v>15</v>
      </c>
      <c r="F61" s="54">
        <f t="shared" ca="1" si="32"/>
        <v>15</v>
      </c>
      <c r="G61" s="54">
        <f t="shared" ca="1" si="32"/>
        <v>15</v>
      </c>
      <c r="H61" s="54" t="str">
        <f t="shared" ca="1" si="32"/>
        <v/>
      </c>
      <c r="I61" s="54" t="str">
        <f t="shared" ca="1" si="32"/>
        <v/>
      </c>
      <c r="J61" s="54" t="str">
        <f t="shared" ca="1" si="32"/>
        <v/>
      </c>
      <c r="K61" s="29">
        <f ca="1">C61</f>
        <v>14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18</v>
      </c>
      <c r="D62" s="54">
        <f t="shared" ref="D62:J62" ca="1" si="33">IF(D$2&lt;&gt;"",INDIRECT(D$2&amp;"!C68"),"")</f>
        <v>17</v>
      </c>
      <c r="E62" s="54">
        <f t="shared" ca="1" si="33"/>
        <v>19</v>
      </c>
      <c r="F62" s="54">
        <f t="shared" ca="1" si="33"/>
        <v>17</v>
      </c>
      <c r="G62" s="54">
        <f t="shared" ca="1" si="33"/>
        <v>19</v>
      </c>
      <c r="H62" s="54" t="str">
        <f t="shared" ca="1" si="33"/>
        <v/>
      </c>
      <c r="I62" s="54" t="str">
        <f t="shared" ca="1" si="33"/>
        <v/>
      </c>
      <c r="J62" s="54" t="str">
        <f t="shared" ca="1" si="33"/>
        <v/>
      </c>
      <c r="K62" s="29">
        <f ca="1">C62</f>
        <v>18</v>
      </c>
    </row>
    <row r="63" spans="1:21" ht="12.75" customHeight="1" x14ac:dyDescent="0.15">
      <c r="A63" s="100" t="s">
        <v>25</v>
      </c>
      <c r="B63" s="101"/>
      <c r="C63" s="4">
        <f ca="1">ROUND(AVERAGE(D63:J63),3)</f>
        <v>0.77300000000000002</v>
      </c>
      <c r="D63" s="30">
        <f t="shared" ref="D63:J63" ca="1" si="34">IF(D$2&lt;&gt;"",INDIRECT(D$2&amp;"!C69"),"")</f>
        <v>0.52</v>
      </c>
      <c r="E63" s="30">
        <f t="shared" ca="1" si="34"/>
        <v>1</v>
      </c>
      <c r="F63" s="30">
        <f t="shared" ca="1" si="34"/>
        <v>0.83000000000000007</v>
      </c>
      <c r="G63" s="30">
        <f t="shared" ca="1" si="34"/>
        <v>0.7400000000000011</v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77.3</v>
      </c>
    </row>
    <row r="64" spans="1:21" ht="12.75" customHeight="1" x14ac:dyDescent="0.15">
      <c r="K64" s="18" t="str">
        <f ca="1">"形状比＝"&amp;ROUND(K61/K62*100,0)&amp;"、Sr＝"&amp;ROUND((10000/K60)^0.5/K61*100,0)</f>
        <v>形状比＝78、Sr＝36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No.14</v>
      </c>
      <c r="E67" s="26" t="str">
        <f t="shared" si="35"/>
        <v>No.15</v>
      </c>
      <c r="F67" s="26" t="str">
        <f t="shared" si="35"/>
        <v>No.16</v>
      </c>
      <c r="G67" s="26" t="str">
        <f t="shared" si="35"/>
        <v>No.17</v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54">
        <f t="shared" ref="D68:J68" ca="1" si="36">IF(D$2&lt;&gt;"",INDIRECT(D$2&amp;"!D66"),"")</f>
        <v>0</v>
      </c>
      <c r="E68" s="54">
        <f t="shared" ca="1" si="36"/>
        <v>0</v>
      </c>
      <c r="F68" s="54">
        <f t="shared" ca="1" si="36"/>
        <v>0</v>
      </c>
      <c r="G68" s="54">
        <f t="shared" ca="1" si="36"/>
        <v>0</v>
      </c>
      <c r="H68" s="54" t="str">
        <f t="shared" ca="1" si="36"/>
        <v/>
      </c>
      <c r="I68" s="54" t="str">
        <f t="shared" ca="1" si="36"/>
        <v/>
      </c>
      <c r="J68" s="54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54" t="str">
        <f t="shared" ref="D69:J69" ca="1" si="37">IF(D$2&lt;&gt;"",INDIRECT(D$2&amp;"!D67"),"")</f>
        <v/>
      </c>
      <c r="E69" s="54" t="str">
        <f t="shared" ca="1" si="37"/>
        <v/>
      </c>
      <c r="F69" s="54" t="str">
        <f t="shared" ca="1" si="37"/>
        <v/>
      </c>
      <c r="G69" s="54" t="str">
        <f t="shared" ca="1" si="37"/>
        <v/>
      </c>
      <c r="H69" s="54" t="str">
        <f t="shared" ca="1" si="37"/>
        <v/>
      </c>
      <c r="I69" s="54" t="str">
        <f t="shared" ca="1" si="37"/>
        <v/>
      </c>
      <c r="J69" s="54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54" t="str">
        <f t="shared" ref="D70:J70" ca="1" si="38">IF(D$2&lt;&gt;"",INDIRECT(D$2&amp;"!D68"),"")</f>
        <v/>
      </c>
      <c r="E70" s="54" t="str">
        <f t="shared" ca="1" si="38"/>
        <v/>
      </c>
      <c r="F70" s="54" t="str">
        <f t="shared" ca="1" si="38"/>
        <v/>
      </c>
      <c r="G70" s="54" t="str">
        <f t="shared" ca="1" si="38"/>
        <v/>
      </c>
      <c r="H70" s="54" t="str">
        <f t="shared" ca="1" si="38"/>
        <v/>
      </c>
      <c r="I70" s="54" t="str">
        <f t="shared" ca="1" si="38"/>
        <v/>
      </c>
      <c r="J70" s="54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No.14</v>
      </c>
      <c r="E74" s="26" t="str">
        <f t="shared" si="40"/>
        <v>No.15</v>
      </c>
      <c r="F74" s="26" t="str">
        <f t="shared" si="40"/>
        <v>No.16</v>
      </c>
      <c r="G74" s="26" t="str">
        <f t="shared" si="40"/>
        <v>No.17</v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4</v>
      </c>
      <c r="D75" s="54">
        <f t="shared" ref="D75:J75" ca="1" si="41">IF(D$2&lt;&gt;"",INDIRECT(D$2&amp;"!E66"),"")</f>
        <v>3</v>
      </c>
      <c r="E75" s="54">
        <f t="shared" ca="1" si="41"/>
        <v>5</v>
      </c>
      <c r="F75" s="54">
        <f t="shared" ca="1" si="41"/>
        <v>5</v>
      </c>
      <c r="G75" s="54">
        <f t="shared" ca="1" si="41"/>
        <v>4</v>
      </c>
      <c r="H75" s="54" t="str">
        <f t="shared" ca="1" si="41"/>
        <v/>
      </c>
      <c r="I75" s="54" t="str">
        <f t="shared" ca="1" si="41"/>
        <v/>
      </c>
      <c r="J75" s="54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14</v>
      </c>
      <c r="D76" s="54">
        <f t="shared" ref="D76:J76" ca="1" si="42">IF(D$2&lt;&gt;"",INDIRECT(D$2&amp;"!E67"),"")</f>
        <v>12</v>
      </c>
      <c r="E76" s="54">
        <f t="shared" ca="1" si="42"/>
        <v>15</v>
      </c>
      <c r="F76" s="54">
        <f t="shared" ca="1" si="42"/>
        <v>15</v>
      </c>
      <c r="G76" s="54">
        <f t="shared" ca="1" si="42"/>
        <v>15</v>
      </c>
      <c r="H76" s="54" t="str">
        <f t="shared" ca="1" si="42"/>
        <v/>
      </c>
      <c r="I76" s="54" t="str">
        <f t="shared" ca="1" si="42"/>
        <v/>
      </c>
      <c r="J76" s="54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18</v>
      </c>
      <c r="D77" s="54">
        <f t="shared" ref="D77:J77" ca="1" si="43">IF(D$2&lt;&gt;"",INDIRECT(D$2&amp;"!E68"),"")</f>
        <v>17</v>
      </c>
      <c r="E77" s="54">
        <f t="shared" ca="1" si="43"/>
        <v>19</v>
      </c>
      <c r="F77" s="54">
        <f t="shared" ca="1" si="43"/>
        <v>17</v>
      </c>
      <c r="G77" s="54">
        <f t="shared" ca="1" si="43"/>
        <v>19</v>
      </c>
      <c r="H77" s="54" t="str">
        <f t="shared" ca="1" si="43"/>
        <v/>
      </c>
      <c r="I77" s="54" t="str">
        <f t="shared" ca="1" si="43"/>
        <v/>
      </c>
      <c r="J77" s="54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0.77300000000000002</v>
      </c>
      <c r="D78" s="30">
        <f t="shared" ref="D78:J78" ca="1" si="44">IF(D$2&lt;&gt;"",INDIRECT(D$2&amp;"!E69"),"")</f>
        <v>0.52</v>
      </c>
      <c r="E78" s="30">
        <f t="shared" ca="1" si="44"/>
        <v>1</v>
      </c>
      <c r="F78" s="30">
        <f t="shared" ca="1" si="44"/>
        <v>0.83000000000000007</v>
      </c>
      <c r="G78" s="30">
        <f t="shared" ca="1" si="44"/>
        <v>0.7400000000000011</v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334</v>
      </c>
    </row>
    <row r="93" spans="1:11" x14ac:dyDescent="0.15">
      <c r="B93" s="10" t="s">
        <v>335</v>
      </c>
    </row>
    <row r="94" spans="1:11" x14ac:dyDescent="0.15">
      <c r="B94" s="10" t="s">
        <v>336</v>
      </c>
    </row>
    <row r="95" spans="1:11" x14ac:dyDescent="0.15">
      <c r="B95" s="10" t="s">
        <v>337</v>
      </c>
    </row>
    <row r="97" spans="2:2" x14ac:dyDescent="0.15">
      <c r="B97" s="10" t="s">
        <v>338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AJ120"/>
  <sheetViews>
    <sheetView showGridLines="0" tabSelected="1" view="pageBreakPreview" topLeftCell="A25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86</v>
      </c>
      <c r="B2" s="113"/>
      <c r="C2" s="113"/>
      <c r="D2" s="113"/>
      <c r="E2" s="113"/>
      <c r="F2" s="113"/>
      <c r="G2" s="113"/>
      <c r="H2" s="114" t="s">
        <v>85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77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6">
        <v>0</v>
      </c>
      <c r="L3" s="76">
        <v>12</v>
      </c>
      <c r="M3" s="76">
        <v>22</v>
      </c>
      <c r="N3" s="76">
        <v>32</v>
      </c>
      <c r="O3" s="76">
        <v>42</v>
      </c>
      <c r="P3" s="76" t="s">
        <v>14</v>
      </c>
      <c r="Q3" s="76">
        <v>0</v>
      </c>
      <c r="R3" s="76">
        <v>12</v>
      </c>
      <c r="S3" s="76">
        <v>22</v>
      </c>
      <c r="T3" s="76">
        <v>32</v>
      </c>
      <c r="U3" s="76" t="s">
        <v>14</v>
      </c>
      <c r="V3" s="76">
        <v>0</v>
      </c>
      <c r="W3" s="76">
        <v>12</v>
      </c>
      <c r="X3" s="76">
        <v>22</v>
      </c>
      <c r="Y3" s="76">
        <v>42</v>
      </c>
      <c r="Z3" s="76" t="s">
        <v>14</v>
      </c>
      <c r="AA3" s="76">
        <v>0</v>
      </c>
      <c r="AB3" s="76">
        <v>12</v>
      </c>
      <c r="AC3" s="76">
        <v>22</v>
      </c>
      <c r="AD3" s="76">
        <v>32</v>
      </c>
      <c r="AE3" s="76">
        <v>42</v>
      </c>
      <c r="AF3" s="76" t="s">
        <v>14</v>
      </c>
      <c r="AG3" s="76">
        <v>0</v>
      </c>
      <c r="AH3" s="76">
        <v>12</v>
      </c>
      <c r="AI3" s="76">
        <v>42</v>
      </c>
      <c r="AJ3" s="76" t="s">
        <v>14</v>
      </c>
    </row>
    <row r="4" spans="1:36" ht="12.95" customHeight="1" x14ac:dyDescent="0.15">
      <c r="A4" s="75">
        <v>411</v>
      </c>
      <c r="B4" s="107" t="s">
        <v>58</v>
      </c>
      <c r="C4" s="107"/>
      <c r="D4" s="75">
        <v>26</v>
      </c>
      <c r="E4" s="75">
        <v>16</v>
      </c>
      <c r="F4" s="4">
        <f t="shared" ref="F4:F43" si="0">IF(D4&gt;0,IF(B4="スギ",P4,IF(B4="ヒノキ",U4,IF(B4="アカマツ",Z4,IF(B4="カラマツ",AF4,AJ4)))),"")</f>
        <v>0.38</v>
      </c>
      <c r="G4" s="5"/>
      <c r="H4" s="75"/>
      <c r="I4" s="85" t="s">
        <v>83</v>
      </c>
      <c r="J4" s="1" t="s">
        <v>15</v>
      </c>
      <c r="K4" s="76">
        <f t="shared" ref="K4:K43" si="1">IF(ROUND(10^(-5+0.8769+1.7454*LOG(D4)+1.014*LOG(E4)),2)&gt;=0.01,ROUND(10^(-5+0.8769+1.7454*LOG(D4)+1.014*LOG(E4)),2),ROUND(10^(-5+0.8769+1.7454*LOG(D4)+1.014*LOG(E4)),3))</f>
        <v>0.37</v>
      </c>
      <c r="L4" s="76">
        <f t="shared" ref="L4:L43" si="2">ROUND(10^(-5+0.73504+1.83346*LOG(D4)+1.06569*LOG(E4)),2)</f>
        <v>0.41</v>
      </c>
      <c r="M4" s="76">
        <f t="shared" ref="M4:M43" si="3">ROUND(10^(-5+0.71514+1.74357*LOG(D4)+1.17719*LOG(E4)),2)</f>
        <v>0.4</v>
      </c>
      <c r="N4" s="76">
        <f t="shared" ref="N4:N43" si="4">ROUND(10^(-5+0.82956+1.76381*LOG(D4)+1.06412*LOG(E4)),2)</f>
        <v>0.4</v>
      </c>
      <c r="O4" s="76">
        <f t="shared" ref="O4:O43" si="5">ROUND(10^(-5+0.88226+1.79204*LOG(D4)+0.99303*LOG(E4)),2)</f>
        <v>0.41</v>
      </c>
      <c r="P4" s="76">
        <f>HLOOKUP($D4,K$3:O$43,MATCH($A4,$A$3:$A$43,0),1)</f>
        <v>0.4</v>
      </c>
      <c r="Q4" s="76">
        <f t="shared" ref="Q4:Q43" si="6">IF(ROUND(10^(1.810672*LOG(D4)+0.982833*LOG(E4)-4.173533),2)&gt;=0.01,ROUND(10^(1.810672*LOG(D4)+0.982833*LOG(E4)-4.173533),2),ROUND(10^(1.810672*LOG(D4)+0.982833*LOG(E4)-4.173533),3))</f>
        <v>0.37</v>
      </c>
      <c r="R4" s="76">
        <f t="shared" ref="R4:R43" si="7">ROUND(10^(1.905709*LOG(D4)+1.011385*LOG(E4)-4.293729),2)</f>
        <v>0.42</v>
      </c>
      <c r="S4" s="76">
        <f t="shared" ref="S4:S43" si="8">ROUND(10^(1.771888*LOG(D4)+1.138415*LOG(E4)-4.271259),2)</f>
        <v>0.4</v>
      </c>
      <c r="T4" s="76">
        <f t="shared" ref="T4:T43" si="9">ROUND(10^(1.671519*LOG(D4)+1.363617*LOG(E4)-4.404407),2)</f>
        <v>0.4</v>
      </c>
      <c r="U4" s="76">
        <f t="shared" ref="U4:U43" si="10">HLOOKUP($D4,Q$3:T$43,MATCH($A4,$A$3:$A$43,0),1)</f>
        <v>0.4</v>
      </c>
      <c r="V4" s="76">
        <f t="shared" ref="V4:V43" si="11">IF(ROUND(10^(-4.249503+1.946501*LOG(D4)+0.942682*LOG(E4)),2)&gt;=0.01,ROUND(10^(-4.249503+1.946501*LOG(D4)+0.942682*LOG(E4)),2),ROUND(10^(-4.249503+1.946501*LOG(D4)+0.942682*LOG(E4)),3))</f>
        <v>0.44</v>
      </c>
      <c r="W4" s="76">
        <f t="shared" ref="W4:W43" si="12">ROUND(10^(-4.155639+1.847898*LOG(D4)+0.951955*LOG(E4)),2)</f>
        <v>0.4</v>
      </c>
      <c r="X4" s="76">
        <f t="shared" ref="X4:X43" si="13">ROUND(10^(-4.194535+1.804172*LOG(D4)+1.034248*LOG(E4)),2)</f>
        <v>0.4</v>
      </c>
      <c r="Y4" s="76">
        <f t="shared" ref="Y4:Y43" si="14">ROUND(10^(-4.42347+2.006485*LOG(D4)+0.967757*LOG(E4)),2)</f>
        <v>0.38</v>
      </c>
      <c r="Z4" s="76">
        <f t="shared" ref="Z4:Z43" si="15">HLOOKUP($D4,V$3:Y$43,MATCH($A4,$A$3:$A$43,0),1)</f>
        <v>0.4</v>
      </c>
      <c r="AA4" s="76">
        <f t="shared" ref="AA4:AA43" si="16">IF(ROUND(10^(1.80389*LOG(D4)+0.962587*LOG(E4)-4.155099),2)&gt;=0.01,ROUND(10^(1.80389*LOG(D4)+0.962587*LOG(E4)-4.155099),2),ROUND(10^(1.80389*LOG(D4)+0.962587*LOG(E4)-4.155099),3))</f>
        <v>0.36</v>
      </c>
      <c r="AB4" s="76">
        <f t="shared" ref="AB4:AB43" si="17">ROUND(10^(1.979213*LOG(D4)+0.998347*LOG(E4)-4.369281),2)</f>
        <v>0.43</v>
      </c>
      <c r="AC4" s="76">
        <f t="shared" ref="AC4:AC43" si="18">ROUND(10^(1.904401*LOG(D4)+1.062478*LOG(E4)-4.348104),2)</f>
        <v>0.42</v>
      </c>
      <c r="AD4" s="76">
        <f t="shared" ref="AD4:AD43" si="19">ROUND(10^(1.640825*LOG(D4)+1.080387*LOG(E4)-3.976731),2)</f>
        <v>0.44</v>
      </c>
      <c r="AE4" s="76">
        <f t="shared" ref="AE4:AE43" si="20">ROUND(10^(1.90887*LOG(D4)+1.088002*LOG(E4)-4.431495),2)</f>
        <v>0.38</v>
      </c>
      <c r="AF4" s="76">
        <f t="shared" ref="AF4:AF43" si="21">HLOOKUP($D4,AA$3:AE$43,MATCH($A4,$A$3:$A$43,0),1)</f>
        <v>0.42</v>
      </c>
      <c r="AG4" s="76">
        <f t="shared" ref="AG4:AG43" si="22">IF(ROUND(10^(1.94019664*LOG(D4)+0.84689666*LOG(E4)-4.20067295),2)&gt;=0.01,ROUND(10^(1.94019664*LOG(D4)+0.84689666*LOG(E4)-4.20067295),2),ROUND(10^(1.94019664*LOG(D4)+0.84689666*LOG(E4)-4.20067295),3))</f>
        <v>0.37</v>
      </c>
      <c r="AH4" s="76">
        <f t="shared" ref="AH4:AH43" si="23">ROUND(10^(1.93813902*LOG(D4)+0.96697002*LOG(E4)-4.32216295),2)</f>
        <v>0.38</v>
      </c>
      <c r="AI4" s="76">
        <f t="shared" ref="AI4:AI43" si="24">ROUND(10^(1.82464098*LOG(D4)+0.97625989*LOG(E4)-4.15096808),2)</f>
        <v>0.4</v>
      </c>
      <c r="AJ4" s="76">
        <f t="shared" ref="AJ4:AJ43" si="25">HLOOKUP($D4,AG$3:AI$43,MATCH($A4,$A$3:$A$43,0),1)</f>
        <v>0.38</v>
      </c>
    </row>
    <row r="5" spans="1:36" ht="12.95" customHeight="1" x14ac:dyDescent="0.15">
      <c r="A5" s="75">
        <v>412</v>
      </c>
      <c r="B5" s="107" t="s">
        <v>56</v>
      </c>
      <c r="C5" s="107"/>
      <c r="D5" s="75">
        <v>16</v>
      </c>
      <c r="E5" s="75">
        <v>12</v>
      </c>
      <c r="F5" s="4">
        <f t="shared" si="0"/>
        <v>0.11</v>
      </c>
      <c r="G5" s="5"/>
      <c r="H5" s="75"/>
      <c r="I5" s="75"/>
      <c r="J5" s="1" t="s">
        <v>15</v>
      </c>
      <c r="K5" s="76">
        <f t="shared" si="1"/>
        <v>0.12</v>
      </c>
      <c r="L5" s="76">
        <f t="shared" si="2"/>
        <v>0.12</v>
      </c>
      <c r="M5" s="76">
        <f t="shared" si="3"/>
        <v>0.12</v>
      </c>
      <c r="N5" s="76">
        <f t="shared" si="4"/>
        <v>0.13</v>
      </c>
      <c r="O5" s="76">
        <f t="shared" si="5"/>
        <v>0.13</v>
      </c>
      <c r="P5" s="76">
        <f t="shared" ref="P5:P43" si="26">HLOOKUP($D5,K$3:O$43,MATCH(A5,$A$3:$A$43,0),1)</f>
        <v>0.12</v>
      </c>
      <c r="Q5" s="76">
        <f t="shared" si="6"/>
        <v>0.12</v>
      </c>
      <c r="R5" s="76">
        <f t="shared" si="7"/>
        <v>0.12</v>
      </c>
      <c r="S5" s="76">
        <f t="shared" si="8"/>
        <v>0.12</v>
      </c>
      <c r="T5" s="76">
        <f t="shared" si="9"/>
        <v>0.12</v>
      </c>
      <c r="U5" s="76">
        <f t="shared" si="10"/>
        <v>0.12</v>
      </c>
      <c r="V5" s="76">
        <f t="shared" si="11"/>
        <v>0.13</v>
      </c>
      <c r="W5" s="76">
        <f t="shared" si="12"/>
        <v>0.12</v>
      </c>
      <c r="X5" s="76">
        <f t="shared" si="13"/>
        <v>0.12</v>
      </c>
      <c r="Y5" s="76">
        <f t="shared" si="14"/>
        <v>0.11</v>
      </c>
      <c r="Z5" s="76">
        <f t="shared" si="15"/>
        <v>0.12</v>
      </c>
      <c r="AA5" s="76">
        <f t="shared" si="16"/>
        <v>0.11</v>
      </c>
      <c r="AB5" s="76">
        <f t="shared" si="17"/>
        <v>0.12</v>
      </c>
      <c r="AC5" s="76">
        <f t="shared" si="18"/>
        <v>0.12</v>
      </c>
      <c r="AD5" s="76">
        <f t="shared" si="19"/>
        <v>0.15</v>
      </c>
      <c r="AE5" s="76">
        <f t="shared" si="20"/>
        <v>0.11</v>
      </c>
      <c r="AF5" s="76">
        <f t="shared" si="21"/>
        <v>0.12</v>
      </c>
      <c r="AG5" s="76">
        <f t="shared" si="22"/>
        <v>0.11</v>
      </c>
      <c r="AH5" s="76">
        <f t="shared" si="23"/>
        <v>0.11</v>
      </c>
      <c r="AI5" s="76">
        <f t="shared" si="24"/>
        <v>0.13</v>
      </c>
      <c r="AJ5" s="76">
        <f t="shared" si="25"/>
        <v>0.11</v>
      </c>
    </row>
    <row r="6" spans="1:36" ht="12.95" customHeight="1" x14ac:dyDescent="0.15">
      <c r="A6" s="90">
        <v>413</v>
      </c>
      <c r="B6" s="107" t="s">
        <v>56</v>
      </c>
      <c r="C6" s="107"/>
      <c r="D6" s="75">
        <v>16</v>
      </c>
      <c r="E6" s="75">
        <v>14</v>
      </c>
      <c r="F6" s="4">
        <f t="shared" si="0"/>
        <v>0.13</v>
      </c>
      <c r="G6" s="75"/>
      <c r="H6" s="81"/>
      <c r="I6" s="75"/>
      <c r="J6" s="1" t="s">
        <v>15</v>
      </c>
      <c r="K6" s="76">
        <f t="shared" si="1"/>
        <v>0.14000000000000001</v>
      </c>
      <c r="L6" s="76">
        <f t="shared" si="2"/>
        <v>0.15</v>
      </c>
      <c r="M6" s="76">
        <f t="shared" si="3"/>
        <v>0.15</v>
      </c>
      <c r="N6" s="76">
        <f t="shared" si="4"/>
        <v>0.15</v>
      </c>
      <c r="O6" s="76">
        <f t="shared" si="5"/>
        <v>0.15</v>
      </c>
      <c r="P6" s="76">
        <f t="shared" si="26"/>
        <v>0.15</v>
      </c>
      <c r="Q6" s="76">
        <f t="shared" si="6"/>
        <v>0.14000000000000001</v>
      </c>
      <c r="R6" s="76">
        <f t="shared" si="7"/>
        <v>0.14000000000000001</v>
      </c>
      <c r="S6" s="76">
        <f t="shared" si="8"/>
        <v>0.15</v>
      </c>
      <c r="T6" s="76">
        <f t="shared" si="9"/>
        <v>0.15</v>
      </c>
      <c r="U6" s="76">
        <f t="shared" si="10"/>
        <v>0.14000000000000001</v>
      </c>
      <c r="V6" s="76">
        <f t="shared" si="11"/>
        <v>0.15</v>
      </c>
      <c r="W6" s="76">
        <f t="shared" si="12"/>
        <v>0.14000000000000001</v>
      </c>
      <c r="X6" s="76">
        <f t="shared" si="13"/>
        <v>0.15</v>
      </c>
      <c r="Y6" s="76">
        <f t="shared" si="14"/>
        <v>0.13</v>
      </c>
      <c r="Z6" s="76">
        <f t="shared" si="15"/>
        <v>0.14000000000000001</v>
      </c>
      <c r="AA6" s="76">
        <f t="shared" si="16"/>
        <v>0.13</v>
      </c>
      <c r="AB6" s="76">
        <f t="shared" si="17"/>
        <v>0.14000000000000001</v>
      </c>
      <c r="AC6" s="76">
        <f t="shared" si="18"/>
        <v>0.15</v>
      </c>
      <c r="AD6" s="76">
        <f t="shared" si="19"/>
        <v>0.17</v>
      </c>
      <c r="AE6" s="76">
        <f t="shared" si="20"/>
        <v>0.13</v>
      </c>
      <c r="AF6" s="76">
        <f t="shared" si="21"/>
        <v>0.14000000000000001</v>
      </c>
      <c r="AG6" s="76">
        <f t="shared" si="22"/>
        <v>0.13</v>
      </c>
      <c r="AH6" s="76">
        <f t="shared" si="23"/>
        <v>0.13</v>
      </c>
      <c r="AI6" s="76">
        <f t="shared" si="24"/>
        <v>0.15</v>
      </c>
      <c r="AJ6" s="76">
        <f t="shared" si="25"/>
        <v>0.13</v>
      </c>
    </row>
    <row r="7" spans="1:36" ht="12.95" customHeight="1" x14ac:dyDescent="0.15">
      <c r="A7" s="90">
        <v>414</v>
      </c>
      <c r="B7" s="107" t="s">
        <v>56</v>
      </c>
      <c r="C7" s="107"/>
      <c r="D7" s="75">
        <v>8</v>
      </c>
      <c r="E7" s="75">
        <v>8</v>
      </c>
      <c r="F7" s="4">
        <f t="shared" si="0"/>
        <v>0.02</v>
      </c>
      <c r="G7" s="5"/>
      <c r="H7" s="90" t="s">
        <v>61</v>
      </c>
      <c r="I7" s="75"/>
      <c r="J7" s="1" t="s">
        <v>15</v>
      </c>
      <c r="K7" s="76">
        <f t="shared" si="1"/>
        <v>0.02</v>
      </c>
      <c r="L7" s="76">
        <f t="shared" si="2"/>
        <v>0.02</v>
      </c>
      <c r="M7" s="76">
        <f t="shared" si="3"/>
        <v>0.02</v>
      </c>
      <c r="N7" s="76">
        <f t="shared" si="4"/>
        <v>0.02</v>
      </c>
      <c r="O7" s="76">
        <f t="shared" si="5"/>
        <v>0.02</v>
      </c>
      <c r="P7" s="76">
        <f t="shared" si="26"/>
        <v>0.02</v>
      </c>
      <c r="Q7" s="76">
        <f t="shared" si="6"/>
        <v>0.02</v>
      </c>
      <c r="R7" s="76">
        <f t="shared" si="7"/>
        <v>0.02</v>
      </c>
      <c r="S7" s="76">
        <f t="shared" si="8"/>
        <v>0.02</v>
      </c>
      <c r="T7" s="76">
        <f t="shared" si="9"/>
        <v>0.02</v>
      </c>
      <c r="U7" s="76">
        <f t="shared" si="10"/>
        <v>0.02</v>
      </c>
      <c r="V7" s="76">
        <f t="shared" si="11"/>
        <v>0.02</v>
      </c>
      <c r="W7" s="76">
        <f t="shared" si="12"/>
        <v>0.02</v>
      </c>
      <c r="X7" s="76">
        <f t="shared" si="13"/>
        <v>0.02</v>
      </c>
      <c r="Y7" s="76">
        <f t="shared" si="14"/>
        <v>0.02</v>
      </c>
      <c r="Z7" s="76">
        <f t="shared" si="15"/>
        <v>0.02</v>
      </c>
      <c r="AA7" s="76">
        <f t="shared" si="16"/>
        <v>0.02</v>
      </c>
      <c r="AB7" s="76">
        <f t="shared" si="17"/>
        <v>0.02</v>
      </c>
      <c r="AC7" s="76">
        <f t="shared" si="18"/>
        <v>0.02</v>
      </c>
      <c r="AD7" s="76">
        <f t="shared" si="19"/>
        <v>0.03</v>
      </c>
      <c r="AE7" s="76">
        <f t="shared" si="20"/>
        <v>0.02</v>
      </c>
      <c r="AF7" s="76">
        <f t="shared" si="21"/>
        <v>0.02</v>
      </c>
      <c r="AG7" s="76">
        <f t="shared" si="22"/>
        <v>0.02</v>
      </c>
      <c r="AH7" s="76">
        <f t="shared" si="23"/>
        <v>0.02</v>
      </c>
      <c r="AI7" s="76">
        <f t="shared" si="24"/>
        <v>0.02</v>
      </c>
      <c r="AJ7" s="76">
        <f t="shared" si="25"/>
        <v>0.02</v>
      </c>
    </row>
    <row r="8" spans="1:36" ht="12.95" customHeight="1" x14ac:dyDescent="0.15">
      <c r="A8" s="90">
        <v>415</v>
      </c>
      <c r="B8" s="107" t="s">
        <v>56</v>
      </c>
      <c r="C8" s="107"/>
      <c r="D8" s="75">
        <v>8</v>
      </c>
      <c r="E8" s="75">
        <v>6</v>
      </c>
      <c r="F8" s="4">
        <f t="shared" si="0"/>
        <v>0.02</v>
      </c>
      <c r="G8" s="75"/>
      <c r="H8" s="81" t="s">
        <v>61</v>
      </c>
      <c r="I8" s="75"/>
      <c r="J8" s="1" t="s">
        <v>15</v>
      </c>
      <c r="K8" s="76">
        <f t="shared" si="1"/>
        <v>0.02</v>
      </c>
      <c r="L8" s="76">
        <f t="shared" si="2"/>
        <v>0.02</v>
      </c>
      <c r="M8" s="76">
        <f t="shared" si="3"/>
        <v>0.02</v>
      </c>
      <c r="N8" s="76">
        <f t="shared" si="4"/>
        <v>0.02</v>
      </c>
      <c r="O8" s="76">
        <f t="shared" si="5"/>
        <v>0.02</v>
      </c>
      <c r="P8" s="76">
        <f t="shared" si="26"/>
        <v>0.02</v>
      </c>
      <c r="Q8" s="76">
        <f t="shared" si="6"/>
        <v>0.02</v>
      </c>
      <c r="R8" s="76">
        <f t="shared" si="7"/>
        <v>0.02</v>
      </c>
      <c r="S8" s="76">
        <f t="shared" si="8"/>
        <v>0.02</v>
      </c>
      <c r="T8" s="76">
        <f t="shared" si="9"/>
        <v>0.01</v>
      </c>
      <c r="U8" s="76">
        <f t="shared" si="10"/>
        <v>0.02</v>
      </c>
      <c r="V8" s="76">
        <f t="shared" si="11"/>
        <v>0.02</v>
      </c>
      <c r="W8" s="76">
        <f t="shared" si="12"/>
        <v>0.02</v>
      </c>
      <c r="X8" s="76">
        <f t="shared" si="13"/>
        <v>0.02</v>
      </c>
      <c r="Y8" s="76">
        <f t="shared" si="14"/>
        <v>0.01</v>
      </c>
      <c r="Z8" s="76">
        <f t="shared" si="15"/>
        <v>0.02</v>
      </c>
      <c r="AA8" s="76">
        <f t="shared" si="16"/>
        <v>0.02</v>
      </c>
      <c r="AB8" s="76">
        <f t="shared" si="17"/>
        <v>0.02</v>
      </c>
      <c r="AC8" s="76">
        <f t="shared" si="18"/>
        <v>0.02</v>
      </c>
      <c r="AD8" s="76">
        <f t="shared" si="19"/>
        <v>0.02</v>
      </c>
      <c r="AE8" s="76">
        <f t="shared" si="20"/>
        <v>0.01</v>
      </c>
      <c r="AF8" s="76">
        <f t="shared" si="21"/>
        <v>0.02</v>
      </c>
      <c r="AG8" s="76">
        <f t="shared" si="22"/>
        <v>0.02</v>
      </c>
      <c r="AH8" s="76">
        <f t="shared" si="23"/>
        <v>0.02</v>
      </c>
      <c r="AI8" s="76">
        <f t="shared" si="24"/>
        <v>0.02</v>
      </c>
      <c r="AJ8" s="76">
        <f t="shared" si="25"/>
        <v>0.02</v>
      </c>
    </row>
    <row r="9" spans="1:36" ht="12.95" customHeight="1" x14ac:dyDescent="0.15">
      <c r="A9" s="90">
        <v>416</v>
      </c>
      <c r="B9" s="107" t="s">
        <v>56</v>
      </c>
      <c r="C9" s="107"/>
      <c r="D9" s="75">
        <v>8</v>
      </c>
      <c r="E9" s="75">
        <v>8</v>
      </c>
      <c r="F9" s="4">
        <f t="shared" si="0"/>
        <v>0.02</v>
      </c>
      <c r="G9" s="5"/>
      <c r="H9" s="81" t="s">
        <v>61</v>
      </c>
      <c r="I9" s="75"/>
      <c r="J9" s="1" t="s">
        <v>15</v>
      </c>
      <c r="K9" s="76">
        <f t="shared" si="1"/>
        <v>0.02</v>
      </c>
      <c r="L9" s="76">
        <f t="shared" si="2"/>
        <v>0.02</v>
      </c>
      <c r="M9" s="76">
        <f t="shared" si="3"/>
        <v>0.02</v>
      </c>
      <c r="N9" s="76">
        <f t="shared" si="4"/>
        <v>0.02</v>
      </c>
      <c r="O9" s="76">
        <f t="shared" si="5"/>
        <v>0.02</v>
      </c>
      <c r="P9" s="76">
        <f t="shared" si="26"/>
        <v>0.02</v>
      </c>
      <c r="Q9" s="76">
        <f t="shared" si="6"/>
        <v>0.02</v>
      </c>
      <c r="R9" s="76">
        <f t="shared" si="7"/>
        <v>0.02</v>
      </c>
      <c r="S9" s="76">
        <f t="shared" si="8"/>
        <v>0.02</v>
      </c>
      <c r="T9" s="76">
        <f t="shared" si="9"/>
        <v>0.02</v>
      </c>
      <c r="U9" s="76">
        <f t="shared" si="10"/>
        <v>0.02</v>
      </c>
      <c r="V9" s="76">
        <f t="shared" si="11"/>
        <v>0.02</v>
      </c>
      <c r="W9" s="76">
        <f t="shared" si="12"/>
        <v>0.02</v>
      </c>
      <c r="X9" s="76">
        <f t="shared" si="13"/>
        <v>0.02</v>
      </c>
      <c r="Y9" s="76">
        <f t="shared" si="14"/>
        <v>0.02</v>
      </c>
      <c r="Z9" s="76">
        <f t="shared" si="15"/>
        <v>0.02</v>
      </c>
      <c r="AA9" s="76">
        <f t="shared" si="16"/>
        <v>0.02</v>
      </c>
      <c r="AB9" s="76">
        <f t="shared" si="17"/>
        <v>0.02</v>
      </c>
      <c r="AC9" s="76">
        <f t="shared" si="18"/>
        <v>0.02</v>
      </c>
      <c r="AD9" s="76">
        <f t="shared" si="19"/>
        <v>0.03</v>
      </c>
      <c r="AE9" s="76">
        <f t="shared" si="20"/>
        <v>0.02</v>
      </c>
      <c r="AF9" s="76">
        <f t="shared" si="21"/>
        <v>0.02</v>
      </c>
      <c r="AG9" s="76">
        <f t="shared" si="22"/>
        <v>0.02</v>
      </c>
      <c r="AH9" s="76">
        <f t="shared" si="23"/>
        <v>0.02</v>
      </c>
      <c r="AI9" s="76">
        <f t="shared" si="24"/>
        <v>0.02</v>
      </c>
      <c r="AJ9" s="76">
        <f t="shared" si="25"/>
        <v>0.02</v>
      </c>
    </row>
    <row r="10" spans="1:36" ht="12.95" customHeight="1" x14ac:dyDescent="0.15">
      <c r="A10" s="90">
        <v>417</v>
      </c>
      <c r="B10" s="107" t="s">
        <v>58</v>
      </c>
      <c r="C10" s="107"/>
      <c r="D10" s="75">
        <v>20</v>
      </c>
      <c r="E10" s="75">
        <v>16</v>
      </c>
      <c r="F10" s="4">
        <f t="shared" si="0"/>
        <v>0.23</v>
      </c>
      <c r="G10" s="75"/>
      <c r="H10" s="90" t="s">
        <v>61</v>
      </c>
      <c r="I10" s="75"/>
      <c r="J10" s="1" t="s">
        <v>15</v>
      </c>
      <c r="K10" s="76">
        <f t="shared" si="1"/>
        <v>0.23</v>
      </c>
      <c r="L10" s="76">
        <f t="shared" si="2"/>
        <v>0.25</v>
      </c>
      <c r="M10" s="76">
        <f t="shared" si="3"/>
        <v>0.25</v>
      </c>
      <c r="N10" s="76">
        <f t="shared" si="4"/>
        <v>0.25</v>
      </c>
      <c r="O10" s="76">
        <f t="shared" si="5"/>
        <v>0.26</v>
      </c>
      <c r="P10" s="76">
        <f t="shared" si="26"/>
        <v>0.25</v>
      </c>
      <c r="Q10" s="76">
        <f t="shared" si="6"/>
        <v>0.23</v>
      </c>
      <c r="R10" s="76">
        <f t="shared" si="7"/>
        <v>0.25</v>
      </c>
      <c r="S10" s="76">
        <f t="shared" si="8"/>
        <v>0.25</v>
      </c>
      <c r="T10" s="76">
        <f t="shared" si="9"/>
        <v>0.26</v>
      </c>
      <c r="U10" s="76">
        <f t="shared" si="10"/>
        <v>0.25</v>
      </c>
      <c r="V10" s="76">
        <f t="shared" si="11"/>
        <v>0.26</v>
      </c>
      <c r="W10" s="76">
        <f t="shared" si="12"/>
        <v>0.25</v>
      </c>
      <c r="X10" s="76">
        <f t="shared" si="13"/>
        <v>0.25</v>
      </c>
      <c r="Y10" s="76">
        <f t="shared" si="14"/>
        <v>0.23</v>
      </c>
      <c r="Z10" s="76">
        <f t="shared" si="15"/>
        <v>0.25</v>
      </c>
      <c r="AA10" s="76">
        <f t="shared" si="16"/>
        <v>0.22</v>
      </c>
      <c r="AB10" s="76">
        <f t="shared" si="17"/>
        <v>0.26</v>
      </c>
      <c r="AC10" s="76">
        <f t="shared" si="18"/>
        <v>0.26</v>
      </c>
      <c r="AD10" s="76">
        <f t="shared" si="19"/>
        <v>0.28999999999999998</v>
      </c>
      <c r="AE10" s="76">
        <f t="shared" si="20"/>
        <v>0.23</v>
      </c>
      <c r="AF10" s="76">
        <f t="shared" si="21"/>
        <v>0.26</v>
      </c>
      <c r="AG10" s="76">
        <f t="shared" si="22"/>
        <v>0.22</v>
      </c>
      <c r="AH10" s="76">
        <f t="shared" si="23"/>
        <v>0.23</v>
      </c>
      <c r="AI10" s="76">
        <f t="shared" si="24"/>
        <v>0.25</v>
      </c>
      <c r="AJ10" s="76">
        <f t="shared" si="25"/>
        <v>0.23</v>
      </c>
    </row>
    <row r="11" spans="1:36" ht="12.95" customHeight="1" x14ac:dyDescent="0.15">
      <c r="A11" s="90">
        <v>418</v>
      </c>
      <c r="B11" s="107" t="s">
        <v>58</v>
      </c>
      <c r="C11" s="107"/>
      <c r="D11" s="75">
        <v>26</v>
      </c>
      <c r="E11" s="75">
        <v>16</v>
      </c>
      <c r="F11" s="4">
        <f t="shared" si="0"/>
        <v>0.38</v>
      </c>
      <c r="G11" s="5"/>
      <c r="H11" s="81"/>
      <c r="I11" s="75"/>
      <c r="J11" s="1" t="s">
        <v>15</v>
      </c>
      <c r="K11" s="76">
        <f t="shared" si="1"/>
        <v>0.37</v>
      </c>
      <c r="L11" s="76">
        <f t="shared" si="2"/>
        <v>0.41</v>
      </c>
      <c r="M11" s="76">
        <f t="shared" si="3"/>
        <v>0.4</v>
      </c>
      <c r="N11" s="76">
        <f t="shared" si="4"/>
        <v>0.4</v>
      </c>
      <c r="O11" s="76">
        <f t="shared" si="5"/>
        <v>0.41</v>
      </c>
      <c r="P11" s="76">
        <f t="shared" si="26"/>
        <v>0.4</v>
      </c>
      <c r="Q11" s="76">
        <f t="shared" si="6"/>
        <v>0.37</v>
      </c>
      <c r="R11" s="76">
        <f t="shared" si="7"/>
        <v>0.42</v>
      </c>
      <c r="S11" s="76">
        <f t="shared" si="8"/>
        <v>0.4</v>
      </c>
      <c r="T11" s="76">
        <f t="shared" si="9"/>
        <v>0.4</v>
      </c>
      <c r="U11" s="76">
        <f t="shared" si="10"/>
        <v>0.4</v>
      </c>
      <c r="V11" s="76">
        <f t="shared" si="11"/>
        <v>0.44</v>
      </c>
      <c r="W11" s="76">
        <f t="shared" si="12"/>
        <v>0.4</v>
      </c>
      <c r="X11" s="76">
        <f t="shared" si="13"/>
        <v>0.4</v>
      </c>
      <c r="Y11" s="76">
        <f t="shared" si="14"/>
        <v>0.38</v>
      </c>
      <c r="Z11" s="76">
        <f t="shared" si="15"/>
        <v>0.4</v>
      </c>
      <c r="AA11" s="76">
        <f t="shared" si="16"/>
        <v>0.36</v>
      </c>
      <c r="AB11" s="76">
        <f t="shared" si="17"/>
        <v>0.43</v>
      </c>
      <c r="AC11" s="76">
        <f t="shared" si="18"/>
        <v>0.42</v>
      </c>
      <c r="AD11" s="76">
        <f t="shared" si="19"/>
        <v>0.44</v>
      </c>
      <c r="AE11" s="76">
        <f t="shared" si="20"/>
        <v>0.38</v>
      </c>
      <c r="AF11" s="76">
        <f t="shared" si="21"/>
        <v>0.42</v>
      </c>
      <c r="AG11" s="76">
        <f t="shared" si="22"/>
        <v>0.37</v>
      </c>
      <c r="AH11" s="76">
        <f t="shared" si="23"/>
        <v>0.38</v>
      </c>
      <c r="AI11" s="76">
        <f t="shared" si="24"/>
        <v>0.4</v>
      </c>
      <c r="AJ11" s="76">
        <f t="shared" si="25"/>
        <v>0.38</v>
      </c>
    </row>
    <row r="12" spans="1:36" ht="12.95" customHeight="1" x14ac:dyDescent="0.15">
      <c r="A12" s="90">
        <v>419</v>
      </c>
      <c r="B12" s="107" t="s">
        <v>58</v>
      </c>
      <c r="C12" s="107"/>
      <c r="D12" s="75">
        <v>28</v>
      </c>
      <c r="E12" s="75">
        <v>18</v>
      </c>
      <c r="F12" s="4">
        <f t="shared" si="0"/>
        <v>0.5</v>
      </c>
      <c r="G12" s="75"/>
      <c r="H12" s="90" t="s">
        <v>61</v>
      </c>
      <c r="I12" s="75"/>
      <c r="J12" s="1" t="s">
        <v>15</v>
      </c>
      <c r="K12" s="76">
        <f t="shared" si="1"/>
        <v>0.47</v>
      </c>
      <c r="L12" s="76">
        <f t="shared" si="2"/>
        <v>0.53</v>
      </c>
      <c r="M12" s="76">
        <f t="shared" si="3"/>
        <v>0.52</v>
      </c>
      <c r="N12" s="76">
        <f t="shared" si="4"/>
        <v>0.52</v>
      </c>
      <c r="O12" s="76">
        <f t="shared" si="5"/>
        <v>0.53</v>
      </c>
      <c r="P12" s="76">
        <f t="shared" si="26"/>
        <v>0.52</v>
      </c>
      <c r="Q12" s="76">
        <f t="shared" si="6"/>
        <v>0.48</v>
      </c>
      <c r="R12" s="76">
        <f t="shared" si="7"/>
        <v>0.54</v>
      </c>
      <c r="S12" s="76">
        <f t="shared" si="8"/>
        <v>0.53</v>
      </c>
      <c r="T12" s="76">
        <f t="shared" si="9"/>
        <v>0.53</v>
      </c>
      <c r="U12" s="76">
        <f t="shared" si="10"/>
        <v>0.53</v>
      </c>
      <c r="V12" s="76">
        <f t="shared" si="11"/>
        <v>0.56000000000000005</v>
      </c>
      <c r="W12" s="76">
        <f t="shared" si="12"/>
        <v>0.52</v>
      </c>
      <c r="X12" s="76">
        <f t="shared" si="13"/>
        <v>0.52</v>
      </c>
      <c r="Y12" s="76">
        <f t="shared" si="14"/>
        <v>0.5</v>
      </c>
      <c r="Z12" s="76">
        <f t="shared" si="15"/>
        <v>0.52</v>
      </c>
      <c r="AA12" s="76">
        <f t="shared" si="16"/>
        <v>0.46</v>
      </c>
      <c r="AB12" s="76">
        <f t="shared" si="17"/>
        <v>0.56000000000000005</v>
      </c>
      <c r="AC12" s="76">
        <f t="shared" si="18"/>
        <v>0.55000000000000004</v>
      </c>
      <c r="AD12" s="76">
        <f t="shared" si="19"/>
        <v>0.56999999999999995</v>
      </c>
      <c r="AE12" s="76">
        <f t="shared" si="20"/>
        <v>0.5</v>
      </c>
      <c r="AF12" s="76">
        <f t="shared" si="21"/>
        <v>0.55000000000000004</v>
      </c>
      <c r="AG12" s="76">
        <f t="shared" si="22"/>
        <v>0.47</v>
      </c>
      <c r="AH12" s="76">
        <f t="shared" si="23"/>
        <v>0.5</v>
      </c>
      <c r="AI12" s="76">
        <f t="shared" si="24"/>
        <v>0.52</v>
      </c>
      <c r="AJ12" s="76">
        <f t="shared" si="25"/>
        <v>0.5</v>
      </c>
    </row>
    <row r="13" spans="1:36" ht="12.95" customHeight="1" x14ac:dyDescent="0.15">
      <c r="A13" s="90">
        <v>420</v>
      </c>
      <c r="B13" s="107" t="s">
        <v>58</v>
      </c>
      <c r="C13" s="107"/>
      <c r="D13" s="75">
        <v>16</v>
      </c>
      <c r="E13" s="75">
        <v>14</v>
      </c>
      <c r="F13" s="4">
        <f t="shared" si="0"/>
        <v>0.13</v>
      </c>
      <c r="G13" s="5"/>
      <c r="H13" s="81" t="s">
        <v>61</v>
      </c>
      <c r="I13" s="75"/>
      <c r="J13" s="1" t="s">
        <v>15</v>
      </c>
      <c r="K13" s="76">
        <f t="shared" si="1"/>
        <v>0.14000000000000001</v>
      </c>
      <c r="L13" s="76">
        <f t="shared" si="2"/>
        <v>0.15</v>
      </c>
      <c r="M13" s="76">
        <f t="shared" si="3"/>
        <v>0.15</v>
      </c>
      <c r="N13" s="76">
        <f t="shared" si="4"/>
        <v>0.15</v>
      </c>
      <c r="O13" s="76">
        <f t="shared" si="5"/>
        <v>0.15</v>
      </c>
      <c r="P13" s="76">
        <f t="shared" si="26"/>
        <v>0.15</v>
      </c>
      <c r="Q13" s="76">
        <f t="shared" si="6"/>
        <v>0.14000000000000001</v>
      </c>
      <c r="R13" s="76">
        <f t="shared" si="7"/>
        <v>0.14000000000000001</v>
      </c>
      <c r="S13" s="76">
        <f t="shared" si="8"/>
        <v>0.15</v>
      </c>
      <c r="T13" s="76">
        <f t="shared" si="9"/>
        <v>0.15</v>
      </c>
      <c r="U13" s="76">
        <f t="shared" si="10"/>
        <v>0.14000000000000001</v>
      </c>
      <c r="V13" s="76">
        <f t="shared" si="11"/>
        <v>0.15</v>
      </c>
      <c r="W13" s="76">
        <f t="shared" si="12"/>
        <v>0.14000000000000001</v>
      </c>
      <c r="X13" s="76">
        <f t="shared" si="13"/>
        <v>0.15</v>
      </c>
      <c r="Y13" s="76">
        <f t="shared" si="14"/>
        <v>0.13</v>
      </c>
      <c r="Z13" s="76">
        <f t="shared" si="15"/>
        <v>0.14000000000000001</v>
      </c>
      <c r="AA13" s="76">
        <f t="shared" si="16"/>
        <v>0.13</v>
      </c>
      <c r="AB13" s="76">
        <f t="shared" si="17"/>
        <v>0.14000000000000001</v>
      </c>
      <c r="AC13" s="76">
        <f t="shared" si="18"/>
        <v>0.15</v>
      </c>
      <c r="AD13" s="76">
        <f t="shared" si="19"/>
        <v>0.17</v>
      </c>
      <c r="AE13" s="76">
        <f t="shared" si="20"/>
        <v>0.13</v>
      </c>
      <c r="AF13" s="76">
        <f t="shared" si="21"/>
        <v>0.14000000000000001</v>
      </c>
      <c r="AG13" s="76">
        <f t="shared" si="22"/>
        <v>0.13</v>
      </c>
      <c r="AH13" s="76">
        <f t="shared" si="23"/>
        <v>0.13</v>
      </c>
      <c r="AI13" s="76">
        <f t="shared" si="24"/>
        <v>0.15</v>
      </c>
      <c r="AJ13" s="76">
        <f t="shared" si="25"/>
        <v>0.13</v>
      </c>
    </row>
    <row r="14" spans="1:36" ht="12.95" customHeight="1" x14ac:dyDescent="0.15">
      <c r="A14" s="90">
        <v>421</v>
      </c>
      <c r="B14" s="107" t="s">
        <v>58</v>
      </c>
      <c r="C14" s="107"/>
      <c r="D14" s="75">
        <v>12</v>
      </c>
      <c r="E14" s="75">
        <v>10</v>
      </c>
      <c r="F14" s="4">
        <f t="shared" si="0"/>
        <v>0.05</v>
      </c>
      <c r="G14" s="5" t="s">
        <v>63</v>
      </c>
      <c r="H14" s="81" t="s">
        <v>61</v>
      </c>
      <c r="I14" s="75"/>
      <c r="J14" s="1" t="s">
        <v>15</v>
      </c>
      <c r="K14" s="76">
        <f t="shared" si="1"/>
        <v>0.06</v>
      </c>
      <c r="L14" s="76">
        <f t="shared" si="2"/>
        <v>0.06</v>
      </c>
      <c r="M14" s="76">
        <f t="shared" si="3"/>
        <v>0.06</v>
      </c>
      <c r="N14" s="76">
        <f t="shared" si="4"/>
        <v>0.06</v>
      </c>
      <c r="O14" s="76">
        <f t="shared" si="5"/>
        <v>0.06</v>
      </c>
      <c r="P14" s="76">
        <f t="shared" si="26"/>
        <v>0.06</v>
      </c>
      <c r="Q14" s="76">
        <f t="shared" si="6"/>
        <v>0.06</v>
      </c>
      <c r="R14" s="76">
        <f t="shared" si="7"/>
        <v>0.06</v>
      </c>
      <c r="S14" s="76">
        <f t="shared" si="8"/>
        <v>0.06</v>
      </c>
      <c r="T14" s="76">
        <f t="shared" si="9"/>
        <v>0.06</v>
      </c>
      <c r="U14" s="76">
        <f t="shared" si="10"/>
        <v>0.06</v>
      </c>
      <c r="V14" s="76">
        <f t="shared" si="11"/>
        <v>0.06</v>
      </c>
      <c r="W14" s="76">
        <f t="shared" si="12"/>
        <v>0.06</v>
      </c>
      <c r="X14" s="76">
        <f t="shared" si="13"/>
        <v>0.06</v>
      </c>
      <c r="Y14" s="76">
        <f t="shared" si="14"/>
        <v>0.05</v>
      </c>
      <c r="Z14" s="76">
        <f t="shared" si="15"/>
        <v>0.06</v>
      </c>
      <c r="AA14" s="76">
        <f t="shared" si="16"/>
        <v>0.06</v>
      </c>
      <c r="AB14" s="76">
        <f t="shared" si="17"/>
        <v>0.06</v>
      </c>
      <c r="AC14" s="76">
        <f t="shared" si="18"/>
        <v>0.06</v>
      </c>
      <c r="AD14" s="76">
        <f t="shared" si="19"/>
        <v>7.0000000000000007E-2</v>
      </c>
      <c r="AE14" s="76">
        <f t="shared" si="20"/>
        <v>0.05</v>
      </c>
      <c r="AF14" s="76">
        <f t="shared" si="21"/>
        <v>0.06</v>
      </c>
      <c r="AG14" s="76">
        <f t="shared" si="22"/>
        <v>0.05</v>
      </c>
      <c r="AH14" s="76">
        <f t="shared" si="23"/>
        <v>0.05</v>
      </c>
      <c r="AI14" s="76">
        <f t="shared" si="24"/>
        <v>0.06</v>
      </c>
      <c r="AJ14" s="76">
        <f t="shared" si="25"/>
        <v>0.05</v>
      </c>
    </row>
    <row r="15" spans="1:36" ht="12.95" customHeight="1" x14ac:dyDescent="0.15">
      <c r="A15" s="90">
        <v>422</v>
      </c>
      <c r="B15" s="107" t="s">
        <v>58</v>
      </c>
      <c r="C15" s="107"/>
      <c r="D15" s="75">
        <v>14</v>
      </c>
      <c r="E15" s="75">
        <v>12</v>
      </c>
      <c r="F15" s="4">
        <f t="shared" si="0"/>
        <v>0.09</v>
      </c>
      <c r="G15" s="90" t="s">
        <v>63</v>
      </c>
      <c r="H15" s="81" t="s">
        <v>61</v>
      </c>
      <c r="I15" s="75"/>
      <c r="J15" s="1" t="s">
        <v>15</v>
      </c>
      <c r="K15" s="76">
        <f t="shared" si="1"/>
        <v>0.09</v>
      </c>
      <c r="L15" s="76">
        <f t="shared" si="2"/>
        <v>0.1</v>
      </c>
      <c r="M15" s="76">
        <f t="shared" si="3"/>
        <v>0.1</v>
      </c>
      <c r="N15" s="76">
        <f t="shared" si="4"/>
        <v>0.1</v>
      </c>
      <c r="O15" s="76">
        <f t="shared" si="5"/>
        <v>0.1</v>
      </c>
      <c r="P15" s="76">
        <f t="shared" si="26"/>
        <v>0.1</v>
      </c>
      <c r="Q15" s="76">
        <f t="shared" si="6"/>
        <v>0.09</v>
      </c>
      <c r="R15" s="76">
        <f t="shared" si="7"/>
        <v>0.1</v>
      </c>
      <c r="S15" s="76">
        <f t="shared" si="8"/>
        <v>0.1</v>
      </c>
      <c r="T15" s="76">
        <f t="shared" si="9"/>
        <v>0.1</v>
      </c>
      <c r="U15" s="76">
        <f t="shared" si="10"/>
        <v>0.1</v>
      </c>
      <c r="V15" s="76">
        <f t="shared" si="11"/>
        <v>0.1</v>
      </c>
      <c r="W15" s="76">
        <f t="shared" si="12"/>
        <v>0.1</v>
      </c>
      <c r="X15" s="76">
        <f t="shared" si="13"/>
        <v>0.1</v>
      </c>
      <c r="Y15" s="76">
        <f t="shared" si="14"/>
        <v>0.08</v>
      </c>
      <c r="Z15" s="76">
        <f t="shared" si="15"/>
        <v>0.1</v>
      </c>
      <c r="AA15" s="76">
        <f t="shared" si="16"/>
        <v>0.09</v>
      </c>
      <c r="AB15" s="76">
        <f t="shared" si="17"/>
        <v>0.09</v>
      </c>
      <c r="AC15" s="76">
        <f t="shared" si="18"/>
        <v>0.1</v>
      </c>
      <c r="AD15" s="76">
        <f t="shared" si="19"/>
        <v>0.12</v>
      </c>
      <c r="AE15" s="76">
        <f t="shared" si="20"/>
        <v>0.09</v>
      </c>
      <c r="AF15" s="76">
        <f t="shared" si="21"/>
        <v>0.09</v>
      </c>
      <c r="AG15" s="76">
        <f t="shared" si="22"/>
        <v>0.09</v>
      </c>
      <c r="AH15" s="76">
        <f t="shared" si="23"/>
        <v>0.09</v>
      </c>
      <c r="AI15" s="76">
        <f t="shared" si="24"/>
        <v>0.1</v>
      </c>
      <c r="AJ15" s="76">
        <f t="shared" si="25"/>
        <v>0.09</v>
      </c>
    </row>
    <row r="16" spans="1:36" ht="12.95" customHeight="1" x14ac:dyDescent="0.15">
      <c r="A16" s="90">
        <v>423</v>
      </c>
      <c r="B16" s="107" t="s">
        <v>60</v>
      </c>
      <c r="C16" s="107"/>
      <c r="D16" s="75">
        <v>14</v>
      </c>
      <c r="E16" s="75">
        <v>12</v>
      </c>
      <c r="F16" s="4">
        <f t="shared" si="0"/>
        <v>0.09</v>
      </c>
      <c r="G16" s="5" t="s">
        <v>63</v>
      </c>
      <c r="H16" s="81" t="s">
        <v>61</v>
      </c>
      <c r="I16" s="75"/>
      <c r="J16" s="1" t="s">
        <v>15</v>
      </c>
      <c r="K16" s="76">
        <f t="shared" si="1"/>
        <v>0.09</v>
      </c>
      <c r="L16" s="76">
        <f t="shared" si="2"/>
        <v>0.1</v>
      </c>
      <c r="M16" s="76">
        <f t="shared" si="3"/>
        <v>0.1</v>
      </c>
      <c r="N16" s="76">
        <f t="shared" si="4"/>
        <v>0.1</v>
      </c>
      <c r="O16" s="76">
        <f t="shared" si="5"/>
        <v>0.1</v>
      </c>
      <c r="P16" s="76">
        <f t="shared" si="26"/>
        <v>0.1</v>
      </c>
      <c r="Q16" s="76">
        <f t="shared" si="6"/>
        <v>0.09</v>
      </c>
      <c r="R16" s="76">
        <f t="shared" si="7"/>
        <v>0.1</v>
      </c>
      <c r="S16" s="76">
        <f t="shared" si="8"/>
        <v>0.1</v>
      </c>
      <c r="T16" s="76">
        <f t="shared" si="9"/>
        <v>0.1</v>
      </c>
      <c r="U16" s="76">
        <f t="shared" si="10"/>
        <v>0.1</v>
      </c>
      <c r="V16" s="76">
        <f t="shared" si="11"/>
        <v>0.1</v>
      </c>
      <c r="W16" s="76">
        <f t="shared" si="12"/>
        <v>0.1</v>
      </c>
      <c r="X16" s="76">
        <f t="shared" si="13"/>
        <v>0.1</v>
      </c>
      <c r="Y16" s="76">
        <f t="shared" si="14"/>
        <v>0.08</v>
      </c>
      <c r="Z16" s="76">
        <f t="shared" si="15"/>
        <v>0.1</v>
      </c>
      <c r="AA16" s="76">
        <f t="shared" si="16"/>
        <v>0.09</v>
      </c>
      <c r="AB16" s="76">
        <f t="shared" si="17"/>
        <v>0.09</v>
      </c>
      <c r="AC16" s="76">
        <f t="shared" si="18"/>
        <v>0.1</v>
      </c>
      <c r="AD16" s="76">
        <f t="shared" si="19"/>
        <v>0.12</v>
      </c>
      <c r="AE16" s="76">
        <f t="shared" si="20"/>
        <v>0.09</v>
      </c>
      <c r="AF16" s="76">
        <f t="shared" si="21"/>
        <v>0.09</v>
      </c>
      <c r="AG16" s="76">
        <f t="shared" si="22"/>
        <v>0.09</v>
      </c>
      <c r="AH16" s="76">
        <f t="shared" si="23"/>
        <v>0.09</v>
      </c>
      <c r="AI16" s="76">
        <f t="shared" si="24"/>
        <v>0.1</v>
      </c>
      <c r="AJ16" s="76">
        <f t="shared" si="25"/>
        <v>0.09</v>
      </c>
    </row>
    <row r="17" spans="1:36" ht="12.95" customHeight="1" x14ac:dyDescent="0.15">
      <c r="A17" s="90">
        <v>424</v>
      </c>
      <c r="B17" s="107" t="s">
        <v>60</v>
      </c>
      <c r="C17" s="107"/>
      <c r="D17" s="75">
        <v>12</v>
      </c>
      <c r="E17" s="75">
        <v>10</v>
      </c>
      <c r="F17" s="4">
        <f t="shared" si="0"/>
        <v>0.05</v>
      </c>
      <c r="G17" s="90" t="s">
        <v>63</v>
      </c>
      <c r="H17" s="81" t="s">
        <v>61</v>
      </c>
      <c r="I17" s="75"/>
      <c r="J17" s="1" t="s">
        <v>15</v>
      </c>
      <c r="K17" s="76">
        <f t="shared" si="1"/>
        <v>0.06</v>
      </c>
      <c r="L17" s="76">
        <f t="shared" si="2"/>
        <v>0.06</v>
      </c>
      <c r="M17" s="76">
        <f t="shared" si="3"/>
        <v>0.06</v>
      </c>
      <c r="N17" s="76">
        <f t="shared" si="4"/>
        <v>0.06</v>
      </c>
      <c r="O17" s="76">
        <f t="shared" si="5"/>
        <v>0.06</v>
      </c>
      <c r="P17" s="76">
        <f t="shared" si="26"/>
        <v>0.06</v>
      </c>
      <c r="Q17" s="76">
        <f t="shared" si="6"/>
        <v>0.06</v>
      </c>
      <c r="R17" s="76">
        <f t="shared" si="7"/>
        <v>0.06</v>
      </c>
      <c r="S17" s="76">
        <f t="shared" si="8"/>
        <v>0.06</v>
      </c>
      <c r="T17" s="76">
        <f t="shared" si="9"/>
        <v>0.06</v>
      </c>
      <c r="U17" s="76">
        <f t="shared" si="10"/>
        <v>0.06</v>
      </c>
      <c r="V17" s="76">
        <f t="shared" si="11"/>
        <v>0.06</v>
      </c>
      <c r="W17" s="76">
        <f t="shared" si="12"/>
        <v>0.06</v>
      </c>
      <c r="X17" s="76">
        <f t="shared" si="13"/>
        <v>0.06</v>
      </c>
      <c r="Y17" s="76">
        <f t="shared" si="14"/>
        <v>0.05</v>
      </c>
      <c r="Z17" s="76">
        <f t="shared" si="15"/>
        <v>0.06</v>
      </c>
      <c r="AA17" s="76">
        <f t="shared" si="16"/>
        <v>0.06</v>
      </c>
      <c r="AB17" s="76">
        <f t="shared" si="17"/>
        <v>0.06</v>
      </c>
      <c r="AC17" s="76">
        <f t="shared" si="18"/>
        <v>0.06</v>
      </c>
      <c r="AD17" s="76">
        <f t="shared" si="19"/>
        <v>7.0000000000000007E-2</v>
      </c>
      <c r="AE17" s="76">
        <f t="shared" si="20"/>
        <v>0.05</v>
      </c>
      <c r="AF17" s="76">
        <f t="shared" si="21"/>
        <v>0.06</v>
      </c>
      <c r="AG17" s="76">
        <f t="shared" si="22"/>
        <v>0.05</v>
      </c>
      <c r="AH17" s="76">
        <f t="shared" si="23"/>
        <v>0.05</v>
      </c>
      <c r="AI17" s="76">
        <f t="shared" si="24"/>
        <v>0.06</v>
      </c>
      <c r="AJ17" s="76">
        <f t="shared" si="25"/>
        <v>0.05</v>
      </c>
    </row>
    <row r="18" spans="1:36" ht="12.95" customHeight="1" x14ac:dyDescent="0.15">
      <c r="A18" s="90">
        <v>425</v>
      </c>
      <c r="B18" s="107" t="s">
        <v>68</v>
      </c>
      <c r="C18" s="107"/>
      <c r="D18" s="75">
        <v>10</v>
      </c>
      <c r="E18" s="75">
        <v>6</v>
      </c>
      <c r="F18" s="4">
        <f t="shared" si="0"/>
        <v>0.03</v>
      </c>
      <c r="G18" s="75"/>
      <c r="H18" s="81" t="s">
        <v>61</v>
      </c>
      <c r="I18" s="75"/>
      <c r="J18" s="1" t="s">
        <v>15</v>
      </c>
      <c r="K18" s="76">
        <f t="shared" si="1"/>
        <v>0.03</v>
      </c>
      <c r="L18" s="76">
        <f t="shared" si="2"/>
        <v>0.02</v>
      </c>
      <c r="M18" s="76">
        <f t="shared" si="3"/>
        <v>0.02</v>
      </c>
      <c r="N18" s="76">
        <f t="shared" si="4"/>
        <v>0.03</v>
      </c>
      <c r="O18" s="76">
        <f t="shared" si="5"/>
        <v>0.03</v>
      </c>
      <c r="P18" s="76">
        <f t="shared" si="26"/>
        <v>0.03</v>
      </c>
      <c r="Q18" s="76">
        <f t="shared" si="6"/>
        <v>0.03</v>
      </c>
      <c r="R18" s="76">
        <f t="shared" si="7"/>
        <v>0.03</v>
      </c>
      <c r="S18" s="76">
        <f t="shared" si="8"/>
        <v>0.02</v>
      </c>
      <c r="T18" s="76">
        <f t="shared" si="9"/>
        <v>0.02</v>
      </c>
      <c r="U18" s="76">
        <f t="shared" si="10"/>
        <v>0.03</v>
      </c>
      <c r="V18" s="76">
        <f t="shared" si="11"/>
        <v>0.03</v>
      </c>
      <c r="W18" s="76">
        <f t="shared" si="12"/>
        <v>0.03</v>
      </c>
      <c r="X18" s="76">
        <f t="shared" si="13"/>
        <v>0.03</v>
      </c>
      <c r="Y18" s="76">
        <f t="shared" si="14"/>
        <v>0.02</v>
      </c>
      <c r="Z18" s="76">
        <f t="shared" si="15"/>
        <v>0.03</v>
      </c>
      <c r="AA18" s="76">
        <f t="shared" si="16"/>
        <v>0.02</v>
      </c>
      <c r="AB18" s="76">
        <f t="shared" si="17"/>
        <v>0.02</v>
      </c>
      <c r="AC18" s="76">
        <f t="shared" si="18"/>
        <v>0.02</v>
      </c>
      <c r="AD18" s="76">
        <f t="shared" si="19"/>
        <v>0.03</v>
      </c>
      <c r="AE18" s="76">
        <f t="shared" si="20"/>
        <v>0.02</v>
      </c>
      <c r="AF18" s="76">
        <f t="shared" si="21"/>
        <v>0.02</v>
      </c>
      <c r="AG18" s="76">
        <f t="shared" si="22"/>
        <v>0.03</v>
      </c>
      <c r="AH18" s="76">
        <f t="shared" si="23"/>
        <v>0.02</v>
      </c>
      <c r="AI18" s="76">
        <f t="shared" si="24"/>
        <v>0.03</v>
      </c>
      <c r="AJ18" s="76">
        <f t="shared" si="25"/>
        <v>0.03</v>
      </c>
    </row>
    <row r="19" spans="1:36" ht="12.95" customHeight="1" x14ac:dyDescent="0.15">
      <c r="A19" s="90">
        <v>426</v>
      </c>
      <c r="B19" s="107" t="s">
        <v>58</v>
      </c>
      <c r="C19" s="107"/>
      <c r="D19" s="75">
        <v>32</v>
      </c>
      <c r="E19" s="75">
        <v>18</v>
      </c>
      <c r="F19" s="4">
        <f t="shared" si="0"/>
        <v>0.64</v>
      </c>
      <c r="G19" s="5" t="s">
        <v>63</v>
      </c>
      <c r="H19" s="81"/>
      <c r="I19" s="75"/>
      <c r="J19" s="1" t="s">
        <v>15</v>
      </c>
      <c r="K19" s="76">
        <f t="shared" si="1"/>
        <v>0.6</v>
      </c>
      <c r="L19" s="76">
        <f t="shared" si="2"/>
        <v>0.68</v>
      </c>
      <c r="M19" s="76">
        <f t="shared" si="3"/>
        <v>0.66</v>
      </c>
      <c r="N19" s="76">
        <f t="shared" si="4"/>
        <v>0.66</v>
      </c>
      <c r="O19" s="76">
        <f t="shared" si="5"/>
        <v>0.67</v>
      </c>
      <c r="P19" s="76">
        <f t="shared" si="26"/>
        <v>0.66</v>
      </c>
      <c r="Q19" s="76">
        <f t="shared" si="6"/>
        <v>0.61</v>
      </c>
      <c r="R19" s="76">
        <f t="shared" si="7"/>
        <v>0.7</v>
      </c>
      <c r="S19" s="76">
        <f t="shared" si="8"/>
        <v>0.67</v>
      </c>
      <c r="T19" s="76">
        <f t="shared" si="9"/>
        <v>0.67</v>
      </c>
      <c r="U19" s="76">
        <f t="shared" si="10"/>
        <v>0.67</v>
      </c>
      <c r="V19" s="76">
        <f t="shared" si="11"/>
        <v>0.73</v>
      </c>
      <c r="W19" s="76">
        <f t="shared" si="12"/>
        <v>0.66</v>
      </c>
      <c r="X19" s="76">
        <f t="shared" si="13"/>
        <v>0.66</v>
      </c>
      <c r="Y19" s="76">
        <f t="shared" si="14"/>
        <v>0.65</v>
      </c>
      <c r="Z19" s="76">
        <f t="shared" si="15"/>
        <v>0.66</v>
      </c>
      <c r="AA19" s="76">
        <f t="shared" si="16"/>
        <v>0.59</v>
      </c>
      <c r="AB19" s="76">
        <f t="shared" si="17"/>
        <v>0.73</v>
      </c>
      <c r="AC19" s="76">
        <f t="shared" si="18"/>
        <v>0.71</v>
      </c>
      <c r="AD19" s="76">
        <f t="shared" si="19"/>
        <v>0.71</v>
      </c>
      <c r="AE19" s="76">
        <f t="shared" si="20"/>
        <v>0.64</v>
      </c>
      <c r="AF19" s="76">
        <f t="shared" si="21"/>
        <v>0.71</v>
      </c>
      <c r="AG19" s="76">
        <f t="shared" si="22"/>
        <v>0.61</v>
      </c>
      <c r="AH19" s="76">
        <f t="shared" si="23"/>
        <v>0.64</v>
      </c>
      <c r="AI19" s="76">
        <f t="shared" si="24"/>
        <v>0.66</v>
      </c>
      <c r="AJ19" s="76">
        <f t="shared" si="25"/>
        <v>0.64</v>
      </c>
    </row>
    <row r="20" spans="1:36" ht="12.95" customHeight="1" x14ac:dyDescent="0.15">
      <c r="A20" s="90">
        <v>427</v>
      </c>
      <c r="B20" s="107" t="s">
        <v>58</v>
      </c>
      <c r="C20" s="107"/>
      <c r="D20" s="75">
        <v>10</v>
      </c>
      <c r="E20" s="75">
        <v>10</v>
      </c>
      <c r="F20" s="4">
        <f t="shared" si="0"/>
        <v>0.04</v>
      </c>
      <c r="G20" s="90" t="s">
        <v>63</v>
      </c>
      <c r="H20" s="90" t="s">
        <v>61</v>
      </c>
      <c r="I20" s="75"/>
      <c r="J20" s="1" t="s">
        <v>15</v>
      </c>
      <c r="K20" s="76">
        <f t="shared" si="1"/>
        <v>0.04</v>
      </c>
      <c r="L20" s="76">
        <f t="shared" si="2"/>
        <v>0.04</v>
      </c>
      <c r="M20" s="76">
        <f t="shared" si="3"/>
        <v>0.04</v>
      </c>
      <c r="N20" s="76">
        <f t="shared" si="4"/>
        <v>0.05</v>
      </c>
      <c r="O20" s="76">
        <f t="shared" si="5"/>
        <v>0.05</v>
      </c>
      <c r="P20" s="76">
        <f t="shared" si="26"/>
        <v>0.04</v>
      </c>
      <c r="Q20" s="76">
        <f t="shared" si="6"/>
        <v>0.04</v>
      </c>
      <c r="R20" s="76">
        <f t="shared" si="7"/>
        <v>0.04</v>
      </c>
      <c r="S20" s="76">
        <f t="shared" si="8"/>
        <v>0.04</v>
      </c>
      <c r="T20" s="76">
        <f t="shared" si="9"/>
        <v>0.04</v>
      </c>
      <c r="U20" s="76">
        <f t="shared" si="10"/>
        <v>0.04</v>
      </c>
      <c r="V20" s="76">
        <f t="shared" si="11"/>
        <v>0.04</v>
      </c>
      <c r="W20" s="76">
        <f t="shared" si="12"/>
        <v>0.04</v>
      </c>
      <c r="X20" s="76">
        <f t="shared" si="13"/>
        <v>0.04</v>
      </c>
      <c r="Y20" s="76">
        <f t="shared" si="14"/>
        <v>0.04</v>
      </c>
      <c r="Z20" s="76">
        <f t="shared" si="15"/>
        <v>0.04</v>
      </c>
      <c r="AA20" s="76">
        <f t="shared" si="16"/>
        <v>0.04</v>
      </c>
      <c r="AB20" s="76">
        <f t="shared" si="17"/>
        <v>0.04</v>
      </c>
      <c r="AC20" s="76">
        <f t="shared" si="18"/>
        <v>0.04</v>
      </c>
      <c r="AD20" s="76">
        <f t="shared" si="19"/>
        <v>0.06</v>
      </c>
      <c r="AE20" s="76">
        <f t="shared" si="20"/>
        <v>0.04</v>
      </c>
      <c r="AF20" s="76">
        <f t="shared" si="21"/>
        <v>0.04</v>
      </c>
      <c r="AG20" s="76">
        <f t="shared" si="22"/>
        <v>0.04</v>
      </c>
      <c r="AH20" s="76">
        <f t="shared" si="23"/>
        <v>0.04</v>
      </c>
      <c r="AI20" s="76">
        <f t="shared" si="24"/>
        <v>0.04</v>
      </c>
      <c r="AJ20" s="76">
        <f t="shared" si="25"/>
        <v>0.04</v>
      </c>
    </row>
    <row r="21" spans="1:36" ht="12.95" customHeight="1" x14ac:dyDescent="0.15">
      <c r="A21" s="90">
        <v>428</v>
      </c>
      <c r="B21" s="107" t="s">
        <v>57</v>
      </c>
      <c r="C21" s="107"/>
      <c r="D21" s="75">
        <v>8</v>
      </c>
      <c r="E21" s="75">
        <v>5</v>
      </c>
      <c r="F21" s="4">
        <f t="shared" si="0"/>
        <v>0.01</v>
      </c>
      <c r="G21" s="5"/>
      <c r="H21" s="81" t="s">
        <v>61</v>
      </c>
      <c r="I21" s="75"/>
      <c r="J21" s="1" t="s">
        <v>15</v>
      </c>
      <c r="K21" s="76">
        <f t="shared" si="1"/>
        <v>0.01</v>
      </c>
      <c r="L21" s="76">
        <f t="shared" si="2"/>
        <v>0.01</v>
      </c>
      <c r="M21" s="76">
        <f t="shared" si="3"/>
        <v>0.01</v>
      </c>
      <c r="N21" s="76">
        <f t="shared" si="4"/>
        <v>0.01</v>
      </c>
      <c r="O21" s="76">
        <f t="shared" si="5"/>
        <v>0.02</v>
      </c>
      <c r="P21" s="76">
        <f t="shared" si="26"/>
        <v>0.01</v>
      </c>
      <c r="Q21" s="76">
        <f t="shared" si="6"/>
        <v>0.01</v>
      </c>
      <c r="R21" s="76">
        <f t="shared" si="7"/>
        <v>0.01</v>
      </c>
      <c r="S21" s="76">
        <f t="shared" si="8"/>
        <v>0.01</v>
      </c>
      <c r="T21" s="76">
        <f t="shared" si="9"/>
        <v>0.01</v>
      </c>
      <c r="U21" s="76">
        <f t="shared" si="10"/>
        <v>0.01</v>
      </c>
      <c r="V21" s="76">
        <f t="shared" si="11"/>
        <v>0.01</v>
      </c>
      <c r="W21" s="76">
        <f t="shared" si="12"/>
        <v>0.02</v>
      </c>
      <c r="X21" s="76">
        <f t="shared" si="13"/>
        <v>0.01</v>
      </c>
      <c r="Y21" s="76">
        <f t="shared" si="14"/>
        <v>0.01</v>
      </c>
      <c r="Z21" s="76">
        <f t="shared" si="15"/>
        <v>0.01</v>
      </c>
      <c r="AA21" s="76">
        <f t="shared" si="16"/>
        <v>0.01</v>
      </c>
      <c r="AB21" s="76">
        <f t="shared" si="17"/>
        <v>0.01</v>
      </c>
      <c r="AC21" s="76">
        <f t="shared" si="18"/>
        <v>0.01</v>
      </c>
      <c r="AD21" s="76">
        <f t="shared" si="19"/>
        <v>0.02</v>
      </c>
      <c r="AE21" s="76">
        <f t="shared" si="20"/>
        <v>0.01</v>
      </c>
      <c r="AF21" s="76">
        <f t="shared" si="21"/>
        <v>0.01</v>
      </c>
      <c r="AG21" s="76">
        <f t="shared" si="22"/>
        <v>0.01</v>
      </c>
      <c r="AH21" s="76">
        <f t="shared" si="23"/>
        <v>0.01</v>
      </c>
      <c r="AI21" s="76">
        <f t="shared" si="24"/>
        <v>0.02</v>
      </c>
      <c r="AJ21" s="76">
        <f t="shared" si="25"/>
        <v>0.01</v>
      </c>
    </row>
    <row r="22" spans="1:36" ht="12.95" customHeight="1" x14ac:dyDescent="0.15">
      <c r="A22" s="75"/>
      <c r="B22" s="107"/>
      <c r="C22" s="107"/>
      <c r="D22" s="75"/>
      <c r="E22" s="75"/>
      <c r="F22" s="4" t="str">
        <f t="shared" si="0"/>
        <v/>
      </c>
      <c r="G22" s="5"/>
      <c r="H22" s="81"/>
      <c r="I22" s="75"/>
      <c r="J22" s="1" t="s">
        <v>15</v>
      </c>
      <c r="K22" s="76" t="e">
        <f t="shared" si="1"/>
        <v>#NUM!</v>
      </c>
      <c r="L22" s="76" t="e">
        <f t="shared" si="2"/>
        <v>#NUM!</v>
      </c>
      <c r="M22" s="76" t="e">
        <f t="shared" si="3"/>
        <v>#NUM!</v>
      </c>
      <c r="N22" s="76" t="e">
        <f t="shared" si="4"/>
        <v>#NUM!</v>
      </c>
      <c r="O22" s="76" t="e">
        <f t="shared" si="5"/>
        <v>#NUM!</v>
      </c>
      <c r="P22" s="76" t="e">
        <f t="shared" si="26"/>
        <v>#N/A</v>
      </c>
      <c r="Q22" s="76" t="e">
        <f t="shared" si="6"/>
        <v>#NUM!</v>
      </c>
      <c r="R22" s="76" t="e">
        <f t="shared" si="7"/>
        <v>#NUM!</v>
      </c>
      <c r="S22" s="76" t="e">
        <f t="shared" si="8"/>
        <v>#NUM!</v>
      </c>
      <c r="T22" s="76" t="e">
        <f t="shared" si="9"/>
        <v>#NUM!</v>
      </c>
      <c r="U22" s="76" t="e">
        <f t="shared" si="10"/>
        <v>#N/A</v>
      </c>
      <c r="V22" s="76" t="e">
        <f t="shared" si="11"/>
        <v>#NUM!</v>
      </c>
      <c r="W22" s="76" t="e">
        <f t="shared" si="12"/>
        <v>#NUM!</v>
      </c>
      <c r="X22" s="76" t="e">
        <f t="shared" si="13"/>
        <v>#NUM!</v>
      </c>
      <c r="Y22" s="76" t="e">
        <f t="shared" si="14"/>
        <v>#NUM!</v>
      </c>
      <c r="Z22" s="76" t="e">
        <f t="shared" si="15"/>
        <v>#N/A</v>
      </c>
      <c r="AA22" s="76" t="e">
        <f t="shared" si="16"/>
        <v>#NUM!</v>
      </c>
      <c r="AB22" s="76" t="e">
        <f t="shared" si="17"/>
        <v>#NUM!</v>
      </c>
      <c r="AC22" s="76" t="e">
        <f t="shared" si="18"/>
        <v>#NUM!</v>
      </c>
      <c r="AD22" s="76" t="e">
        <f t="shared" si="19"/>
        <v>#NUM!</v>
      </c>
      <c r="AE22" s="76" t="e">
        <f t="shared" si="20"/>
        <v>#NUM!</v>
      </c>
      <c r="AF22" s="76" t="e">
        <f t="shared" si="21"/>
        <v>#N/A</v>
      </c>
      <c r="AG22" s="76" t="e">
        <f t="shared" si="22"/>
        <v>#NUM!</v>
      </c>
      <c r="AH22" s="76" t="e">
        <f t="shared" si="23"/>
        <v>#NUM!</v>
      </c>
      <c r="AI22" s="76" t="e">
        <f t="shared" si="24"/>
        <v>#NUM!</v>
      </c>
      <c r="AJ22" s="76" t="e">
        <f t="shared" si="25"/>
        <v>#N/A</v>
      </c>
    </row>
    <row r="23" spans="1:36" ht="12.95" customHeight="1" x14ac:dyDescent="0.15">
      <c r="A23" s="75"/>
      <c r="B23" s="107"/>
      <c r="C23" s="107"/>
      <c r="D23" s="75"/>
      <c r="E23" s="75"/>
      <c r="F23" s="4" t="str">
        <f t="shared" si="0"/>
        <v/>
      </c>
      <c r="G23" s="75"/>
      <c r="H23" s="81"/>
      <c r="I23" s="75"/>
      <c r="J23" s="1" t="s">
        <v>15</v>
      </c>
      <c r="K23" s="76" t="e">
        <f t="shared" si="1"/>
        <v>#NUM!</v>
      </c>
      <c r="L23" s="76" t="e">
        <f t="shared" si="2"/>
        <v>#NUM!</v>
      </c>
      <c r="M23" s="76" t="e">
        <f t="shared" si="3"/>
        <v>#NUM!</v>
      </c>
      <c r="N23" s="76" t="e">
        <f t="shared" si="4"/>
        <v>#NUM!</v>
      </c>
      <c r="O23" s="76" t="e">
        <f t="shared" si="5"/>
        <v>#NUM!</v>
      </c>
      <c r="P23" s="76" t="e">
        <f t="shared" si="26"/>
        <v>#N/A</v>
      </c>
      <c r="Q23" s="76" t="e">
        <f t="shared" si="6"/>
        <v>#NUM!</v>
      </c>
      <c r="R23" s="76" t="e">
        <f t="shared" si="7"/>
        <v>#NUM!</v>
      </c>
      <c r="S23" s="76" t="e">
        <f t="shared" si="8"/>
        <v>#NUM!</v>
      </c>
      <c r="T23" s="76" t="e">
        <f t="shared" si="9"/>
        <v>#NUM!</v>
      </c>
      <c r="U23" s="76" t="e">
        <f t="shared" si="10"/>
        <v>#N/A</v>
      </c>
      <c r="V23" s="76" t="e">
        <f t="shared" si="11"/>
        <v>#NUM!</v>
      </c>
      <c r="W23" s="76" t="e">
        <f t="shared" si="12"/>
        <v>#NUM!</v>
      </c>
      <c r="X23" s="76" t="e">
        <f t="shared" si="13"/>
        <v>#NUM!</v>
      </c>
      <c r="Y23" s="76" t="e">
        <f t="shared" si="14"/>
        <v>#NUM!</v>
      </c>
      <c r="Z23" s="76" t="e">
        <f t="shared" si="15"/>
        <v>#N/A</v>
      </c>
      <c r="AA23" s="76" t="e">
        <f t="shared" si="16"/>
        <v>#NUM!</v>
      </c>
      <c r="AB23" s="76" t="e">
        <f t="shared" si="17"/>
        <v>#NUM!</v>
      </c>
      <c r="AC23" s="76" t="e">
        <f t="shared" si="18"/>
        <v>#NUM!</v>
      </c>
      <c r="AD23" s="76" t="e">
        <f t="shared" si="19"/>
        <v>#NUM!</v>
      </c>
      <c r="AE23" s="76" t="e">
        <f t="shared" si="20"/>
        <v>#NUM!</v>
      </c>
      <c r="AF23" s="76" t="e">
        <f t="shared" si="21"/>
        <v>#N/A</v>
      </c>
      <c r="AG23" s="76" t="e">
        <f t="shared" si="22"/>
        <v>#NUM!</v>
      </c>
      <c r="AH23" s="76" t="e">
        <f t="shared" si="23"/>
        <v>#NUM!</v>
      </c>
      <c r="AI23" s="76" t="e">
        <f t="shared" si="24"/>
        <v>#NUM!</v>
      </c>
      <c r="AJ23" s="76" t="e">
        <f t="shared" si="25"/>
        <v>#N/A</v>
      </c>
    </row>
    <row r="24" spans="1:36" ht="12.95" customHeight="1" x14ac:dyDescent="0.15">
      <c r="A24" s="75"/>
      <c r="B24" s="107"/>
      <c r="C24" s="107"/>
      <c r="D24" s="75"/>
      <c r="E24" s="75"/>
      <c r="F24" s="4" t="str">
        <f t="shared" si="0"/>
        <v/>
      </c>
      <c r="G24" s="75"/>
      <c r="H24" s="81"/>
      <c r="I24" s="75"/>
      <c r="J24" s="1" t="s">
        <v>15</v>
      </c>
      <c r="K24" s="76" t="e">
        <f t="shared" si="1"/>
        <v>#NUM!</v>
      </c>
      <c r="L24" s="76" t="e">
        <f t="shared" si="2"/>
        <v>#NUM!</v>
      </c>
      <c r="M24" s="76" t="e">
        <f t="shared" si="3"/>
        <v>#NUM!</v>
      </c>
      <c r="N24" s="76" t="e">
        <f t="shared" si="4"/>
        <v>#NUM!</v>
      </c>
      <c r="O24" s="76" t="e">
        <f t="shared" si="5"/>
        <v>#NUM!</v>
      </c>
      <c r="P24" s="76" t="e">
        <f t="shared" si="26"/>
        <v>#N/A</v>
      </c>
      <c r="Q24" s="76" t="e">
        <f t="shared" si="6"/>
        <v>#NUM!</v>
      </c>
      <c r="R24" s="76" t="e">
        <f t="shared" si="7"/>
        <v>#NUM!</v>
      </c>
      <c r="S24" s="76" t="e">
        <f t="shared" si="8"/>
        <v>#NUM!</v>
      </c>
      <c r="T24" s="76" t="e">
        <f t="shared" si="9"/>
        <v>#NUM!</v>
      </c>
      <c r="U24" s="76" t="e">
        <f t="shared" si="10"/>
        <v>#N/A</v>
      </c>
      <c r="V24" s="76" t="e">
        <f t="shared" si="11"/>
        <v>#NUM!</v>
      </c>
      <c r="W24" s="76" t="e">
        <f t="shared" si="12"/>
        <v>#NUM!</v>
      </c>
      <c r="X24" s="76" t="e">
        <f t="shared" si="13"/>
        <v>#NUM!</v>
      </c>
      <c r="Y24" s="76" t="e">
        <f t="shared" si="14"/>
        <v>#NUM!</v>
      </c>
      <c r="Z24" s="76" t="e">
        <f t="shared" si="15"/>
        <v>#N/A</v>
      </c>
      <c r="AA24" s="76" t="e">
        <f t="shared" si="16"/>
        <v>#NUM!</v>
      </c>
      <c r="AB24" s="76" t="e">
        <f t="shared" si="17"/>
        <v>#NUM!</v>
      </c>
      <c r="AC24" s="76" t="e">
        <f t="shared" si="18"/>
        <v>#NUM!</v>
      </c>
      <c r="AD24" s="76" t="e">
        <f t="shared" si="19"/>
        <v>#NUM!</v>
      </c>
      <c r="AE24" s="76" t="e">
        <f t="shared" si="20"/>
        <v>#NUM!</v>
      </c>
      <c r="AF24" s="76" t="e">
        <f t="shared" si="21"/>
        <v>#N/A</v>
      </c>
      <c r="AG24" s="76" t="e">
        <f t="shared" si="22"/>
        <v>#NUM!</v>
      </c>
      <c r="AH24" s="76" t="e">
        <f t="shared" si="23"/>
        <v>#NUM!</v>
      </c>
      <c r="AI24" s="76" t="e">
        <f t="shared" si="24"/>
        <v>#NUM!</v>
      </c>
      <c r="AJ24" s="76" t="e">
        <f t="shared" si="25"/>
        <v>#N/A</v>
      </c>
    </row>
    <row r="25" spans="1:36" ht="12.95" customHeight="1" x14ac:dyDescent="0.15">
      <c r="A25" s="75"/>
      <c r="B25" s="107"/>
      <c r="C25" s="107"/>
      <c r="D25" s="75"/>
      <c r="E25" s="75"/>
      <c r="F25" s="4" t="str">
        <f t="shared" si="0"/>
        <v/>
      </c>
      <c r="G25" s="6"/>
      <c r="H25" s="75"/>
      <c r="I25" s="75"/>
      <c r="J25" s="1" t="s">
        <v>15</v>
      </c>
      <c r="K25" s="76" t="e">
        <f t="shared" si="1"/>
        <v>#NUM!</v>
      </c>
      <c r="L25" s="76" t="e">
        <f t="shared" si="2"/>
        <v>#NUM!</v>
      </c>
      <c r="M25" s="76" t="e">
        <f t="shared" si="3"/>
        <v>#NUM!</v>
      </c>
      <c r="N25" s="76" t="e">
        <f t="shared" si="4"/>
        <v>#NUM!</v>
      </c>
      <c r="O25" s="76" t="e">
        <f t="shared" si="5"/>
        <v>#NUM!</v>
      </c>
      <c r="P25" s="76" t="e">
        <f t="shared" si="26"/>
        <v>#N/A</v>
      </c>
      <c r="Q25" s="76" t="e">
        <f t="shared" si="6"/>
        <v>#NUM!</v>
      </c>
      <c r="R25" s="76" t="e">
        <f t="shared" si="7"/>
        <v>#NUM!</v>
      </c>
      <c r="S25" s="76" t="e">
        <f t="shared" si="8"/>
        <v>#NUM!</v>
      </c>
      <c r="T25" s="76" t="e">
        <f t="shared" si="9"/>
        <v>#NUM!</v>
      </c>
      <c r="U25" s="76" t="e">
        <f t="shared" si="10"/>
        <v>#N/A</v>
      </c>
      <c r="V25" s="76" t="e">
        <f t="shared" si="11"/>
        <v>#NUM!</v>
      </c>
      <c r="W25" s="76" t="e">
        <f t="shared" si="12"/>
        <v>#NUM!</v>
      </c>
      <c r="X25" s="76" t="e">
        <f t="shared" si="13"/>
        <v>#NUM!</v>
      </c>
      <c r="Y25" s="76" t="e">
        <f t="shared" si="14"/>
        <v>#NUM!</v>
      </c>
      <c r="Z25" s="76" t="e">
        <f t="shared" si="15"/>
        <v>#N/A</v>
      </c>
      <c r="AA25" s="76" t="e">
        <f t="shared" si="16"/>
        <v>#NUM!</v>
      </c>
      <c r="AB25" s="76" t="e">
        <f t="shared" si="17"/>
        <v>#NUM!</v>
      </c>
      <c r="AC25" s="76" t="e">
        <f t="shared" si="18"/>
        <v>#NUM!</v>
      </c>
      <c r="AD25" s="76" t="e">
        <f t="shared" si="19"/>
        <v>#NUM!</v>
      </c>
      <c r="AE25" s="76" t="e">
        <f t="shared" si="20"/>
        <v>#NUM!</v>
      </c>
      <c r="AF25" s="76" t="e">
        <f t="shared" si="21"/>
        <v>#N/A</v>
      </c>
      <c r="AG25" s="76" t="e">
        <f t="shared" si="22"/>
        <v>#NUM!</v>
      </c>
      <c r="AH25" s="76" t="e">
        <f t="shared" si="23"/>
        <v>#NUM!</v>
      </c>
      <c r="AI25" s="76" t="e">
        <f t="shared" si="24"/>
        <v>#NUM!</v>
      </c>
      <c r="AJ25" s="76" t="e">
        <f t="shared" si="25"/>
        <v>#N/A</v>
      </c>
    </row>
    <row r="26" spans="1:36" ht="12.95" customHeight="1" x14ac:dyDescent="0.15">
      <c r="A26" s="75"/>
      <c r="B26" s="107"/>
      <c r="C26" s="107"/>
      <c r="D26" s="75"/>
      <c r="E26" s="75"/>
      <c r="F26" s="4" t="str">
        <f t="shared" si="0"/>
        <v/>
      </c>
      <c r="G26" s="7"/>
      <c r="H26" s="81"/>
      <c r="I26" s="75"/>
      <c r="J26" s="1" t="s">
        <v>15</v>
      </c>
      <c r="K26" s="76" t="e">
        <f t="shared" si="1"/>
        <v>#NUM!</v>
      </c>
      <c r="L26" s="76" t="e">
        <f t="shared" si="2"/>
        <v>#NUM!</v>
      </c>
      <c r="M26" s="76" t="e">
        <f t="shared" si="3"/>
        <v>#NUM!</v>
      </c>
      <c r="N26" s="76" t="e">
        <f t="shared" si="4"/>
        <v>#NUM!</v>
      </c>
      <c r="O26" s="76" t="e">
        <f t="shared" si="5"/>
        <v>#NUM!</v>
      </c>
      <c r="P26" s="76" t="e">
        <f t="shared" si="26"/>
        <v>#N/A</v>
      </c>
      <c r="Q26" s="76" t="e">
        <f t="shared" si="6"/>
        <v>#NUM!</v>
      </c>
      <c r="R26" s="76" t="e">
        <f t="shared" si="7"/>
        <v>#NUM!</v>
      </c>
      <c r="S26" s="76" t="e">
        <f t="shared" si="8"/>
        <v>#NUM!</v>
      </c>
      <c r="T26" s="76" t="e">
        <f t="shared" si="9"/>
        <v>#NUM!</v>
      </c>
      <c r="U26" s="76" t="e">
        <f t="shared" si="10"/>
        <v>#N/A</v>
      </c>
      <c r="V26" s="76" t="e">
        <f t="shared" si="11"/>
        <v>#NUM!</v>
      </c>
      <c r="W26" s="76" t="e">
        <f t="shared" si="12"/>
        <v>#NUM!</v>
      </c>
      <c r="X26" s="76" t="e">
        <f t="shared" si="13"/>
        <v>#NUM!</v>
      </c>
      <c r="Y26" s="76" t="e">
        <f t="shared" si="14"/>
        <v>#NUM!</v>
      </c>
      <c r="Z26" s="76" t="e">
        <f t="shared" si="15"/>
        <v>#N/A</v>
      </c>
      <c r="AA26" s="76" t="e">
        <f t="shared" si="16"/>
        <v>#NUM!</v>
      </c>
      <c r="AB26" s="76" t="e">
        <f t="shared" si="17"/>
        <v>#NUM!</v>
      </c>
      <c r="AC26" s="76" t="e">
        <f t="shared" si="18"/>
        <v>#NUM!</v>
      </c>
      <c r="AD26" s="76" t="e">
        <f t="shared" si="19"/>
        <v>#NUM!</v>
      </c>
      <c r="AE26" s="76" t="e">
        <f t="shared" si="20"/>
        <v>#NUM!</v>
      </c>
      <c r="AF26" s="76" t="e">
        <f t="shared" si="21"/>
        <v>#N/A</v>
      </c>
      <c r="AG26" s="76" t="e">
        <f t="shared" si="22"/>
        <v>#NUM!</v>
      </c>
      <c r="AH26" s="76" t="e">
        <f t="shared" si="23"/>
        <v>#NUM!</v>
      </c>
      <c r="AI26" s="76" t="e">
        <f t="shared" si="24"/>
        <v>#NUM!</v>
      </c>
      <c r="AJ26" s="76" t="e">
        <f t="shared" si="25"/>
        <v>#N/A</v>
      </c>
    </row>
    <row r="27" spans="1:36" ht="12.95" customHeight="1" x14ac:dyDescent="0.15">
      <c r="A27" s="75"/>
      <c r="B27" s="107"/>
      <c r="C27" s="107"/>
      <c r="D27" s="75"/>
      <c r="E27" s="75"/>
      <c r="F27" s="4" t="str">
        <f t="shared" si="0"/>
        <v/>
      </c>
      <c r="G27" s="75"/>
      <c r="H27" s="81"/>
      <c r="I27" s="75"/>
      <c r="J27" s="1" t="s">
        <v>15</v>
      </c>
      <c r="K27" s="76" t="e">
        <f t="shared" si="1"/>
        <v>#NUM!</v>
      </c>
      <c r="L27" s="76" t="e">
        <f t="shared" si="2"/>
        <v>#NUM!</v>
      </c>
      <c r="M27" s="76" t="e">
        <f t="shared" si="3"/>
        <v>#NUM!</v>
      </c>
      <c r="N27" s="76" t="e">
        <f t="shared" si="4"/>
        <v>#NUM!</v>
      </c>
      <c r="O27" s="76" t="e">
        <f t="shared" si="5"/>
        <v>#NUM!</v>
      </c>
      <c r="P27" s="76" t="e">
        <f t="shared" si="26"/>
        <v>#N/A</v>
      </c>
      <c r="Q27" s="76" t="e">
        <f t="shared" si="6"/>
        <v>#NUM!</v>
      </c>
      <c r="R27" s="76" t="e">
        <f t="shared" si="7"/>
        <v>#NUM!</v>
      </c>
      <c r="S27" s="76" t="e">
        <f t="shared" si="8"/>
        <v>#NUM!</v>
      </c>
      <c r="T27" s="76" t="e">
        <f t="shared" si="9"/>
        <v>#NUM!</v>
      </c>
      <c r="U27" s="76" t="e">
        <f t="shared" si="10"/>
        <v>#N/A</v>
      </c>
      <c r="V27" s="76" t="e">
        <f t="shared" si="11"/>
        <v>#NUM!</v>
      </c>
      <c r="W27" s="76" t="e">
        <f t="shared" si="12"/>
        <v>#NUM!</v>
      </c>
      <c r="X27" s="76" t="e">
        <f t="shared" si="13"/>
        <v>#NUM!</v>
      </c>
      <c r="Y27" s="76" t="e">
        <f t="shared" si="14"/>
        <v>#NUM!</v>
      </c>
      <c r="Z27" s="76" t="e">
        <f t="shared" si="15"/>
        <v>#N/A</v>
      </c>
      <c r="AA27" s="76" t="e">
        <f t="shared" si="16"/>
        <v>#NUM!</v>
      </c>
      <c r="AB27" s="76" t="e">
        <f t="shared" si="17"/>
        <v>#NUM!</v>
      </c>
      <c r="AC27" s="76" t="e">
        <f t="shared" si="18"/>
        <v>#NUM!</v>
      </c>
      <c r="AD27" s="76" t="e">
        <f t="shared" si="19"/>
        <v>#NUM!</v>
      </c>
      <c r="AE27" s="76" t="e">
        <f t="shared" si="20"/>
        <v>#NUM!</v>
      </c>
      <c r="AF27" s="76" t="e">
        <f t="shared" si="21"/>
        <v>#N/A</v>
      </c>
      <c r="AG27" s="76" t="e">
        <f t="shared" si="22"/>
        <v>#NUM!</v>
      </c>
      <c r="AH27" s="76" t="e">
        <f t="shared" si="23"/>
        <v>#NUM!</v>
      </c>
      <c r="AI27" s="76" t="e">
        <f t="shared" si="24"/>
        <v>#NUM!</v>
      </c>
      <c r="AJ27" s="76" t="e">
        <f t="shared" si="25"/>
        <v>#N/A</v>
      </c>
    </row>
    <row r="28" spans="1:36" ht="12.95" customHeight="1" x14ac:dyDescent="0.15">
      <c r="A28" s="75"/>
      <c r="B28" s="107"/>
      <c r="C28" s="107"/>
      <c r="D28" s="75"/>
      <c r="E28" s="75"/>
      <c r="F28" s="4" t="str">
        <f t="shared" si="0"/>
        <v/>
      </c>
      <c r="G28" s="75"/>
      <c r="H28" s="75"/>
      <c r="I28" s="75"/>
      <c r="J28" s="1" t="s">
        <v>15</v>
      </c>
      <c r="K28" s="76" t="e">
        <f t="shared" si="1"/>
        <v>#NUM!</v>
      </c>
      <c r="L28" s="76" t="e">
        <f t="shared" si="2"/>
        <v>#NUM!</v>
      </c>
      <c r="M28" s="76" t="e">
        <f t="shared" si="3"/>
        <v>#NUM!</v>
      </c>
      <c r="N28" s="76" t="e">
        <f t="shared" si="4"/>
        <v>#NUM!</v>
      </c>
      <c r="O28" s="76" t="e">
        <f t="shared" si="5"/>
        <v>#NUM!</v>
      </c>
      <c r="P28" s="76" t="e">
        <f t="shared" si="26"/>
        <v>#N/A</v>
      </c>
      <c r="Q28" s="76" t="e">
        <f t="shared" si="6"/>
        <v>#NUM!</v>
      </c>
      <c r="R28" s="76" t="e">
        <f t="shared" si="7"/>
        <v>#NUM!</v>
      </c>
      <c r="S28" s="76" t="e">
        <f t="shared" si="8"/>
        <v>#NUM!</v>
      </c>
      <c r="T28" s="76" t="e">
        <f t="shared" si="9"/>
        <v>#NUM!</v>
      </c>
      <c r="U28" s="76" t="e">
        <f t="shared" si="10"/>
        <v>#N/A</v>
      </c>
      <c r="V28" s="76" t="e">
        <f t="shared" si="11"/>
        <v>#NUM!</v>
      </c>
      <c r="W28" s="76" t="e">
        <f t="shared" si="12"/>
        <v>#NUM!</v>
      </c>
      <c r="X28" s="76" t="e">
        <f t="shared" si="13"/>
        <v>#NUM!</v>
      </c>
      <c r="Y28" s="76" t="e">
        <f t="shared" si="14"/>
        <v>#NUM!</v>
      </c>
      <c r="Z28" s="76" t="e">
        <f t="shared" si="15"/>
        <v>#N/A</v>
      </c>
      <c r="AA28" s="76" t="e">
        <f t="shared" si="16"/>
        <v>#NUM!</v>
      </c>
      <c r="AB28" s="76" t="e">
        <f t="shared" si="17"/>
        <v>#NUM!</v>
      </c>
      <c r="AC28" s="76" t="e">
        <f t="shared" si="18"/>
        <v>#NUM!</v>
      </c>
      <c r="AD28" s="76" t="e">
        <f t="shared" si="19"/>
        <v>#NUM!</v>
      </c>
      <c r="AE28" s="76" t="e">
        <f t="shared" si="20"/>
        <v>#NUM!</v>
      </c>
      <c r="AF28" s="76" t="e">
        <f t="shared" si="21"/>
        <v>#N/A</v>
      </c>
      <c r="AG28" s="76" t="e">
        <f t="shared" si="22"/>
        <v>#NUM!</v>
      </c>
      <c r="AH28" s="76" t="e">
        <f t="shared" si="23"/>
        <v>#NUM!</v>
      </c>
      <c r="AI28" s="76" t="e">
        <f t="shared" si="24"/>
        <v>#NUM!</v>
      </c>
      <c r="AJ28" s="76" t="e">
        <f t="shared" si="25"/>
        <v>#N/A</v>
      </c>
    </row>
    <row r="29" spans="1:36" ht="12.95" customHeight="1" x14ac:dyDescent="0.15">
      <c r="A29" s="75"/>
      <c r="B29" s="107"/>
      <c r="C29" s="107"/>
      <c r="D29" s="75"/>
      <c r="E29" s="75"/>
      <c r="F29" s="4" t="str">
        <f t="shared" si="0"/>
        <v/>
      </c>
      <c r="G29" s="5"/>
      <c r="H29" s="81"/>
      <c r="I29" s="75"/>
      <c r="J29" s="1" t="s">
        <v>15</v>
      </c>
      <c r="K29" s="76" t="e">
        <f t="shared" si="1"/>
        <v>#NUM!</v>
      </c>
      <c r="L29" s="76" t="e">
        <f t="shared" si="2"/>
        <v>#NUM!</v>
      </c>
      <c r="M29" s="76" t="e">
        <f t="shared" si="3"/>
        <v>#NUM!</v>
      </c>
      <c r="N29" s="76" t="e">
        <f t="shared" si="4"/>
        <v>#NUM!</v>
      </c>
      <c r="O29" s="76" t="e">
        <f t="shared" si="5"/>
        <v>#NUM!</v>
      </c>
      <c r="P29" s="76" t="e">
        <f t="shared" si="26"/>
        <v>#N/A</v>
      </c>
      <c r="Q29" s="76" t="e">
        <f t="shared" si="6"/>
        <v>#NUM!</v>
      </c>
      <c r="R29" s="76" t="e">
        <f t="shared" si="7"/>
        <v>#NUM!</v>
      </c>
      <c r="S29" s="76" t="e">
        <f t="shared" si="8"/>
        <v>#NUM!</v>
      </c>
      <c r="T29" s="76" t="e">
        <f t="shared" si="9"/>
        <v>#NUM!</v>
      </c>
      <c r="U29" s="76" t="e">
        <f t="shared" si="10"/>
        <v>#N/A</v>
      </c>
      <c r="V29" s="76" t="e">
        <f t="shared" si="11"/>
        <v>#NUM!</v>
      </c>
      <c r="W29" s="76" t="e">
        <f t="shared" si="12"/>
        <v>#NUM!</v>
      </c>
      <c r="X29" s="76" t="e">
        <f t="shared" si="13"/>
        <v>#NUM!</v>
      </c>
      <c r="Y29" s="76" t="e">
        <f t="shared" si="14"/>
        <v>#NUM!</v>
      </c>
      <c r="Z29" s="76" t="e">
        <f t="shared" si="15"/>
        <v>#N/A</v>
      </c>
      <c r="AA29" s="76" t="e">
        <f t="shared" si="16"/>
        <v>#NUM!</v>
      </c>
      <c r="AB29" s="76" t="e">
        <f t="shared" si="17"/>
        <v>#NUM!</v>
      </c>
      <c r="AC29" s="76" t="e">
        <f t="shared" si="18"/>
        <v>#NUM!</v>
      </c>
      <c r="AD29" s="76" t="e">
        <f t="shared" si="19"/>
        <v>#NUM!</v>
      </c>
      <c r="AE29" s="76" t="e">
        <f t="shared" si="20"/>
        <v>#NUM!</v>
      </c>
      <c r="AF29" s="76" t="e">
        <f t="shared" si="21"/>
        <v>#N/A</v>
      </c>
      <c r="AG29" s="76" t="e">
        <f t="shared" si="22"/>
        <v>#NUM!</v>
      </c>
      <c r="AH29" s="76" t="e">
        <f t="shared" si="23"/>
        <v>#NUM!</v>
      </c>
      <c r="AI29" s="76" t="e">
        <f t="shared" si="24"/>
        <v>#NUM!</v>
      </c>
      <c r="AJ29" s="76" t="e">
        <f t="shared" si="25"/>
        <v>#N/A</v>
      </c>
    </row>
    <row r="30" spans="1:36" ht="12.95" customHeight="1" x14ac:dyDescent="0.15">
      <c r="A30" s="75"/>
      <c r="B30" s="107"/>
      <c r="C30" s="107"/>
      <c r="D30" s="75"/>
      <c r="E30" s="75"/>
      <c r="F30" s="4" t="str">
        <f t="shared" si="0"/>
        <v/>
      </c>
      <c r="G30" s="75"/>
      <c r="H30" s="81"/>
      <c r="I30" s="75"/>
      <c r="J30" s="1" t="s">
        <v>15</v>
      </c>
      <c r="K30" s="76" t="e">
        <f t="shared" si="1"/>
        <v>#NUM!</v>
      </c>
      <c r="L30" s="76" t="e">
        <f t="shared" si="2"/>
        <v>#NUM!</v>
      </c>
      <c r="M30" s="76" t="e">
        <f t="shared" si="3"/>
        <v>#NUM!</v>
      </c>
      <c r="N30" s="76" t="e">
        <f t="shared" si="4"/>
        <v>#NUM!</v>
      </c>
      <c r="O30" s="76" t="e">
        <f t="shared" si="5"/>
        <v>#NUM!</v>
      </c>
      <c r="P30" s="76" t="e">
        <f t="shared" si="26"/>
        <v>#N/A</v>
      </c>
      <c r="Q30" s="76" t="e">
        <f t="shared" si="6"/>
        <v>#NUM!</v>
      </c>
      <c r="R30" s="76" t="e">
        <f t="shared" si="7"/>
        <v>#NUM!</v>
      </c>
      <c r="S30" s="76" t="e">
        <f t="shared" si="8"/>
        <v>#NUM!</v>
      </c>
      <c r="T30" s="76" t="e">
        <f t="shared" si="9"/>
        <v>#NUM!</v>
      </c>
      <c r="U30" s="76" t="e">
        <f t="shared" si="10"/>
        <v>#N/A</v>
      </c>
      <c r="V30" s="76" t="e">
        <f t="shared" si="11"/>
        <v>#NUM!</v>
      </c>
      <c r="W30" s="76" t="e">
        <f t="shared" si="12"/>
        <v>#NUM!</v>
      </c>
      <c r="X30" s="76" t="e">
        <f t="shared" si="13"/>
        <v>#NUM!</v>
      </c>
      <c r="Y30" s="76" t="e">
        <f t="shared" si="14"/>
        <v>#NUM!</v>
      </c>
      <c r="Z30" s="76" t="e">
        <f t="shared" si="15"/>
        <v>#N/A</v>
      </c>
      <c r="AA30" s="76" t="e">
        <f t="shared" si="16"/>
        <v>#NUM!</v>
      </c>
      <c r="AB30" s="76" t="e">
        <f t="shared" si="17"/>
        <v>#NUM!</v>
      </c>
      <c r="AC30" s="76" t="e">
        <f t="shared" si="18"/>
        <v>#NUM!</v>
      </c>
      <c r="AD30" s="76" t="e">
        <f t="shared" si="19"/>
        <v>#NUM!</v>
      </c>
      <c r="AE30" s="76" t="e">
        <f t="shared" si="20"/>
        <v>#NUM!</v>
      </c>
      <c r="AF30" s="76" t="e">
        <f t="shared" si="21"/>
        <v>#N/A</v>
      </c>
      <c r="AG30" s="76" t="e">
        <f t="shared" si="22"/>
        <v>#NUM!</v>
      </c>
      <c r="AH30" s="76" t="e">
        <f t="shared" si="23"/>
        <v>#NUM!</v>
      </c>
      <c r="AI30" s="76" t="e">
        <f t="shared" si="24"/>
        <v>#NUM!</v>
      </c>
      <c r="AJ30" s="76" t="e">
        <f t="shared" si="25"/>
        <v>#N/A</v>
      </c>
    </row>
    <row r="31" spans="1:36" ht="12.95" customHeight="1" x14ac:dyDescent="0.15">
      <c r="A31" s="75"/>
      <c r="B31" s="107"/>
      <c r="C31" s="107"/>
      <c r="D31" s="75"/>
      <c r="E31" s="75"/>
      <c r="F31" s="4" t="str">
        <f t="shared" si="0"/>
        <v/>
      </c>
      <c r="G31" s="75"/>
      <c r="H31" s="81"/>
      <c r="I31" s="75"/>
      <c r="J31" s="1" t="s">
        <v>15</v>
      </c>
      <c r="K31" s="76" t="e">
        <f t="shared" si="1"/>
        <v>#NUM!</v>
      </c>
      <c r="L31" s="76" t="e">
        <f t="shared" si="2"/>
        <v>#NUM!</v>
      </c>
      <c r="M31" s="76" t="e">
        <f t="shared" si="3"/>
        <v>#NUM!</v>
      </c>
      <c r="N31" s="76" t="e">
        <f t="shared" si="4"/>
        <v>#NUM!</v>
      </c>
      <c r="O31" s="76" t="e">
        <f t="shared" si="5"/>
        <v>#NUM!</v>
      </c>
      <c r="P31" s="76" t="e">
        <f t="shared" si="26"/>
        <v>#N/A</v>
      </c>
      <c r="Q31" s="76" t="e">
        <f t="shared" si="6"/>
        <v>#NUM!</v>
      </c>
      <c r="R31" s="76" t="e">
        <f t="shared" si="7"/>
        <v>#NUM!</v>
      </c>
      <c r="S31" s="76" t="e">
        <f t="shared" si="8"/>
        <v>#NUM!</v>
      </c>
      <c r="T31" s="76" t="e">
        <f t="shared" si="9"/>
        <v>#NUM!</v>
      </c>
      <c r="U31" s="76" t="e">
        <f t="shared" si="10"/>
        <v>#N/A</v>
      </c>
      <c r="V31" s="76" t="e">
        <f t="shared" si="11"/>
        <v>#NUM!</v>
      </c>
      <c r="W31" s="76" t="e">
        <f t="shared" si="12"/>
        <v>#NUM!</v>
      </c>
      <c r="X31" s="76" t="e">
        <f t="shared" si="13"/>
        <v>#NUM!</v>
      </c>
      <c r="Y31" s="76" t="e">
        <f t="shared" si="14"/>
        <v>#NUM!</v>
      </c>
      <c r="Z31" s="76" t="e">
        <f t="shared" si="15"/>
        <v>#N/A</v>
      </c>
      <c r="AA31" s="76" t="e">
        <f t="shared" si="16"/>
        <v>#NUM!</v>
      </c>
      <c r="AB31" s="76" t="e">
        <f t="shared" si="17"/>
        <v>#NUM!</v>
      </c>
      <c r="AC31" s="76" t="e">
        <f t="shared" si="18"/>
        <v>#NUM!</v>
      </c>
      <c r="AD31" s="76" t="e">
        <f t="shared" si="19"/>
        <v>#NUM!</v>
      </c>
      <c r="AE31" s="76" t="e">
        <f t="shared" si="20"/>
        <v>#NUM!</v>
      </c>
      <c r="AF31" s="76" t="e">
        <f t="shared" si="21"/>
        <v>#N/A</v>
      </c>
      <c r="AG31" s="76" t="e">
        <f t="shared" si="22"/>
        <v>#NUM!</v>
      </c>
      <c r="AH31" s="76" t="e">
        <f t="shared" si="23"/>
        <v>#NUM!</v>
      </c>
      <c r="AI31" s="76" t="e">
        <f t="shared" si="24"/>
        <v>#NUM!</v>
      </c>
      <c r="AJ31" s="76" t="e">
        <f t="shared" si="25"/>
        <v>#N/A</v>
      </c>
    </row>
    <row r="32" spans="1:36" ht="12.95" customHeight="1" x14ac:dyDescent="0.15">
      <c r="A32" s="75"/>
      <c r="B32" s="107"/>
      <c r="C32" s="107"/>
      <c r="D32" s="75"/>
      <c r="E32" s="75"/>
      <c r="F32" s="4" t="str">
        <f t="shared" si="0"/>
        <v/>
      </c>
      <c r="G32" s="5"/>
      <c r="H32" s="81"/>
      <c r="I32" s="75"/>
      <c r="J32" s="1" t="s">
        <v>15</v>
      </c>
      <c r="K32" s="76" t="e">
        <f t="shared" si="1"/>
        <v>#NUM!</v>
      </c>
      <c r="L32" s="76" t="e">
        <f t="shared" si="2"/>
        <v>#NUM!</v>
      </c>
      <c r="M32" s="76" t="e">
        <f t="shared" si="3"/>
        <v>#NUM!</v>
      </c>
      <c r="N32" s="76" t="e">
        <f t="shared" si="4"/>
        <v>#NUM!</v>
      </c>
      <c r="O32" s="76" t="e">
        <f t="shared" si="5"/>
        <v>#NUM!</v>
      </c>
      <c r="P32" s="76" t="e">
        <f t="shared" si="26"/>
        <v>#N/A</v>
      </c>
      <c r="Q32" s="76" t="e">
        <f t="shared" si="6"/>
        <v>#NUM!</v>
      </c>
      <c r="R32" s="76" t="e">
        <f t="shared" si="7"/>
        <v>#NUM!</v>
      </c>
      <c r="S32" s="76" t="e">
        <f t="shared" si="8"/>
        <v>#NUM!</v>
      </c>
      <c r="T32" s="76" t="e">
        <f t="shared" si="9"/>
        <v>#NUM!</v>
      </c>
      <c r="U32" s="76" t="e">
        <f t="shared" si="10"/>
        <v>#N/A</v>
      </c>
      <c r="V32" s="76" t="e">
        <f t="shared" si="11"/>
        <v>#NUM!</v>
      </c>
      <c r="W32" s="76" t="e">
        <f t="shared" si="12"/>
        <v>#NUM!</v>
      </c>
      <c r="X32" s="76" t="e">
        <f t="shared" si="13"/>
        <v>#NUM!</v>
      </c>
      <c r="Y32" s="76" t="e">
        <f t="shared" si="14"/>
        <v>#NUM!</v>
      </c>
      <c r="Z32" s="76" t="e">
        <f t="shared" si="15"/>
        <v>#N/A</v>
      </c>
      <c r="AA32" s="76" t="e">
        <f t="shared" si="16"/>
        <v>#NUM!</v>
      </c>
      <c r="AB32" s="76" t="e">
        <f t="shared" si="17"/>
        <v>#NUM!</v>
      </c>
      <c r="AC32" s="76" t="e">
        <f t="shared" si="18"/>
        <v>#NUM!</v>
      </c>
      <c r="AD32" s="76" t="e">
        <f t="shared" si="19"/>
        <v>#NUM!</v>
      </c>
      <c r="AE32" s="76" t="e">
        <f t="shared" si="20"/>
        <v>#NUM!</v>
      </c>
      <c r="AF32" s="76" t="e">
        <f t="shared" si="21"/>
        <v>#N/A</v>
      </c>
      <c r="AG32" s="76" t="e">
        <f t="shared" si="22"/>
        <v>#NUM!</v>
      </c>
      <c r="AH32" s="76" t="e">
        <f t="shared" si="23"/>
        <v>#NUM!</v>
      </c>
      <c r="AI32" s="76" t="e">
        <f t="shared" si="24"/>
        <v>#NUM!</v>
      </c>
      <c r="AJ32" s="76" t="e">
        <f t="shared" si="25"/>
        <v>#N/A</v>
      </c>
    </row>
    <row r="33" spans="1:36" ht="12.95" customHeight="1" x14ac:dyDescent="0.15">
      <c r="A33" s="75"/>
      <c r="B33" s="107"/>
      <c r="C33" s="107"/>
      <c r="D33" s="75"/>
      <c r="E33" s="75"/>
      <c r="F33" s="4" t="str">
        <f t="shared" si="0"/>
        <v/>
      </c>
      <c r="G33" s="75"/>
      <c r="H33" s="81"/>
      <c r="I33" s="75"/>
      <c r="J33" s="1" t="s">
        <v>15</v>
      </c>
      <c r="K33" s="76" t="e">
        <f t="shared" si="1"/>
        <v>#NUM!</v>
      </c>
      <c r="L33" s="76" t="e">
        <f t="shared" si="2"/>
        <v>#NUM!</v>
      </c>
      <c r="M33" s="76" t="e">
        <f t="shared" si="3"/>
        <v>#NUM!</v>
      </c>
      <c r="N33" s="76" t="e">
        <f t="shared" si="4"/>
        <v>#NUM!</v>
      </c>
      <c r="O33" s="76" t="e">
        <f t="shared" si="5"/>
        <v>#NUM!</v>
      </c>
      <c r="P33" s="76" t="e">
        <f t="shared" si="26"/>
        <v>#N/A</v>
      </c>
      <c r="Q33" s="76" t="e">
        <f t="shared" si="6"/>
        <v>#NUM!</v>
      </c>
      <c r="R33" s="76" t="e">
        <f t="shared" si="7"/>
        <v>#NUM!</v>
      </c>
      <c r="S33" s="76" t="e">
        <f t="shared" si="8"/>
        <v>#NUM!</v>
      </c>
      <c r="T33" s="76" t="e">
        <f t="shared" si="9"/>
        <v>#NUM!</v>
      </c>
      <c r="U33" s="76" t="e">
        <f t="shared" si="10"/>
        <v>#N/A</v>
      </c>
      <c r="V33" s="76" t="e">
        <f t="shared" si="11"/>
        <v>#NUM!</v>
      </c>
      <c r="W33" s="76" t="e">
        <f t="shared" si="12"/>
        <v>#NUM!</v>
      </c>
      <c r="X33" s="76" t="e">
        <f t="shared" si="13"/>
        <v>#NUM!</v>
      </c>
      <c r="Y33" s="76" t="e">
        <f t="shared" si="14"/>
        <v>#NUM!</v>
      </c>
      <c r="Z33" s="76" t="e">
        <f t="shared" si="15"/>
        <v>#N/A</v>
      </c>
      <c r="AA33" s="76" t="e">
        <f t="shared" si="16"/>
        <v>#NUM!</v>
      </c>
      <c r="AB33" s="76" t="e">
        <f t="shared" si="17"/>
        <v>#NUM!</v>
      </c>
      <c r="AC33" s="76" t="e">
        <f t="shared" si="18"/>
        <v>#NUM!</v>
      </c>
      <c r="AD33" s="76" t="e">
        <f t="shared" si="19"/>
        <v>#NUM!</v>
      </c>
      <c r="AE33" s="76" t="e">
        <f t="shared" si="20"/>
        <v>#NUM!</v>
      </c>
      <c r="AF33" s="76" t="e">
        <f t="shared" si="21"/>
        <v>#N/A</v>
      </c>
      <c r="AG33" s="76" t="e">
        <f t="shared" si="22"/>
        <v>#NUM!</v>
      </c>
      <c r="AH33" s="76" t="e">
        <f t="shared" si="23"/>
        <v>#NUM!</v>
      </c>
      <c r="AI33" s="76" t="e">
        <f t="shared" si="24"/>
        <v>#NUM!</v>
      </c>
      <c r="AJ33" s="76" t="e">
        <f t="shared" si="25"/>
        <v>#N/A</v>
      </c>
    </row>
    <row r="34" spans="1:36" ht="12.95" customHeight="1" x14ac:dyDescent="0.15">
      <c r="A34" s="75"/>
      <c r="B34" s="107"/>
      <c r="C34" s="107"/>
      <c r="D34" s="75"/>
      <c r="E34" s="75"/>
      <c r="F34" s="4" t="str">
        <f t="shared" si="0"/>
        <v/>
      </c>
      <c r="G34" s="75"/>
      <c r="H34" s="81"/>
      <c r="I34" s="75"/>
      <c r="K34" s="76" t="e">
        <f t="shared" si="1"/>
        <v>#NUM!</v>
      </c>
      <c r="L34" s="76" t="e">
        <f t="shared" si="2"/>
        <v>#NUM!</v>
      </c>
      <c r="M34" s="76" t="e">
        <f t="shared" si="3"/>
        <v>#NUM!</v>
      </c>
      <c r="N34" s="76" t="e">
        <f t="shared" si="4"/>
        <v>#NUM!</v>
      </c>
      <c r="O34" s="76" t="e">
        <f t="shared" si="5"/>
        <v>#NUM!</v>
      </c>
      <c r="P34" s="76" t="e">
        <f t="shared" si="26"/>
        <v>#N/A</v>
      </c>
      <c r="Q34" s="76" t="e">
        <f t="shared" si="6"/>
        <v>#NUM!</v>
      </c>
      <c r="R34" s="76" t="e">
        <f t="shared" si="7"/>
        <v>#NUM!</v>
      </c>
      <c r="S34" s="76" t="e">
        <f t="shared" si="8"/>
        <v>#NUM!</v>
      </c>
      <c r="T34" s="76" t="e">
        <f t="shared" si="9"/>
        <v>#NUM!</v>
      </c>
      <c r="U34" s="76" t="e">
        <f t="shared" si="10"/>
        <v>#N/A</v>
      </c>
      <c r="V34" s="76" t="e">
        <f t="shared" si="11"/>
        <v>#NUM!</v>
      </c>
      <c r="W34" s="76" t="e">
        <f t="shared" si="12"/>
        <v>#NUM!</v>
      </c>
      <c r="X34" s="76" t="e">
        <f t="shared" si="13"/>
        <v>#NUM!</v>
      </c>
      <c r="Y34" s="76" t="e">
        <f t="shared" si="14"/>
        <v>#NUM!</v>
      </c>
      <c r="Z34" s="76" t="e">
        <f t="shared" si="15"/>
        <v>#N/A</v>
      </c>
      <c r="AA34" s="76" t="e">
        <f t="shared" si="16"/>
        <v>#NUM!</v>
      </c>
      <c r="AB34" s="76" t="e">
        <f t="shared" si="17"/>
        <v>#NUM!</v>
      </c>
      <c r="AC34" s="76" t="e">
        <f t="shared" si="18"/>
        <v>#NUM!</v>
      </c>
      <c r="AD34" s="76" t="e">
        <f t="shared" si="19"/>
        <v>#NUM!</v>
      </c>
      <c r="AE34" s="76" t="e">
        <f t="shared" si="20"/>
        <v>#NUM!</v>
      </c>
      <c r="AF34" s="76" t="e">
        <f t="shared" si="21"/>
        <v>#N/A</v>
      </c>
      <c r="AG34" s="76" t="e">
        <f t="shared" si="22"/>
        <v>#NUM!</v>
      </c>
      <c r="AH34" s="76" t="e">
        <f t="shared" si="23"/>
        <v>#NUM!</v>
      </c>
      <c r="AI34" s="76" t="e">
        <f t="shared" si="24"/>
        <v>#NUM!</v>
      </c>
      <c r="AJ34" s="76" t="e">
        <f t="shared" si="25"/>
        <v>#N/A</v>
      </c>
    </row>
    <row r="35" spans="1:36" ht="12.95" customHeight="1" x14ac:dyDescent="0.15">
      <c r="A35" s="75"/>
      <c r="B35" s="107"/>
      <c r="C35" s="107"/>
      <c r="D35" s="75"/>
      <c r="E35" s="75"/>
      <c r="F35" s="4" t="str">
        <f t="shared" si="0"/>
        <v/>
      </c>
      <c r="G35" s="75"/>
      <c r="H35" s="75"/>
      <c r="I35" s="75"/>
      <c r="K35" s="76" t="e">
        <f t="shared" si="1"/>
        <v>#NUM!</v>
      </c>
      <c r="L35" s="76" t="e">
        <f t="shared" si="2"/>
        <v>#NUM!</v>
      </c>
      <c r="M35" s="76" t="e">
        <f t="shared" si="3"/>
        <v>#NUM!</v>
      </c>
      <c r="N35" s="76" t="e">
        <f t="shared" si="4"/>
        <v>#NUM!</v>
      </c>
      <c r="O35" s="76" t="e">
        <f t="shared" si="5"/>
        <v>#NUM!</v>
      </c>
      <c r="P35" s="76" t="e">
        <f t="shared" si="26"/>
        <v>#N/A</v>
      </c>
      <c r="Q35" s="76" t="e">
        <f t="shared" si="6"/>
        <v>#NUM!</v>
      </c>
      <c r="R35" s="76" t="e">
        <f t="shared" si="7"/>
        <v>#NUM!</v>
      </c>
      <c r="S35" s="76" t="e">
        <f t="shared" si="8"/>
        <v>#NUM!</v>
      </c>
      <c r="T35" s="76" t="e">
        <f t="shared" si="9"/>
        <v>#NUM!</v>
      </c>
      <c r="U35" s="76" t="e">
        <f t="shared" si="10"/>
        <v>#N/A</v>
      </c>
      <c r="V35" s="76" t="e">
        <f t="shared" si="11"/>
        <v>#NUM!</v>
      </c>
      <c r="W35" s="76" t="e">
        <f t="shared" si="12"/>
        <v>#NUM!</v>
      </c>
      <c r="X35" s="76" t="e">
        <f t="shared" si="13"/>
        <v>#NUM!</v>
      </c>
      <c r="Y35" s="76" t="e">
        <f t="shared" si="14"/>
        <v>#NUM!</v>
      </c>
      <c r="Z35" s="76" t="e">
        <f t="shared" si="15"/>
        <v>#N/A</v>
      </c>
      <c r="AA35" s="76" t="e">
        <f t="shared" si="16"/>
        <v>#NUM!</v>
      </c>
      <c r="AB35" s="76" t="e">
        <f t="shared" si="17"/>
        <v>#NUM!</v>
      </c>
      <c r="AC35" s="76" t="e">
        <f t="shared" si="18"/>
        <v>#NUM!</v>
      </c>
      <c r="AD35" s="76" t="e">
        <f t="shared" si="19"/>
        <v>#NUM!</v>
      </c>
      <c r="AE35" s="76" t="e">
        <f t="shared" si="20"/>
        <v>#NUM!</v>
      </c>
      <c r="AF35" s="76" t="e">
        <f t="shared" si="21"/>
        <v>#N/A</v>
      </c>
      <c r="AG35" s="76" t="e">
        <f t="shared" si="22"/>
        <v>#NUM!</v>
      </c>
      <c r="AH35" s="76" t="e">
        <f t="shared" si="23"/>
        <v>#NUM!</v>
      </c>
      <c r="AI35" s="76" t="e">
        <f t="shared" si="24"/>
        <v>#NUM!</v>
      </c>
      <c r="AJ35" s="76" t="e">
        <f t="shared" si="25"/>
        <v>#N/A</v>
      </c>
    </row>
    <row r="36" spans="1:36" ht="12.95" customHeight="1" x14ac:dyDescent="0.15">
      <c r="A36" s="75"/>
      <c r="B36" s="107"/>
      <c r="C36" s="107"/>
      <c r="D36" s="75"/>
      <c r="E36" s="75"/>
      <c r="F36" s="4" t="str">
        <f t="shared" si="0"/>
        <v/>
      </c>
      <c r="G36" s="75"/>
      <c r="H36" s="75"/>
      <c r="I36" s="75"/>
      <c r="K36" s="76" t="e">
        <f t="shared" si="1"/>
        <v>#NUM!</v>
      </c>
      <c r="L36" s="76" t="e">
        <f t="shared" si="2"/>
        <v>#NUM!</v>
      </c>
      <c r="M36" s="76" t="e">
        <f t="shared" si="3"/>
        <v>#NUM!</v>
      </c>
      <c r="N36" s="76" t="e">
        <f t="shared" si="4"/>
        <v>#NUM!</v>
      </c>
      <c r="O36" s="76" t="e">
        <f t="shared" si="5"/>
        <v>#NUM!</v>
      </c>
      <c r="P36" s="76" t="e">
        <f t="shared" si="26"/>
        <v>#N/A</v>
      </c>
      <c r="Q36" s="76" t="e">
        <f t="shared" si="6"/>
        <v>#NUM!</v>
      </c>
      <c r="R36" s="76" t="e">
        <f t="shared" si="7"/>
        <v>#NUM!</v>
      </c>
      <c r="S36" s="76" t="e">
        <f t="shared" si="8"/>
        <v>#NUM!</v>
      </c>
      <c r="T36" s="76" t="e">
        <f t="shared" si="9"/>
        <v>#NUM!</v>
      </c>
      <c r="U36" s="76" t="e">
        <f t="shared" si="10"/>
        <v>#N/A</v>
      </c>
      <c r="V36" s="76" t="e">
        <f t="shared" si="11"/>
        <v>#NUM!</v>
      </c>
      <c r="W36" s="76" t="e">
        <f t="shared" si="12"/>
        <v>#NUM!</v>
      </c>
      <c r="X36" s="76" t="e">
        <f t="shared" si="13"/>
        <v>#NUM!</v>
      </c>
      <c r="Y36" s="76" t="e">
        <f t="shared" si="14"/>
        <v>#NUM!</v>
      </c>
      <c r="Z36" s="76" t="e">
        <f t="shared" si="15"/>
        <v>#N/A</v>
      </c>
      <c r="AA36" s="76" t="e">
        <f t="shared" si="16"/>
        <v>#NUM!</v>
      </c>
      <c r="AB36" s="76" t="e">
        <f t="shared" si="17"/>
        <v>#NUM!</v>
      </c>
      <c r="AC36" s="76" t="e">
        <f t="shared" si="18"/>
        <v>#NUM!</v>
      </c>
      <c r="AD36" s="76" t="e">
        <f t="shared" si="19"/>
        <v>#NUM!</v>
      </c>
      <c r="AE36" s="76" t="e">
        <f t="shared" si="20"/>
        <v>#NUM!</v>
      </c>
      <c r="AF36" s="76" t="e">
        <f t="shared" si="21"/>
        <v>#N/A</v>
      </c>
      <c r="AG36" s="76" t="e">
        <f t="shared" si="22"/>
        <v>#NUM!</v>
      </c>
      <c r="AH36" s="76" t="e">
        <f t="shared" si="23"/>
        <v>#NUM!</v>
      </c>
      <c r="AI36" s="76" t="e">
        <f t="shared" si="24"/>
        <v>#NUM!</v>
      </c>
      <c r="AJ36" s="76" t="e">
        <f t="shared" si="25"/>
        <v>#N/A</v>
      </c>
    </row>
    <row r="37" spans="1:36" ht="12.95" customHeight="1" x14ac:dyDescent="0.15">
      <c r="A37" s="75"/>
      <c r="B37" s="107"/>
      <c r="C37" s="107"/>
      <c r="D37" s="75"/>
      <c r="E37" s="75"/>
      <c r="F37" s="4" t="str">
        <f t="shared" si="0"/>
        <v/>
      </c>
      <c r="G37" s="75"/>
      <c r="H37" s="75"/>
      <c r="I37" s="75"/>
      <c r="K37" s="76" t="e">
        <f t="shared" si="1"/>
        <v>#NUM!</v>
      </c>
      <c r="L37" s="76" t="e">
        <f t="shared" si="2"/>
        <v>#NUM!</v>
      </c>
      <c r="M37" s="76" t="e">
        <f t="shared" si="3"/>
        <v>#NUM!</v>
      </c>
      <c r="N37" s="76" t="e">
        <f t="shared" si="4"/>
        <v>#NUM!</v>
      </c>
      <c r="O37" s="76" t="e">
        <f t="shared" si="5"/>
        <v>#NUM!</v>
      </c>
      <c r="P37" s="76" t="e">
        <f t="shared" si="26"/>
        <v>#N/A</v>
      </c>
      <c r="Q37" s="76" t="e">
        <f t="shared" si="6"/>
        <v>#NUM!</v>
      </c>
      <c r="R37" s="76" t="e">
        <f t="shared" si="7"/>
        <v>#NUM!</v>
      </c>
      <c r="S37" s="76" t="e">
        <f t="shared" si="8"/>
        <v>#NUM!</v>
      </c>
      <c r="T37" s="76" t="e">
        <f t="shared" si="9"/>
        <v>#NUM!</v>
      </c>
      <c r="U37" s="76" t="e">
        <f t="shared" si="10"/>
        <v>#N/A</v>
      </c>
      <c r="V37" s="76" t="e">
        <f t="shared" si="11"/>
        <v>#NUM!</v>
      </c>
      <c r="W37" s="76" t="e">
        <f t="shared" si="12"/>
        <v>#NUM!</v>
      </c>
      <c r="X37" s="76" t="e">
        <f t="shared" si="13"/>
        <v>#NUM!</v>
      </c>
      <c r="Y37" s="76" t="e">
        <f t="shared" si="14"/>
        <v>#NUM!</v>
      </c>
      <c r="Z37" s="76" t="e">
        <f t="shared" si="15"/>
        <v>#N/A</v>
      </c>
      <c r="AA37" s="76" t="e">
        <f t="shared" si="16"/>
        <v>#NUM!</v>
      </c>
      <c r="AB37" s="76" t="e">
        <f t="shared" si="17"/>
        <v>#NUM!</v>
      </c>
      <c r="AC37" s="76" t="e">
        <f t="shared" si="18"/>
        <v>#NUM!</v>
      </c>
      <c r="AD37" s="76" t="e">
        <f t="shared" si="19"/>
        <v>#NUM!</v>
      </c>
      <c r="AE37" s="76" t="e">
        <f t="shared" si="20"/>
        <v>#NUM!</v>
      </c>
      <c r="AF37" s="76" t="e">
        <f t="shared" si="21"/>
        <v>#N/A</v>
      </c>
      <c r="AG37" s="76" t="e">
        <f t="shared" si="22"/>
        <v>#NUM!</v>
      </c>
      <c r="AH37" s="76" t="e">
        <f t="shared" si="23"/>
        <v>#NUM!</v>
      </c>
      <c r="AI37" s="76" t="e">
        <f t="shared" si="24"/>
        <v>#NUM!</v>
      </c>
      <c r="AJ37" s="76" t="e">
        <f t="shared" si="25"/>
        <v>#N/A</v>
      </c>
    </row>
    <row r="38" spans="1:36" ht="12.95" customHeight="1" x14ac:dyDescent="0.15">
      <c r="A38" s="75"/>
      <c r="B38" s="107"/>
      <c r="C38" s="107"/>
      <c r="D38" s="75"/>
      <c r="E38" s="75"/>
      <c r="F38" s="4" t="str">
        <f t="shared" si="0"/>
        <v/>
      </c>
      <c r="G38" s="75"/>
      <c r="H38" s="75"/>
      <c r="I38" s="75"/>
      <c r="K38" s="76" t="e">
        <f t="shared" si="1"/>
        <v>#NUM!</v>
      </c>
      <c r="L38" s="76" t="e">
        <f t="shared" si="2"/>
        <v>#NUM!</v>
      </c>
      <c r="M38" s="76" t="e">
        <f t="shared" si="3"/>
        <v>#NUM!</v>
      </c>
      <c r="N38" s="76" t="e">
        <f t="shared" si="4"/>
        <v>#NUM!</v>
      </c>
      <c r="O38" s="76" t="e">
        <f t="shared" si="5"/>
        <v>#NUM!</v>
      </c>
      <c r="P38" s="76" t="e">
        <f t="shared" si="26"/>
        <v>#N/A</v>
      </c>
      <c r="Q38" s="76" t="e">
        <f t="shared" si="6"/>
        <v>#NUM!</v>
      </c>
      <c r="R38" s="76" t="e">
        <f t="shared" si="7"/>
        <v>#NUM!</v>
      </c>
      <c r="S38" s="76" t="e">
        <f t="shared" si="8"/>
        <v>#NUM!</v>
      </c>
      <c r="T38" s="76" t="e">
        <f t="shared" si="9"/>
        <v>#NUM!</v>
      </c>
      <c r="U38" s="76" t="e">
        <f t="shared" si="10"/>
        <v>#N/A</v>
      </c>
      <c r="V38" s="76" t="e">
        <f t="shared" si="11"/>
        <v>#NUM!</v>
      </c>
      <c r="W38" s="76" t="e">
        <f t="shared" si="12"/>
        <v>#NUM!</v>
      </c>
      <c r="X38" s="76" t="e">
        <f t="shared" si="13"/>
        <v>#NUM!</v>
      </c>
      <c r="Y38" s="76" t="e">
        <f t="shared" si="14"/>
        <v>#NUM!</v>
      </c>
      <c r="Z38" s="76" t="e">
        <f t="shared" si="15"/>
        <v>#N/A</v>
      </c>
      <c r="AA38" s="76" t="e">
        <f t="shared" si="16"/>
        <v>#NUM!</v>
      </c>
      <c r="AB38" s="76" t="e">
        <f t="shared" si="17"/>
        <v>#NUM!</v>
      </c>
      <c r="AC38" s="76" t="e">
        <f t="shared" si="18"/>
        <v>#NUM!</v>
      </c>
      <c r="AD38" s="76" t="e">
        <f t="shared" si="19"/>
        <v>#NUM!</v>
      </c>
      <c r="AE38" s="76" t="e">
        <f t="shared" si="20"/>
        <v>#NUM!</v>
      </c>
      <c r="AF38" s="76" t="e">
        <f t="shared" si="21"/>
        <v>#N/A</v>
      </c>
      <c r="AG38" s="76" t="e">
        <f t="shared" si="22"/>
        <v>#NUM!</v>
      </c>
      <c r="AH38" s="76" t="e">
        <f t="shared" si="23"/>
        <v>#NUM!</v>
      </c>
      <c r="AI38" s="76" t="e">
        <f t="shared" si="24"/>
        <v>#NUM!</v>
      </c>
      <c r="AJ38" s="76" t="e">
        <f t="shared" si="25"/>
        <v>#N/A</v>
      </c>
    </row>
    <row r="39" spans="1:36" ht="12.95" customHeight="1" x14ac:dyDescent="0.15">
      <c r="A39" s="75"/>
      <c r="B39" s="107"/>
      <c r="C39" s="107"/>
      <c r="D39" s="75"/>
      <c r="E39" s="75"/>
      <c r="F39" s="4" t="str">
        <f t="shared" si="0"/>
        <v/>
      </c>
      <c r="G39" s="75"/>
      <c r="H39" s="75"/>
      <c r="I39" s="75"/>
      <c r="K39" s="76" t="e">
        <f t="shared" si="1"/>
        <v>#NUM!</v>
      </c>
      <c r="L39" s="76" t="e">
        <f t="shared" si="2"/>
        <v>#NUM!</v>
      </c>
      <c r="M39" s="76" t="e">
        <f t="shared" si="3"/>
        <v>#NUM!</v>
      </c>
      <c r="N39" s="76" t="e">
        <f t="shared" si="4"/>
        <v>#NUM!</v>
      </c>
      <c r="O39" s="76" t="e">
        <f t="shared" si="5"/>
        <v>#NUM!</v>
      </c>
      <c r="P39" s="76" t="e">
        <f t="shared" si="26"/>
        <v>#N/A</v>
      </c>
      <c r="Q39" s="76" t="e">
        <f t="shared" si="6"/>
        <v>#NUM!</v>
      </c>
      <c r="R39" s="76" t="e">
        <f t="shared" si="7"/>
        <v>#NUM!</v>
      </c>
      <c r="S39" s="76" t="e">
        <f t="shared" si="8"/>
        <v>#NUM!</v>
      </c>
      <c r="T39" s="76" t="e">
        <f t="shared" si="9"/>
        <v>#NUM!</v>
      </c>
      <c r="U39" s="76" t="e">
        <f t="shared" si="10"/>
        <v>#N/A</v>
      </c>
      <c r="V39" s="76" t="e">
        <f t="shared" si="11"/>
        <v>#NUM!</v>
      </c>
      <c r="W39" s="76" t="e">
        <f t="shared" si="12"/>
        <v>#NUM!</v>
      </c>
      <c r="X39" s="76" t="e">
        <f t="shared" si="13"/>
        <v>#NUM!</v>
      </c>
      <c r="Y39" s="76" t="e">
        <f t="shared" si="14"/>
        <v>#NUM!</v>
      </c>
      <c r="Z39" s="76" t="e">
        <f t="shared" si="15"/>
        <v>#N/A</v>
      </c>
      <c r="AA39" s="76" t="e">
        <f t="shared" si="16"/>
        <v>#NUM!</v>
      </c>
      <c r="AB39" s="76" t="e">
        <f t="shared" si="17"/>
        <v>#NUM!</v>
      </c>
      <c r="AC39" s="76" t="e">
        <f t="shared" si="18"/>
        <v>#NUM!</v>
      </c>
      <c r="AD39" s="76" t="e">
        <f t="shared" si="19"/>
        <v>#NUM!</v>
      </c>
      <c r="AE39" s="76" t="e">
        <f t="shared" si="20"/>
        <v>#NUM!</v>
      </c>
      <c r="AF39" s="76" t="e">
        <f t="shared" si="21"/>
        <v>#N/A</v>
      </c>
      <c r="AG39" s="76" t="e">
        <f t="shared" si="22"/>
        <v>#NUM!</v>
      </c>
      <c r="AH39" s="76" t="e">
        <f t="shared" si="23"/>
        <v>#NUM!</v>
      </c>
      <c r="AI39" s="76" t="e">
        <f t="shared" si="24"/>
        <v>#NUM!</v>
      </c>
      <c r="AJ39" s="76" t="e">
        <f t="shared" si="25"/>
        <v>#N/A</v>
      </c>
    </row>
    <row r="40" spans="1:36" ht="12.95" customHeight="1" x14ac:dyDescent="0.15">
      <c r="A40" s="75"/>
      <c r="B40" s="107"/>
      <c r="C40" s="107"/>
      <c r="D40" s="75"/>
      <c r="E40" s="75"/>
      <c r="F40" s="4" t="str">
        <f t="shared" si="0"/>
        <v/>
      </c>
      <c r="G40" s="75"/>
      <c r="H40" s="75"/>
      <c r="I40" s="75"/>
      <c r="K40" s="76" t="e">
        <f t="shared" si="1"/>
        <v>#NUM!</v>
      </c>
      <c r="L40" s="76" t="e">
        <f t="shared" si="2"/>
        <v>#NUM!</v>
      </c>
      <c r="M40" s="76" t="e">
        <f t="shared" si="3"/>
        <v>#NUM!</v>
      </c>
      <c r="N40" s="76" t="e">
        <f t="shared" si="4"/>
        <v>#NUM!</v>
      </c>
      <c r="O40" s="76" t="e">
        <f t="shared" si="5"/>
        <v>#NUM!</v>
      </c>
      <c r="P40" s="76" t="e">
        <f t="shared" si="26"/>
        <v>#N/A</v>
      </c>
      <c r="Q40" s="76" t="e">
        <f t="shared" si="6"/>
        <v>#NUM!</v>
      </c>
      <c r="R40" s="76" t="e">
        <f t="shared" si="7"/>
        <v>#NUM!</v>
      </c>
      <c r="S40" s="76" t="e">
        <f t="shared" si="8"/>
        <v>#NUM!</v>
      </c>
      <c r="T40" s="76" t="e">
        <f t="shared" si="9"/>
        <v>#NUM!</v>
      </c>
      <c r="U40" s="76" t="e">
        <f t="shared" si="10"/>
        <v>#N/A</v>
      </c>
      <c r="V40" s="76" t="e">
        <f t="shared" si="11"/>
        <v>#NUM!</v>
      </c>
      <c r="W40" s="76" t="e">
        <f t="shared" si="12"/>
        <v>#NUM!</v>
      </c>
      <c r="X40" s="76" t="e">
        <f t="shared" si="13"/>
        <v>#NUM!</v>
      </c>
      <c r="Y40" s="76" t="e">
        <f t="shared" si="14"/>
        <v>#NUM!</v>
      </c>
      <c r="Z40" s="76" t="e">
        <f t="shared" si="15"/>
        <v>#N/A</v>
      </c>
      <c r="AA40" s="76" t="e">
        <f t="shared" si="16"/>
        <v>#NUM!</v>
      </c>
      <c r="AB40" s="76" t="e">
        <f t="shared" si="17"/>
        <v>#NUM!</v>
      </c>
      <c r="AC40" s="76" t="e">
        <f t="shared" si="18"/>
        <v>#NUM!</v>
      </c>
      <c r="AD40" s="76" t="e">
        <f t="shared" si="19"/>
        <v>#NUM!</v>
      </c>
      <c r="AE40" s="76" t="e">
        <f t="shared" si="20"/>
        <v>#NUM!</v>
      </c>
      <c r="AF40" s="76" t="e">
        <f t="shared" si="21"/>
        <v>#N/A</v>
      </c>
      <c r="AG40" s="76" t="e">
        <f t="shared" si="22"/>
        <v>#NUM!</v>
      </c>
      <c r="AH40" s="76" t="e">
        <f t="shared" si="23"/>
        <v>#NUM!</v>
      </c>
      <c r="AI40" s="76" t="e">
        <f t="shared" si="24"/>
        <v>#NUM!</v>
      </c>
      <c r="AJ40" s="76" t="e">
        <f t="shared" si="25"/>
        <v>#N/A</v>
      </c>
    </row>
    <row r="41" spans="1:36" ht="12.95" customHeight="1" x14ac:dyDescent="0.15">
      <c r="A41" s="75"/>
      <c r="B41" s="107"/>
      <c r="C41" s="107"/>
      <c r="D41" s="75"/>
      <c r="E41" s="75"/>
      <c r="F41" s="4" t="str">
        <f t="shared" si="0"/>
        <v/>
      </c>
      <c r="G41" s="75"/>
      <c r="H41" s="75"/>
      <c r="I41" s="75"/>
      <c r="K41" s="76" t="e">
        <f t="shared" si="1"/>
        <v>#NUM!</v>
      </c>
      <c r="L41" s="76" t="e">
        <f t="shared" si="2"/>
        <v>#NUM!</v>
      </c>
      <c r="M41" s="76" t="e">
        <f t="shared" si="3"/>
        <v>#NUM!</v>
      </c>
      <c r="N41" s="76" t="e">
        <f t="shared" si="4"/>
        <v>#NUM!</v>
      </c>
      <c r="O41" s="76" t="e">
        <f t="shared" si="5"/>
        <v>#NUM!</v>
      </c>
      <c r="P41" s="76" t="e">
        <f t="shared" si="26"/>
        <v>#N/A</v>
      </c>
      <c r="Q41" s="76" t="e">
        <f t="shared" si="6"/>
        <v>#NUM!</v>
      </c>
      <c r="R41" s="76" t="e">
        <f t="shared" si="7"/>
        <v>#NUM!</v>
      </c>
      <c r="S41" s="76" t="e">
        <f t="shared" si="8"/>
        <v>#NUM!</v>
      </c>
      <c r="T41" s="76" t="e">
        <f t="shared" si="9"/>
        <v>#NUM!</v>
      </c>
      <c r="U41" s="76" t="e">
        <f t="shared" si="10"/>
        <v>#N/A</v>
      </c>
      <c r="V41" s="76" t="e">
        <f t="shared" si="11"/>
        <v>#NUM!</v>
      </c>
      <c r="W41" s="76" t="e">
        <f t="shared" si="12"/>
        <v>#NUM!</v>
      </c>
      <c r="X41" s="76" t="e">
        <f t="shared" si="13"/>
        <v>#NUM!</v>
      </c>
      <c r="Y41" s="76" t="e">
        <f t="shared" si="14"/>
        <v>#NUM!</v>
      </c>
      <c r="Z41" s="76" t="e">
        <f t="shared" si="15"/>
        <v>#N/A</v>
      </c>
      <c r="AA41" s="76" t="e">
        <f t="shared" si="16"/>
        <v>#NUM!</v>
      </c>
      <c r="AB41" s="76" t="e">
        <f t="shared" si="17"/>
        <v>#NUM!</v>
      </c>
      <c r="AC41" s="76" t="e">
        <f t="shared" si="18"/>
        <v>#NUM!</v>
      </c>
      <c r="AD41" s="76" t="e">
        <f t="shared" si="19"/>
        <v>#NUM!</v>
      </c>
      <c r="AE41" s="76" t="e">
        <f t="shared" si="20"/>
        <v>#NUM!</v>
      </c>
      <c r="AF41" s="76" t="e">
        <f t="shared" si="21"/>
        <v>#N/A</v>
      </c>
      <c r="AG41" s="76" t="e">
        <f t="shared" si="22"/>
        <v>#NUM!</v>
      </c>
      <c r="AH41" s="76" t="e">
        <f t="shared" si="23"/>
        <v>#NUM!</v>
      </c>
      <c r="AI41" s="76" t="e">
        <f t="shared" si="24"/>
        <v>#NUM!</v>
      </c>
      <c r="AJ41" s="76" t="e">
        <f t="shared" si="25"/>
        <v>#N/A</v>
      </c>
    </row>
    <row r="42" spans="1:36" ht="12.95" customHeight="1" x14ac:dyDescent="0.15">
      <c r="A42" s="75"/>
      <c r="B42" s="107"/>
      <c r="C42" s="107"/>
      <c r="D42" s="75"/>
      <c r="E42" s="75"/>
      <c r="F42" s="4" t="str">
        <f t="shared" si="0"/>
        <v/>
      </c>
      <c r="G42" s="75"/>
      <c r="H42" s="75"/>
      <c r="I42" s="75"/>
      <c r="K42" s="76" t="e">
        <f t="shared" si="1"/>
        <v>#NUM!</v>
      </c>
      <c r="L42" s="76" t="e">
        <f t="shared" si="2"/>
        <v>#NUM!</v>
      </c>
      <c r="M42" s="76" t="e">
        <f t="shared" si="3"/>
        <v>#NUM!</v>
      </c>
      <c r="N42" s="76" t="e">
        <f t="shared" si="4"/>
        <v>#NUM!</v>
      </c>
      <c r="O42" s="76" t="e">
        <f t="shared" si="5"/>
        <v>#NUM!</v>
      </c>
      <c r="P42" s="76" t="e">
        <f t="shared" si="26"/>
        <v>#N/A</v>
      </c>
      <c r="Q42" s="76" t="e">
        <f t="shared" si="6"/>
        <v>#NUM!</v>
      </c>
      <c r="R42" s="76" t="e">
        <f t="shared" si="7"/>
        <v>#NUM!</v>
      </c>
      <c r="S42" s="76" t="e">
        <f t="shared" si="8"/>
        <v>#NUM!</v>
      </c>
      <c r="T42" s="76" t="e">
        <f t="shared" si="9"/>
        <v>#NUM!</v>
      </c>
      <c r="U42" s="76" t="e">
        <f t="shared" si="10"/>
        <v>#N/A</v>
      </c>
      <c r="V42" s="76" t="e">
        <f t="shared" si="11"/>
        <v>#NUM!</v>
      </c>
      <c r="W42" s="76" t="e">
        <f t="shared" si="12"/>
        <v>#NUM!</v>
      </c>
      <c r="X42" s="76" t="e">
        <f t="shared" si="13"/>
        <v>#NUM!</v>
      </c>
      <c r="Y42" s="76" t="e">
        <f t="shared" si="14"/>
        <v>#NUM!</v>
      </c>
      <c r="Z42" s="76" t="e">
        <f t="shared" si="15"/>
        <v>#N/A</v>
      </c>
      <c r="AA42" s="76" t="e">
        <f t="shared" si="16"/>
        <v>#NUM!</v>
      </c>
      <c r="AB42" s="76" t="e">
        <f t="shared" si="17"/>
        <v>#NUM!</v>
      </c>
      <c r="AC42" s="76" t="e">
        <f t="shared" si="18"/>
        <v>#NUM!</v>
      </c>
      <c r="AD42" s="76" t="e">
        <f t="shared" si="19"/>
        <v>#NUM!</v>
      </c>
      <c r="AE42" s="76" t="e">
        <f t="shared" si="20"/>
        <v>#NUM!</v>
      </c>
      <c r="AF42" s="76" t="e">
        <f t="shared" si="21"/>
        <v>#N/A</v>
      </c>
      <c r="AG42" s="76" t="e">
        <f t="shared" si="22"/>
        <v>#NUM!</v>
      </c>
      <c r="AH42" s="76" t="e">
        <f t="shared" si="23"/>
        <v>#NUM!</v>
      </c>
      <c r="AI42" s="76" t="e">
        <f t="shared" si="24"/>
        <v>#NUM!</v>
      </c>
      <c r="AJ42" s="76" t="e">
        <f t="shared" si="25"/>
        <v>#N/A</v>
      </c>
    </row>
    <row r="43" spans="1:36" ht="12.95" customHeight="1" x14ac:dyDescent="0.15">
      <c r="A43" s="75"/>
      <c r="B43" s="107"/>
      <c r="C43" s="107"/>
      <c r="D43" s="75"/>
      <c r="E43" s="75"/>
      <c r="F43" s="4" t="str">
        <f t="shared" si="0"/>
        <v/>
      </c>
      <c r="G43" s="75"/>
      <c r="H43" s="75"/>
      <c r="I43" s="75"/>
      <c r="K43" s="76" t="e">
        <f t="shared" si="1"/>
        <v>#NUM!</v>
      </c>
      <c r="L43" s="76" t="e">
        <f t="shared" si="2"/>
        <v>#NUM!</v>
      </c>
      <c r="M43" s="76" t="e">
        <f t="shared" si="3"/>
        <v>#NUM!</v>
      </c>
      <c r="N43" s="76" t="e">
        <f t="shared" si="4"/>
        <v>#NUM!</v>
      </c>
      <c r="O43" s="76" t="e">
        <f t="shared" si="5"/>
        <v>#NUM!</v>
      </c>
      <c r="P43" s="76" t="e">
        <f t="shared" si="26"/>
        <v>#N/A</v>
      </c>
      <c r="Q43" s="76" t="e">
        <f t="shared" si="6"/>
        <v>#NUM!</v>
      </c>
      <c r="R43" s="76" t="e">
        <f t="shared" si="7"/>
        <v>#NUM!</v>
      </c>
      <c r="S43" s="76" t="e">
        <f t="shared" si="8"/>
        <v>#NUM!</v>
      </c>
      <c r="T43" s="76" t="e">
        <f t="shared" si="9"/>
        <v>#NUM!</v>
      </c>
      <c r="U43" s="76" t="e">
        <f t="shared" si="10"/>
        <v>#N/A</v>
      </c>
      <c r="V43" s="76" t="e">
        <f t="shared" si="11"/>
        <v>#NUM!</v>
      </c>
      <c r="W43" s="76" t="e">
        <f t="shared" si="12"/>
        <v>#NUM!</v>
      </c>
      <c r="X43" s="76" t="e">
        <f t="shared" si="13"/>
        <v>#NUM!</v>
      </c>
      <c r="Y43" s="76" t="e">
        <f t="shared" si="14"/>
        <v>#NUM!</v>
      </c>
      <c r="Z43" s="76" t="e">
        <f t="shared" si="15"/>
        <v>#N/A</v>
      </c>
      <c r="AA43" s="76" t="e">
        <f t="shared" si="16"/>
        <v>#NUM!</v>
      </c>
      <c r="AB43" s="76" t="e">
        <f t="shared" si="17"/>
        <v>#NUM!</v>
      </c>
      <c r="AC43" s="76" t="e">
        <f t="shared" si="18"/>
        <v>#NUM!</v>
      </c>
      <c r="AD43" s="76" t="e">
        <f t="shared" si="19"/>
        <v>#NUM!</v>
      </c>
      <c r="AE43" s="76" t="e">
        <f t="shared" si="20"/>
        <v>#NUM!</v>
      </c>
      <c r="AF43" s="76" t="e">
        <f t="shared" si="21"/>
        <v>#N/A</v>
      </c>
      <c r="AG43" s="76" t="e">
        <f t="shared" si="22"/>
        <v>#NUM!</v>
      </c>
      <c r="AH43" s="76" t="e">
        <f t="shared" si="23"/>
        <v>#NUM!</v>
      </c>
      <c r="AI43" s="76" t="e">
        <f t="shared" si="24"/>
        <v>#NUM!</v>
      </c>
      <c r="AJ43" s="7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5" t="s">
        <v>18</v>
      </c>
      <c r="D46" s="75" t="s">
        <v>19</v>
      </c>
      <c r="E46" s="75" t="s">
        <v>20</v>
      </c>
      <c r="F46" s="10"/>
      <c r="G46" s="5" t="s">
        <v>21</v>
      </c>
      <c r="H46" s="12"/>
      <c r="I46" s="104" t="s">
        <v>133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18</v>
      </c>
      <c r="D47" s="14">
        <f>COUNTIF(G4:G43,"*下層*")</f>
        <v>0</v>
      </c>
      <c r="E47" s="14">
        <f>COUNTA(A4:A43)</f>
        <v>18</v>
      </c>
      <c r="F47" s="10"/>
      <c r="G47" s="15">
        <f>C47*100</f>
        <v>1800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2.9199999999999995</v>
      </c>
      <c r="D50" s="16">
        <f>SUMIF(G4:G43,"*下層*",F4:F43)</f>
        <v>0</v>
      </c>
      <c r="E50" s="4">
        <f>SUM(F4:F43)</f>
        <v>2.9199999999999995</v>
      </c>
      <c r="F50" s="13"/>
      <c r="G50" s="17">
        <f>C50*100</f>
        <v>291.99999999999994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形状比＝75、Sr＝20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5" t="s">
        <v>18</v>
      </c>
      <c r="D53" s="75" t="s">
        <v>19</v>
      </c>
      <c r="E53" s="75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13</v>
      </c>
      <c r="D54" s="14">
        <f>COUNTIF(H4:H43,"▲")</f>
        <v>0</v>
      </c>
      <c r="E54" s="14">
        <f>COUNTA(H4:H43)</f>
        <v>13</v>
      </c>
      <c r="F54" s="10"/>
      <c r="G54" s="15">
        <f>C54*100</f>
        <v>1300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1.2800000000000002</v>
      </c>
      <c r="D57" s="16">
        <f>SUMIF(H4:H43,"▲",F4:F43)</f>
        <v>0</v>
      </c>
      <c r="E57" s="16">
        <f>SUM(C57:D57)</f>
        <v>1.2800000000000002</v>
      </c>
      <c r="F57" s="13"/>
      <c r="G57" s="19">
        <f>C57*100</f>
        <v>128.00000000000003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5" t="s">
        <v>18</v>
      </c>
      <c r="D60" s="75" t="s">
        <v>19</v>
      </c>
      <c r="E60" s="75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72.2</v>
      </c>
      <c r="D61" s="20" t="str">
        <f>IF(D47&gt;0,ROUND(D54/D47*100,1),"")</f>
        <v/>
      </c>
      <c r="E61" s="20">
        <f>ROUND(E54/E47*100,1)</f>
        <v>72.2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43.8</v>
      </c>
      <c r="D62" s="20" t="str">
        <f>IF(D47&gt;0,ROUND(D57/D50*100,1),"")</f>
        <v/>
      </c>
      <c r="E62" s="20">
        <f>ROUND(E57/E50*100,1)</f>
        <v>43.8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5" t="s">
        <v>18</v>
      </c>
      <c r="D65" s="75" t="s">
        <v>19</v>
      </c>
      <c r="E65" s="7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1.6399999999999992</v>
      </c>
      <c r="D69" s="16" t="str">
        <f>IF(D66&gt;0,D50-D57,"")</f>
        <v/>
      </c>
      <c r="E69" s="4">
        <f>SUM(C69:D69)</f>
        <v>1.6399999999999992</v>
      </c>
      <c r="F69" s="13"/>
      <c r="G69" s="17">
        <f>C69*100</f>
        <v>163.99999999999991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形状比＝65、Sr＝30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6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071" priority="16" stopIfTrue="1">
      <formula>AND(($H4="スギ"),(#REF!&lt;12))</formula>
    </cfRule>
  </conditionalFormatting>
  <conditionalFormatting sqref="L4:L43">
    <cfRule type="expression" dxfId="1070" priority="15" stopIfTrue="1">
      <formula>AND(($H4="スギ"),(#REF!&lt;22),(#REF!&gt;=12))</formula>
    </cfRule>
  </conditionalFormatting>
  <conditionalFormatting sqref="M4:M43">
    <cfRule type="expression" dxfId="1069" priority="14" stopIfTrue="1">
      <formula>AND(($H4="スギ"),(#REF!&lt;32),(#REF!&gt;=22))</formula>
    </cfRule>
  </conditionalFormatting>
  <conditionalFormatting sqref="N4:N43">
    <cfRule type="expression" dxfId="1068" priority="13" stopIfTrue="1">
      <formula>AND(($H4="スギ"),(#REF!&lt;42),(#REF!&gt;=32))</formula>
    </cfRule>
  </conditionalFormatting>
  <conditionalFormatting sqref="U4:U43 Z4:AF43 AJ4:AJ43 O4:P43">
    <cfRule type="expression" dxfId="1067" priority="12" stopIfTrue="1">
      <formula>AND(($H4="スギ"),(#REF!&gt;=42))</formula>
    </cfRule>
  </conditionalFormatting>
  <conditionalFormatting sqref="Q4:Q43 AA4:AA43">
    <cfRule type="expression" dxfId="1066" priority="11" stopIfTrue="1">
      <formula>AND(($H4="ヒノキ"),(#REF!&lt;12))</formula>
    </cfRule>
  </conditionalFormatting>
  <conditionalFormatting sqref="R4:R43 AB4:AE43">
    <cfRule type="expression" dxfId="1065" priority="10" stopIfTrue="1">
      <formula>AND(($H4="ヒノキ"),(#REF!&lt;22),(#REF!&gt;=12))</formula>
    </cfRule>
  </conditionalFormatting>
  <conditionalFormatting sqref="S4:S43">
    <cfRule type="expression" dxfId="1064" priority="9" stopIfTrue="1">
      <formula>AND(($H4="ヒノキ"),(#REF!&lt;32),(#REF!&gt;=22))</formula>
    </cfRule>
  </conditionalFormatting>
  <conditionalFormatting sqref="T4:U43 Z4:AF43 AJ4:AJ43">
    <cfRule type="expression" dxfId="1063" priority="8" stopIfTrue="1">
      <formula>AND(($H4="ヒノキ"),(#REF!&gt;=32))</formula>
    </cfRule>
  </conditionalFormatting>
  <conditionalFormatting sqref="V4:V43 AA4:AA43">
    <cfRule type="expression" dxfId="1062" priority="7" stopIfTrue="1">
      <formula>AND(($H4="アカマツ"),(#REF!&lt;12))</formula>
    </cfRule>
  </conditionalFormatting>
  <conditionalFormatting sqref="W4:W43 AB4:AB43">
    <cfRule type="expression" dxfId="1061" priority="6" stopIfTrue="1">
      <formula>AND(($H4="アカマツ"),(#REF!&lt;22),(#REF!&gt;=12))</formula>
    </cfRule>
  </conditionalFormatting>
  <conditionalFormatting sqref="X4:X43 AC4:AC43">
    <cfRule type="expression" dxfId="1060" priority="5" stopIfTrue="1">
      <formula>AND(($H4="アカマツ"),(#REF!&lt;42),(#REF!&gt;=22))</formula>
    </cfRule>
  </conditionalFormatting>
  <conditionalFormatting sqref="Y4:AF43 AJ4:AJ43">
    <cfRule type="expression" dxfId="1059" priority="4" stopIfTrue="1">
      <formula>AND(($H4="アカマツ"),(#REF!&gt;=42))</formula>
    </cfRule>
  </conditionalFormatting>
  <conditionalFormatting sqref="AG4:AG43">
    <cfRule type="expression" dxfId="1058" priority="3" stopIfTrue="1">
      <formula>AND(($H4&lt;&gt;"スギ"),($H4&lt;&gt;"ヒノキ"),($H4&lt;&gt;"アカマツ"),(#REF!&lt;12))</formula>
    </cfRule>
  </conditionalFormatting>
  <conditionalFormatting sqref="AH4:AH43">
    <cfRule type="expression" dxfId="105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05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346F5-C3AE-4EC5-9CCB-C0DF06B26D4F}">
  <sheetPr>
    <tabColor rgb="FF00B050"/>
  </sheetPr>
  <dimension ref="A1:AJ120"/>
  <sheetViews>
    <sheetView showGridLines="0" tabSelected="1" view="pageBreakPreview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233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51</v>
      </c>
      <c r="B4" s="135" t="s">
        <v>52</v>
      </c>
      <c r="C4" s="136"/>
      <c r="D4" s="94">
        <v>34</v>
      </c>
      <c r="E4" s="94">
        <v>26</v>
      </c>
      <c r="F4" s="4">
        <f t="shared" ref="F4:F43" si="0">IF(D4&gt;0,IF(B4="スギ",P4,IF(B4="ヒノキ",U4,IF(B4="アカマツ",Z4,IF(B4="カラマツ",AF4,AJ4)))),"")</f>
        <v>1.0900000000000001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0.97</v>
      </c>
      <c r="L4" s="95">
        <f t="shared" ref="L4:L43" si="2">ROUND(10^(-5+0.73504+1.83346*LOG(D4)+1.06569*LOG(E4)),2)</f>
        <v>1.1200000000000001</v>
      </c>
      <c r="M4" s="95">
        <f t="shared" ref="M4:M43" si="3">ROUND(10^(-5+0.71514+1.74357*LOG(D4)+1.17719*LOG(E4)),2)</f>
        <v>1.1200000000000001</v>
      </c>
      <c r="N4" s="95">
        <f t="shared" ref="N4:N43" si="4">ROUND(10^(-5+0.82956+1.76381*LOG(D4)+1.06412*LOG(E4)),2)</f>
        <v>1.0900000000000001</v>
      </c>
      <c r="O4" s="95">
        <f t="shared" ref="O4:O43" si="5">ROUND(10^(-5+0.88226+1.79204*LOG(D4)+0.99303*LOG(E4)),2)</f>
        <v>1.08</v>
      </c>
      <c r="P4" s="95">
        <f>HLOOKUP($D4,K$3:O$43,MATCH($A4,$A$3:$A$43,0),1)</f>
        <v>1.0900000000000001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0.98</v>
      </c>
      <c r="R4" s="95">
        <f t="shared" ref="R4:R43" si="7">ROUND(10^(1.905709*LOG(D4)+1.011385*LOG(E4)-4.293729),2)</f>
        <v>1.1399999999999999</v>
      </c>
      <c r="S4" s="95">
        <f t="shared" ref="S4:S43" si="8">ROUND(10^(1.771888*LOG(D4)+1.138415*LOG(E4)-4.271259),2)</f>
        <v>1.1299999999999999</v>
      </c>
      <c r="T4" s="95">
        <f t="shared" ref="T4:T43" si="9">ROUND(10^(1.671519*LOG(D4)+1.363617*LOG(E4)-4.404407),2)</f>
        <v>1.22</v>
      </c>
      <c r="U4" s="95">
        <f t="shared" ref="U4:U43" si="10">HLOOKUP($D4,Q$3:T$43,MATCH($A4,$A$3:$A$43,0),1)</f>
        <v>1.22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1.1599999999999999</v>
      </c>
      <c r="W4" s="95">
        <f t="shared" ref="W4:W43" si="12">ROUND(10^(-4.155639+1.847898*LOG(D4)+0.951955*LOG(E4)),2)</f>
        <v>1.05</v>
      </c>
      <c r="X4" s="95">
        <f t="shared" ref="X4:X43" si="13">ROUND(10^(-4.194535+1.804172*LOG(D4)+1.034248*LOG(E4)),2)</f>
        <v>1.08</v>
      </c>
      <c r="Y4" s="95">
        <f t="shared" ref="Y4:Y43" si="14">ROUND(10^(-4.42347+2.006485*LOG(D4)+0.967757*LOG(E4)),2)</f>
        <v>1.04</v>
      </c>
      <c r="Z4" s="95">
        <f t="shared" ref="Z4:Z43" si="15">HLOOKUP($D4,V$3:Y$43,MATCH($A4,$A$3:$A$43,0),1)</f>
        <v>1.08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0.93</v>
      </c>
      <c r="AB4" s="95">
        <f t="shared" ref="AB4:AB43" si="17">ROUND(10^(1.979213*LOG(D4)+0.998347*LOG(E4)-4.369281),2)</f>
        <v>1.19</v>
      </c>
      <c r="AC4" s="95">
        <f t="shared" ref="AC4:AC43" si="18">ROUND(10^(1.904401*LOG(D4)+1.062478*LOG(E4)-4.348104),2)</f>
        <v>1.18</v>
      </c>
      <c r="AD4" s="95">
        <f t="shared" ref="AD4:AD43" si="19">ROUND(10^(1.640825*LOG(D4)+1.080387*LOG(E4)-3.976731),2)</f>
        <v>1.1599999999999999</v>
      </c>
      <c r="AE4" s="95">
        <f t="shared" ref="AE4:AE43" si="20">ROUND(10^(1.90887*LOG(D4)+1.088002*LOG(E4)-4.431495),2)</f>
        <v>1.07</v>
      </c>
      <c r="AF4" s="95">
        <f t="shared" ref="AF4:AF43" si="21">HLOOKUP($D4,AA$3:AE$43,MATCH($A4,$A$3:$A$43,0),1)</f>
        <v>1.1599999999999999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0.93</v>
      </c>
      <c r="AH4" s="95">
        <f t="shared" ref="AH4:AH43" si="23">ROUND(10^(1.93813902*LOG(D4)+0.96697002*LOG(E4)-4.32216295),2)</f>
        <v>1.03</v>
      </c>
      <c r="AI4" s="95">
        <f t="shared" ref="AI4:AI43" si="24">ROUND(10^(1.82464098*LOG(D4)+0.97625989*LOG(E4)-4.15096808),2)</f>
        <v>1.06</v>
      </c>
      <c r="AJ4" s="95">
        <f t="shared" ref="AJ4:AJ43" si="25">HLOOKUP($D4,AG$3:AI$43,MATCH($A4,$A$3:$A$43,0),1)</f>
        <v>1.03</v>
      </c>
    </row>
    <row r="5" spans="1:36" ht="12.95" customHeight="1" x14ac:dyDescent="0.15">
      <c r="A5" s="94">
        <v>52</v>
      </c>
      <c r="B5" s="135" t="s">
        <v>52</v>
      </c>
      <c r="C5" s="136"/>
      <c r="D5" s="94">
        <v>32</v>
      </c>
      <c r="E5" s="94">
        <v>26</v>
      </c>
      <c r="F5" s="4">
        <f t="shared" si="0"/>
        <v>0.98</v>
      </c>
      <c r="G5" s="43"/>
      <c r="H5" s="94"/>
      <c r="I5" s="94"/>
      <c r="J5" s="1" t="s">
        <v>15</v>
      </c>
      <c r="K5" s="95">
        <f t="shared" si="1"/>
        <v>0.87</v>
      </c>
      <c r="L5" s="95">
        <f t="shared" si="2"/>
        <v>1.01</v>
      </c>
      <c r="M5" s="95">
        <f t="shared" si="3"/>
        <v>1.01</v>
      </c>
      <c r="N5" s="95">
        <f t="shared" si="4"/>
        <v>0.98</v>
      </c>
      <c r="O5" s="95">
        <f t="shared" si="5"/>
        <v>0.97</v>
      </c>
      <c r="P5" s="95">
        <f t="shared" ref="P5:P43" si="26">HLOOKUP($D5,K$3:O$43,MATCH(A5,$A$3:$A$43,0),1)</f>
        <v>0.98</v>
      </c>
      <c r="Q5" s="95">
        <f t="shared" si="6"/>
        <v>0.88</v>
      </c>
      <c r="R5" s="95">
        <f t="shared" si="7"/>
        <v>1.01</v>
      </c>
      <c r="S5" s="95">
        <f t="shared" si="8"/>
        <v>1.02</v>
      </c>
      <c r="T5" s="95">
        <f t="shared" si="9"/>
        <v>1.1000000000000001</v>
      </c>
      <c r="U5" s="95">
        <f t="shared" si="10"/>
        <v>1.1000000000000001</v>
      </c>
      <c r="V5" s="95">
        <f t="shared" si="11"/>
        <v>1.03</v>
      </c>
      <c r="W5" s="95">
        <f t="shared" si="12"/>
        <v>0.94</v>
      </c>
      <c r="X5" s="95">
        <f t="shared" si="13"/>
        <v>0.96</v>
      </c>
      <c r="Y5" s="95">
        <f t="shared" si="14"/>
        <v>0.92</v>
      </c>
      <c r="Z5" s="95">
        <f t="shared" si="15"/>
        <v>0.96</v>
      </c>
      <c r="AA5" s="95">
        <f t="shared" si="16"/>
        <v>0.84</v>
      </c>
      <c r="AB5" s="95">
        <f t="shared" si="17"/>
        <v>1.05</v>
      </c>
      <c r="AC5" s="95">
        <f t="shared" si="18"/>
        <v>1.05</v>
      </c>
      <c r="AD5" s="95">
        <f t="shared" si="19"/>
        <v>1.05</v>
      </c>
      <c r="AE5" s="95">
        <f t="shared" si="20"/>
        <v>0.96</v>
      </c>
      <c r="AF5" s="95">
        <f t="shared" si="21"/>
        <v>1.05</v>
      </c>
      <c r="AG5" s="95">
        <f t="shared" si="22"/>
        <v>0.83</v>
      </c>
      <c r="AH5" s="95">
        <f t="shared" si="23"/>
        <v>0.92</v>
      </c>
      <c r="AI5" s="95">
        <f t="shared" si="24"/>
        <v>0.95</v>
      </c>
      <c r="AJ5" s="95">
        <f t="shared" si="25"/>
        <v>0.92</v>
      </c>
    </row>
    <row r="6" spans="1:36" ht="12.95" customHeight="1" x14ac:dyDescent="0.15">
      <c r="A6" s="94">
        <v>53</v>
      </c>
      <c r="B6" s="135" t="s">
        <v>52</v>
      </c>
      <c r="C6" s="136"/>
      <c r="D6" s="94">
        <v>26</v>
      </c>
      <c r="E6" s="94">
        <v>25</v>
      </c>
      <c r="F6" s="4">
        <f t="shared" si="0"/>
        <v>0.67</v>
      </c>
      <c r="G6" s="5"/>
      <c r="H6" s="94"/>
      <c r="I6" s="94"/>
      <c r="J6" s="1" t="s">
        <v>15</v>
      </c>
      <c r="K6" s="95">
        <f t="shared" si="1"/>
        <v>0.57999999999999996</v>
      </c>
      <c r="L6" s="95">
        <f t="shared" si="2"/>
        <v>0.66</v>
      </c>
      <c r="M6" s="95">
        <f t="shared" si="3"/>
        <v>0.67</v>
      </c>
      <c r="N6" s="95">
        <f t="shared" si="4"/>
        <v>0.65</v>
      </c>
      <c r="O6" s="95">
        <f t="shared" si="5"/>
        <v>0.64</v>
      </c>
      <c r="P6" s="95">
        <f t="shared" si="26"/>
        <v>0.67</v>
      </c>
      <c r="Q6" s="95">
        <f t="shared" si="6"/>
        <v>0.57999999999999996</v>
      </c>
      <c r="R6" s="95">
        <f t="shared" si="7"/>
        <v>0.66</v>
      </c>
      <c r="S6" s="95">
        <f t="shared" si="8"/>
        <v>0.67</v>
      </c>
      <c r="T6" s="95">
        <f t="shared" si="9"/>
        <v>0.74</v>
      </c>
      <c r="U6" s="95">
        <f t="shared" si="10"/>
        <v>0.67</v>
      </c>
      <c r="V6" s="95">
        <f t="shared" si="11"/>
        <v>0.66</v>
      </c>
      <c r="W6" s="95">
        <f t="shared" si="12"/>
        <v>0.62</v>
      </c>
      <c r="X6" s="95">
        <f t="shared" si="13"/>
        <v>0.64</v>
      </c>
      <c r="Y6" s="95">
        <f t="shared" si="14"/>
        <v>0.59</v>
      </c>
      <c r="Z6" s="95">
        <f t="shared" si="15"/>
        <v>0.64</v>
      </c>
      <c r="AA6" s="95">
        <f t="shared" si="16"/>
        <v>0.55000000000000004</v>
      </c>
      <c r="AB6" s="95">
        <f t="shared" si="17"/>
        <v>0.67</v>
      </c>
      <c r="AC6" s="95">
        <f t="shared" si="18"/>
        <v>0.68</v>
      </c>
      <c r="AD6" s="95">
        <f t="shared" si="19"/>
        <v>0.72</v>
      </c>
      <c r="AE6" s="95">
        <f t="shared" si="20"/>
        <v>0.62</v>
      </c>
      <c r="AF6" s="95">
        <f t="shared" si="21"/>
        <v>0.68</v>
      </c>
      <c r="AG6" s="95">
        <f t="shared" si="22"/>
        <v>0.54</v>
      </c>
      <c r="AH6" s="95">
        <f t="shared" si="23"/>
        <v>0.59</v>
      </c>
      <c r="AI6" s="95">
        <f t="shared" si="24"/>
        <v>0.62</v>
      </c>
      <c r="AJ6" s="95">
        <f t="shared" si="25"/>
        <v>0.59</v>
      </c>
    </row>
    <row r="7" spans="1:36" ht="12.95" customHeight="1" x14ac:dyDescent="0.15">
      <c r="A7" s="94">
        <v>54</v>
      </c>
      <c r="B7" s="135" t="s">
        <v>52</v>
      </c>
      <c r="C7" s="136"/>
      <c r="D7" s="94">
        <v>32</v>
      </c>
      <c r="E7" s="94">
        <v>26</v>
      </c>
      <c r="F7" s="4">
        <f t="shared" si="0"/>
        <v>0.98</v>
      </c>
      <c r="G7" s="5"/>
      <c r="H7" s="94"/>
      <c r="I7" s="5"/>
      <c r="J7" s="1" t="s">
        <v>15</v>
      </c>
      <c r="K7" s="95">
        <f t="shared" si="1"/>
        <v>0.87</v>
      </c>
      <c r="L7" s="95">
        <f t="shared" si="2"/>
        <v>1.01</v>
      </c>
      <c r="M7" s="95">
        <f t="shared" si="3"/>
        <v>1.01</v>
      </c>
      <c r="N7" s="95">
        <f t="shared" si="4"/>
        <v>0.98</v>
      </c>
      <c r="O7" s="95">
        <f t="shared" si="5"/>
        <v>0.97</v>
      </c>
      <c r="P7" s="95">
        <f t="shared" si="26"/>
        <v>0.98</v>
      </c>
      <c r="Q7" s="95">
        <f t="shared" si="6"/>
        <v>0.88</v>
      </c>
      <c r="R7" s="95">
        <f t="shared" si="7"/>
        <v>1.01</v>
      </c>
      <c r="S7" s="95">
        <f t="shared" si="8"/>
        <v>1.02</v>
      </c>
      <c r="T7" s="95">
        <f t="shared" si="9"/>
        <v>1.1000000000000001</v>
      </c>
      <c r="U7" s="95">
        <f t="shared" si="10"/>
        <v>1.1000000000000001</v>
      </c>
      <c r="V7" s="95">
        <f t="shared" si="11"/>
        <v>1.03</v>
      </c>
      <c r="W7" s="95">
        <f t="shared" si="12"/>
        <v>0.94</v>
      </c>
      <c r="X7" s="95">
        <f t="shared" si="13"/>
        <v>0.96</v>
      </c>
      <c r="Y7" s="95">
        <f t="shared" si="14"/>
        <v>0.92</v>
      </c>
      <c r="Z7" s="95">
        <f t="shared" si="15"/>
        <v>0.96</v>
      </c>
      <c r="AA7" s="95">
        <f t="shared" si="16"/>
        <v>0.84</v>
      </c>
      <c r="AB7" s="95">
        <f t="shared" si="17"/>
        <v>1.05</v>
      </c>
      <c r="AC7" s="95">
        <f t="shared" si="18"/>
        <v>1.05</v>
      </c>
      <c r="AD7" s="95">
        <f t="shared" si="19"/>
        <v>1.05</v>
      </c>
      <c r="AE7" s="95">
        <f t="shared" si="20"/>
        <v>0.96</v>
      </c>
      <c r="AF7" s="95">
        <f t="shared" si="21"/>
        <v>1.05</v>
      </c>
      <c r="AG7" s="95">
        <f t="shared" si="22"/>
        <v>0.83</v>
      </c>
      <c r="AH7" s="95">
        <f t="shared" si="23"/>
        <v>0.92</v>
      </c>
      <c r="AI7" s="95">
        <f t="shared" si="24"/>
        <v>0.95</v>
      </c>
      <c r="AJ7" s="95">
        <f t="shared" si="25"/>
        <v>0.92</v>
      </c>
    </row>
    <row r="8" spans="1:36" ht="12.95" customHeight="1" x14ac:dyDescent="0.15">
      <c r="A8" s="94">
        <v>55</v>
      </c>
      <c r="B8" s="135" t="s">
        <v>52</v>
      </c>
      <c r="C8" s="136"/>
      <c r="D8" s="94">
        <v>36</v>
      </c>
      <c r="E8" s="94">
        <v>26</v>
      </c>
      <c r="F8" s="4">
        <f t="shared" si="0"/>
        <v>1.2</v>
      </c>
      <c r="G8" s="5"/>
      <c r="H8" s="94"/>
      <c r="I8" s="94"/>
      <c r="J8" s="1" t="s">
        <v>15</v>
      </c>
      <c r="K8" s="95">
        <f t="shared" si="1"/>
        <v>1.07</v>
      </c>
      <c r="L8" s="95">
        <f t="shared" si="2"/>
        <v>1.25</v>
      </c>
      <c r="M8" s="95">
        <f t="shared" si="3"/>
        <v>1.24</v>
      </c>
      <c r="N8" s="95">
        <f t="shared" si="4"/>
        <v>1.2</v>
      </c>
      <c r="O8" s="95">
        <f t="shared" si="5"/>
        <v>1.19</v>
      </c>
      <c r="P8" s="95">
        <f t="shared" si="26"/>
        <v>1.2</v>
      </c>
      <c r="Q8" s="95">
        <f t="shared" si="6"/>
        <v>1.08</v>
      </c>
      <c r="R8" s="95">
        <f t="shared" si="7"/>
        <v>1.27</v>
      </c>
      <c r="S8" s="95">
        <f t="shared" si="8"/>
        <v>1.25</v>
      </c>
      <c r="T8" s="95">
        <f t="shared" si="9"/>
        <v>1.34</v>
      </c>
      <c r="U8" s="95">
        <f t="shared" si="10"/>
        <v>1.34</v>
      </c>
      <c r="V8" s="95">
        <f t="shared" si="11"/>
        <v>1.3</v>
      </c>
      <c r="W8" s="95">
        <f t="shared" si="12"/>
        <v>1.17</v>
      </c>
      <c r="X8" s="95">
        <f t="shared" si="13"/>
        <v>1.19</v>
      </c>
      <c r="Y8" s="95">
        <f t="shared" si="14"/>
        <v>1.17</v>
      </c>
      <c r="Z8" s="95">
        <f t="shared" si="15"/>
        <v>1.19</v>
      </c>
      <c r="AA8" s="95">
        <f t="shared" si="16"/>
        <v>1.03</v>
      </c>
      <c r="AB8" s="95">
        <f t="shared" si="17"/>
        <v>1.33</v>
      </c>
      <c r="AC8" s="95">
        <f t="shared" si="18"/>
        <v>1.32</v>
      </c>
      <c r="AD8" s="95">
        <f t="shared" si="19"/>
        <v>1.28</v>
      </c>
      <c r="AE8" s="95">
        <f t="shared" si="20"/>
        <v>1.2</v>
      </c>
      <c r="AF8" s="95">
        <f t="shared" si="21"/>
        <v>1.28</v>
      </c>
      <c r="AG8" s="95">
        <f t="shared" si="22"/>
        <v>1.04</v>
      </c>
      <c r="AH8" s="95">
        <f t="shared" si="23"/>
        <v>1.1499999999999999</v>
      </c>
      <c r="AI8" s="95">
        <f t="shared" si="24"/>
        <v>1.18</v>
      </c>
      <c r="AJ8" s="95">
        <f t="shared" si="25"/>
        <v>1.1499999999999999</v>
      </c>
    </row>
    <row r="9" spans="1:36" ht="12.95" customHeight="1" x14ac:dyDescent="0.15">
      <c r="A9" s="94">
        <v>56</v>
      </c>
      <c r="B9" s="135" t="s">
        <v>52</v>
      </c>
      <c r="C9" s="136"/>
      <c r="D9" s="94">
        <v>24</v>
      </c>
      <c r="E9" s="94">
        <v>22</v>
      </c>
      <c r="F9" s="4">
        <f t="shared" si="0"/>
        <v>0.5</v>
      </c>
      <c r="G9" s="5" t="s">
        <v>65</v>
      </c>
      <c r="H9" s="94"/>
      <c r="I9" s="94"/>
      <c r="J9" s="1" t="s">
        <v>15</v>
      </c>
      <c r="K9" s="95">
        <f t="shared" si="1"/>
        <v>0.44</v>
      </c>
      <c r="L9" s="95">
        <f t="shared" si="2"/>
        <v>0.5</v>
      </c>
      <c r="M9" s="95">
        <f t="shared" si="3"/>
        <v>0.5</v>
      </c>
      <c r="N9" s="95">
        <f t="shared" si="4"/>
        <v>0.49</v>
      </c>
      <c r="O9" s="95">
        <f t="shared" si="5"/>
        <v>0.49</v>
      </c>
      <c r="P9" s="95">
        <f t="shared" si="26"/>
        <v>0.5</v>
      </c>
      <c r="Q9" s="95">
        <f t="shared" si="6"/>
        <v>0.44</v>
      </c>
      <c r="R9" s="95">
        <f t="shared" si="7"/>
        <v>0.49</v>
      </c>
      <c r="S9" s="95">
        <f t="shared" si="8"/>
        <v>0.5</v>
      </c>
      <c r="T9" s="95">
        <f t="shared" si="9"/>
        <v>0.54</v>
      </c>
      <c r="U9" s="95">
        <f t="shared" si="10"/>
        <v>0.5</v>
      </c>
      <c r="V9" s="95">
        <f t="shared" si="11"/>
        <v>0.5</v>
      </c>
      <c r="W9" s="95">
        <f t="shared" si="12"/>
        <v>0.47</v>
      </c>
      <c r="X9" s="95">
        <f t="shared" si="13"/>
        <v>0.48</v>
      </c>
      <c r="Y9" s="95">
        <f t="shared" si="14"/>
        <v>0.44</v>
      </c>
      <c r="Z9" s="95">
        <f t="shared" si="15"/>
        <v>0.48</v>
      </c>
      <c r="AA9" s="95">
        <f t="shared" si="16"/>
        <v>0.42</v>
      </c>
      <c r="AB9" s="95">
        <f t="shared" si="17"/>
        <v>0.5</v>
      </c>
      <c r="AC9" s="95">
        <f t="shared" si="18"/>
        <v>0.51</v>
      </c>
      <c r="AD9" s="95">
        <f t="shared" si="19"/>
        <v>0.55000000000000004</v>
      </c>
      <c r="AE9" s="95">
        <f t="shared" si="20"/>
        <v>0.46</v>
      </c>
      <c r="AF9" s="95">
        <f t="shared" si="21"/>
        <v>0.51</v>
      </c>
      <c r="AG9" s="95">
        <f t="shared" si="22"/>
        <v>0.41</v>
      </c>
      <c r="AH9" s="95">
        <f t="shared" si="23"/>
        <v>0.45</v>
      </c>
      <c r="AI9" s="95">
        <f t="shared" si="24"/>
        <v>0.48</v>
      </c>
      <c r="AJ9" s="95">
        <f t="shared" si="25"/>
        <v>0.45</v>
      </c>
    </row>
    <row r="10" spans="1:36" ht="12.95" customHeight="1" x14ac:dyDescent="0.15">
      <c r="A10" s="94">
        <v>57</v>
      </c>
      <c r="B10" s="135" t="s">
        <v>52</v>
      </c>
      <c r="C10" s="136"/>
      <c r="D10" s="94">
        <v>22</v>
      </c>
      <c r="E10" s="94">
        <v>22</v>
      </c>
      <c r="F10" s="4">
        <f t="shared" si="0"/>
        <v>0.43</v>
      </c>
      <c r="G10" s="5" t="s">
        <v>65</v>
      </c>
      <c r="H10" s="94" t="s">
        <v>61</v>
      </c>
      <c r="I10" s="5" t="s">
        <v>65</v>
      </c>
      <c r="J10" s="1" t="s">
        <v>15</v>
      </c>
      <c r="K10" s="95">
        <f t="shared" si="1"/>
        <v>0.38</v>
      </c>
      <c r="L10" s="95">
        <f t="shared" si="2"/>
        <v>0.42</v>
      </c>
      <c r="M10" s="95">
        <f t="shared" si="3"/>
        <v>0.43</v>
      </c>
      <c r="N10" s="95">
        <f t="shared" si="4"/>
        <v>0.42</v>
      </c>
      <c r="O10" s="95">
        <f t="shared" si="5"/>
        <v>0.42</v>
      </c>
      <c r="P10" s="95">
        <f t="shared" si="26"/>
        <v>0.43</v>
      </c>
      <c r="Q10" s="95">
        <f t="shared" si="6"/>
        <v>0.38</v>
      </c>
      <c r="R10" s="95">
        <f t="shared" si="7"/>
        <v>0.42</v>
      </c>
      <c r="S10" s="95">
        <f t="shared" si="8"/>
        <v>0.43</v>
      </c>
      <c r="T10" s="95">
        <f t="shared" si="9"/>
        <v>0.47</v>
      </c>
      <c r="U10" s="95">
        <f t="shared" si="10"/>
        <v>0.43</v>
      </c>
      <c r="V10" s="95">
        <f t="shared" si="11"/>
        <v>0.43</v>
      </c>
      <c r="W10" s="95">
        <f t="shared" si="12"/>
        <v>0.4</v>
      </c>
      <c r="X10" s="95">
        <f t="shared" si="13"/>
        <v>0.41</v>
      </c>
      <c r="Y10" s="95">
        <f t="shared" si="14"/>
        <v>0.37</v>
      </c>
      <c r="Z10" s="95">
        <f t="shared" si="15"/>
        <v>0.41</v>
      </c>
      <c r="AA10" s="95">
        <f t="shared" si="16"/>
        <v>0.36</v>
      </c>
      <c r="AB10" s="95">
        <f t="shared" si="17"/>
        <v>0.42</v>
      </c>
      <c r="AC10" s="95">
        <f t="shared" si="18"/>
        <v>0.43</v>
      </c>
      <c r="AD10" s="95">
        <f t="shared" si="19"/>
        <v>0.47</v>
      </c>
      <c r="AE10" s="95">
        <f t="shared" si="20"/>
        <v>0.39</v>
      </c>
      <c r="AF10" s="95">
        <f t="shared" si="21"/>
        <v>0.43</v>
      </c>
      <c r="AG10" s="95">
        <f t="shared" si="22"/>
        <v>0.35</v>
      </c>
      <c r="AH10" s="95">
        <f t="shared" si="23"/>
        <v>0.38</v>
      </c>
      <c r="AI10" s="95">
        <f t="shared" si="24"/>
        <v>0.41</v>
      </c>
      <c r="AJ10" s="95">
        <f t="shared" si="25"/>
        <v>0.38</v>
      </c>
    </row>
    <row r="11" spans="1:36" ht="12.95" customHeight="1" x14ac:dyDescent="0.15">
      <c r="A11" s="94">
        <v>58</v>
      </c>
      <c r="B11" s="135" t="s">
        <v>52</v>
      </c>
      <c r="C11" s="136"/>
      <c r="D11" s="94">
        <v>14</v>
      </c>
      <c r="E11" s="94">
        <v>14</v>
      </c>
      <c r="F11" s="4">
        <f t="shared" si="0"/>
        <v>0.11</v>
      </c>
      <c r="G11" s="5"/>
      <c r="H11" s="94" t="s">
        <v>61</v>
      </c>
      <c r="I11" s="94" t="s">
        <v>84</v>
      </c>
      <c r="J11" s="1" t="s">
        <v>15</v>
      </c>
      <c r="K11" s="95">
        <f t="shared" si="1"/>
        <v>0.11</v>
      </c>
      <c r="L11" s="95">
        <f t="shared" si="2"/>
        <v>0.11</v>
      </c>
      <c r="M11" s="95">
        <f t="shared" si="3"/>
        <v>0.12</v>
      </c>
      <c r="N11" s="95">
        <f t="shared" si="4"/>
        <v>0.12</v>
      </c>
      <c r="O11" s="95">
        <f t="shared" si="5"/>
        <v>0.12</v>
      </c>
      <c r="P11" s="95">
        <f t="shared" si="26"/>
        <v>0.11</v>
      </c>
      <c r="Q11" s="95">
        <f t="shared" si="6"/>
        <v>0.11</v>
      </c>
      <c r="R11" s="95">
        <f t="shared" si="7"/>
        <v>0.11</v>
      </c>
      <c r="S11" s="95">
        <f t="shared" si="8"/>
        <v>0.12</v>
      </c>
      <c r="T11" s="95">
        <f t="shared" si="9"/>
        <v>0.12</v>
      </c>
      <c r="U11" s="95">
        <f t="shared" si="10"/>
        <v>0.11</v>
      </c>
      <c r="V11" s="95">
        <f t="shared" si="11"/>
        <v>0.12</v>
      </c>
      <c r="W11" s="95">
        <f t="shared" si="12"/>
        <v>0.11</v>
      </c>
      <c r="X11" s="95">
        <f t="shared" si="13"/>
        <v>0.11</v>
      </c>
      <c r="Y11" s="95">
        <f t="shared" si="14"/>
        <v>0.1</v>
      </c>
      <c r="Z11" s="95">
        <f t="shared" si="15"/>
        <v>0.11</v>
      </c>
      <c r="AA11" s="95">
        <f t="shared" si="16"/>
        <v>0.1</v>
      </c>
      <c r="AB11" s="95">
        <f t="shared" si="17"/>
        <v>0.11</v>
      </c>
      <c r="AC11" s="95">
        <f t="shared" si="18"/>
        <v>0.11</v>
      </c>
      <c r="AD11" s="95">
        <f t="shared" si="19"/>
        <v>0.14000000000000001</v>
      </c>
      <c r="AE11" s="95">
        <f t="shared" si="20"/>
        <v>0.1</v>
      </c>
      <c r="AF11" s="95">
        <f t="shared" si="21"/>
        <v>0.11</v>
      </c>
      <c r="AG11" s="95">
        <f t="shared" si="22"/>
        <v>0.1</v>
      </c>
      <c r="AH11" s="95">
        <f t="shared" si="23"/>
        <v>0.1</v>
      </c>
      <c r="AI11" s="95">
        <f t="shared" si="24"/>
        <v>0.11</v>
      </c>
      <c r="AJ11" s="95">
        <f t="shared" si="25"/>
        <v>0.1</v>
      </c>
    </row>
    <row r="12" spans="1:36" ht="12.95" customHeight="1" x14ac:dyDescent="0.15">
      <c r="A12" s="94">
        <v>59</v>
      </c>
      <c r="B12" s="135" t="s">
        <v>52</v>
      </c>
      <c r="C12" s="136"/>
      <c r="D12" s="94">
        <v>26</v>
      </c>
      <c r="E12" s="94">
        <v>24</v>
      </c>
      <c r="F12" s="4">
        <f t="shared" si="0"/>
        <v>0.64</v>
      </c>
      <c r="G12" s="43"/>
      <c r="H12" s="94"/>
      <c r="I12" s="94"/>
      <c r="J12" s="1" t="s">
        <v>15</v>
      </c>
      <c r="K12" s="95">
        <f t="shared" si="1"/>
        <v>0.56000000000000005</v>
      </c>
      <c r="L12" s="95">
        <f t="shared" si="2"/>
        <v>0.63</v>
      </c>
      <c r="M12" s="95">
        <f t="shared" si="3"/>
        <v>0.64</v>
      </c>
      <c r="N12" s="95">
        <f t="shared" si="4"/>
        <v>0.62</v>
      </c>
      <c r="O12" s="95">
        <f t="shared" si="5"/>
        <v>0.61</v>
      </c>
      <c r="P12" s="95">
        <f t="shared" si="26"/>
        <v>0.64</v>
      </c>
      <c r="Q12" s="95">
        <f t="shared" si="6"/>
        <v>0.56000000000000005</v>
      </c>
      <c r="R12" s="95">
        <f t="shared" si="7"/>
        <v>0.63</v>
      </c>
      <c r="S12" s="95">
        <f t="shared" si="8"/>
        <v>0.64</v>
      </c>
      <c r="T12" s="95">
        <f t="shared" si="9"/>
        <v>0.7</v>
      </c>
      <c r="U12" s="95">
        <f t="shared" si="10"/>
        <v>0.64</v>
      </c>
      <c r="V12" s="95">
        <f t="shared" si="11"/>
        <v>0.64</v>
      </c>
      <c r="W12" s="95">
        <f t="shared" si="12"/>
        <v>0.59</v>
      </c>
      <c r="X12" s="95">
        <f t="shared" si="13"/>
        <v>0.61</v>
      </c>
      <c r="Y12" s="95">
        <f t="shared" si="14"/>
        <v>0.56000000000000005</v>
      </c>
      <c r="Z12" s="95">
        <f t="shared" si="15"/>
        <v>0.61</v>
      </c>
      <c r="AA12" s="95">
        <f t="shared" si="16"/>
        <v>0.53</v>
      </c>
      <c r="AB12" s="95">
        <f t="shared" si="17"/>
        <v>0.64</v>
      </c>
      <c r="AC12" s="95">
        <f t="shared" si="18"/>
        <v>0.65</v>
      </c>
      <c r="AD12" s="95">
        <f t="shared" si="19"/>
        <v>0.69</v>
      </c>
      <c r="AE12" s="95">
        <f t="shared" si="20"/>
        <v>0.59</v>
      </c>
      <c r="AF12" s="95">
        <f t="shared" si="21"/>
        <v>0.65</v>
      </c>
      <c r="AG12" s="95">
        <f t="shared" si="22"/>
        <v>0.52</v>
      </c>
      <c r="AH12" s="95">
        <f t="shared" si="23"/>
        <v>0.56999999999999995</v>
      </c>
      <c r="AI12" s="95">
        <f t="shared" si="24"/>
        <v>0.6</v>
      </c>
      <c r="AJ12" s="95">
        <f t="shared" si="25"/>
        <v>0.56999999999999995</v>
      </c>
    </row>
    <row r="13" spans="1:36" ht="12.95" customHeight="1" x14ac:dyDescent="0.15">
      <c r="A13" s="94">
        <v>60</v>
      </c>
      <c r="B13" s="135" t="s">
        <v>52</v>
      </c>
      <c r="C13" s="136"/>
      <c r="D13" s="94">
        <v>32</v>
      </c>
      <c r="E13" s="94">
        <v>26</v>
      </c>
      <c r="F13" s="4">
        <f t="shared" si="0"/>
        <v>0.98</v>
      </c>
      <c r="G13" s="5"/>
      <c r="H13" s="94"/>
      <c r="I13" s="94"/>
      <c r="J13" s="1" t="s">
        <v>15</v>
      </c>
      <c r="K13" s="95">
        <f t="shared" si="1"/>
        <v>0.87</v>
      </c>
      <c r="L13" s="95">
        <f t="shared" si="2"/>
        <v>1.01</v>
      </c>
      <c r="M13" s="95">
        <f t="shared" si="3"/>
        <v>1.01</v>
      </c>
      <c r="N13" s="95">
        <f t="shared" si="4"/>
        <v>0.98</v>
      </c>
      <c r="O13" s="95">
        <f t="shared" si="5"/>
        <v>0.97</v>
      </c>
      <c r="P13" s="95">
        <f t="shared" si="26"/>
        <v>0.98</v>
      </c>
      <c r="Q13" s="95">
        <f t="shared" si="6"/>
        <v>0.88</v>
      </c>
      <c r="R13" s="95">
        <f t="shared" si="7"/>
        <v>1.01</v>
      </c>
      <c r="S13" s="95">
        <f t="shared" si="8"/>
        <v>1.02</v>
      </c>
      <c r="T13" s="95">
        <f t="shared" si="9"/>
        <v>1.1000000000000001</v>
      </c>
      <c r="U13" s="95">
        <f t="shared" si="10"/>
        <v>1.1000000000000001</v>
      </c>
      <c r="V13" s="95">
        <f t="shared" si="11"/>
        <v>1.03</v>
      </c>
      <c r="W13" s="95">
        <f t="shared" si="12"/>
        <v>0.94</v>
      </c>
      <c r="X13" s="95">
        <f t="shared" si="13"/>
        <v>0.96</v>
      </c>
      <c r="Y13" s="95">
        <f t="shared" si="14"/>
        <v>0.92</v>
      </c>
      <c r="Z13" s="95">
        <f t="shared" si="15"/>
        <v>0.96</v>
      </c>
      <c r="AA13" s="95">
        <f t="shared" si="16"/>
        <v>0.84</v>
      </c>
      <c r="AB13" s="95">
        <f t="shared" si="17"/>
        <v>1.05</v>
      </c>
      <c r="AC13" s="95">
        <f t="shared" si="18"/>
        <v>1.05</v>
      </c>
      <c r="AD13" s="95">
        <f t="shared" si="19"/>
        <v>1.05</v>
      </c>
      <c r="AE13" s="95">
        <f t="shared" si="20"/>
        <v>0.96</v>
      </c>
      <c r="AF13" s="95">
        <f t="shared" si="21"/>
        <v>1.05</v>
      </c>
      <c r="AG13" s="95">
        <f t="shared" si="22"/>
        <v>0.83</v>
      </c>
      <c r="AH13" s="95">
        <f t="shared" si="23"/>
        <v>0.92</v>
      </c>
      <c r="AI13" s="95">
        <f t="shared" si="24"/>
        <v>0.95</v>
      </c>
      <c r="AJ13" s="95">
        <f t="shared" si="25"/>
        <v>0.92</v>
      </c>
    </row>
    <row r="14" spans="1:36" ht="12.95" customHeight="1" x14ac:dyDescent="0.15">
      <c r="A14" s="94">
        <v>61</v>
      </c>
      <c r="B14" s="135" t="s">
        <v>52</v>
      </c>
      <c r="C14" s="136"/>
      <c r="D14" s="94">
        <v>32</v>
      </c>
      <c r="E14" s="94">
        <v>26</v>
      </c>
      <c r="F14" s="4">
        <f t="shared" si="0"/>
        <v>0.98</v>
      </c>
      <c r="G14" s="5"/>
      <c r="H14" s="94"/>
      <c r="I14" s="94"/>
      <c r="J14" s="1" t="s">
        <v>15</v>
      </c>
      <c r="K14" s="95">
        <f t="shared" si="1"/>
        <v>0.87</v>
      </c>
      <c r="L14" s="95">
        <f t="shared" si="2"/>
        <v>1.01</v>
      </c>
      <c r="M14" s="95">
        <f t="shared" si="3"/>
        <v>1.01</v>
      </c>
      <c r="N14" s="95">
        <f t="shared" si="4"/>
        <v>0.98</v>
      </c>
      <c r="O14" s="95">
        <f t="shared" si="5"/>
        <v>0.97</v>
      </c>
      <c r="P14" s="95">
        <f t="shared" si="26"/>
        <v>0.98</v>
      </c>
      <c r="Q14" s="95">
        <f t="shared" si="6"/>
        <v>0.88</v>
      </c>
      <c r="R14" s="95">
        <f t="shared" si="7"/>
        <v>1.01</v>
      </c>
      <c r="S14" s="95">
        <f t="shared" si="8"/>
        <v>1.02</v>
      </c>
      <c r="T14" s="95">
        <f t="shared" si="9"/>
        <v>1.1000000000000001</v>
      </c>
      <c r="U14" s="95">
        <f t="shared" si="10"/>
        <v>1.1000000000000001</v>
      </c>
      <c r="V14" s="95">
        <f t="shared" si="11"/>
        <v>1.03</v>
      </c>
      <c r="W14" s="95">
        <f t="shared" si="12"/>
        <v>0.94</v>
      </c>
      <c r="X14" s="95">
        <f t="shared" si="13"/>
        <v>0.96</v>
      </c>
      <c r="Y14" s="95">
        <f t="shared" si="14"/>
        <v>0.92</v>
      </c>
      <c r="Z14" s="95">
        <f t="shared" si="15"/>
        <v>0.96</v>
      </c>
      <c r="AA14" s="95">
        <f t="shared" si="16"/>
        <v>0.84</v>
      </c>
      <c r="AB14" s="95">
        <f t="shared" si="17"/>
        <v>1.05</v>
      </c>
      <c r="AC14" s="95">
        <f t="shared" si="18"/>
        <v>1.05</v>
      </c>
      <c r="AD14" s="95">
        <f t="shared" si="19"/>
        <v>1.05</v>
      </c>
      <c r="AE14" s="95">
        <f t="shared" si="20"/>
        <v>0.96</v>
      </c>
      <c r="AF14" s="95">
        <f t="shared" si="21"/>
        <v>1.05</v>
      </c>
      <c r="AG14" s="95">
        <f t="shared" si="22"/>
        <v>0.83</v>
      </c>
      <c r="AH14" s="95">
        <f t="shared" si="23"/>
        <v>0.92</v>
      </c>
      <c r="AI14" s="95">
        <f t="shared" si="24"/>
        <v>0.95</v>
      </c>
      <c r="AJ14" s="95">
        <f t="shared" si="25"/>
        <v>0.92</v>
      </c>
    </row>
    <row r="15" spans="1:36" ht="12.95" customHeight="1" x14ac:dyDescent="0.15">
      <c r="A15" s="94">
        <v>62</v>
      </c>
      <c r="B15" s="135" t="s">
        <v>52</v>
      </c>
      <c r="C15" s="136"/>
      <c r="D15" s="94">
        <v>30</v>
      </c>
      <c r="E15" s="94">
        <v>25</v>
      </c>
      <c r="F15" s="4">
        <f t="shared" si="0"/>
        <v>0.86</v>
      </c>
      <c r="G15" s="94"/>
      <c r="H15" s="94"/>
      <c r="I15" s="94"/>
      <c r="J15" s="1" t="s">
        <v>15</v>
      </c>
      <c r="K15" s="95">
        <f t="shared" si="1"/>
        <v>0.75</v>
      </c>
      <c r="L15" s="95">
        <f t="shared" si="2"/>
        <v>0.86</v>
      </c>
      <c r="M15" s="95">
        <f t="shared" si="3"/>
        <v>0.86</v>
      </c>
      <c r="N15" s="95">
        <f t="shared" si="4"/>
        <v>0.84</v>
      </c>
      <c r="O15" s="95">
        <f t="shared" si="5"/>
        <v>0.83</v>
      </c>
      <c r="P15" s="95">
        <f t="shared" si="26"/>
        <v>0.86</v>
      </c>
      <c r="Q15" s="95">
        <f t="shared" si="6"/>
        <v>0.75</v>
      </c>
      <c r="R15" s="95">
        <f t="shared" si="7"/>
        <v>0.86</v>
      </c>
      <c r="S15" s="95">
        <f t="shared" si="8"/>
        <v>0.87</v>
      </c>
      <c r="T15" s="95">
        <f t="shared" si="9"/>
        <v>0.94</v>
      </c>
      <c r="U15" s="95">
        <f t="shared" si="10"/>
        <v>0.87</v>
      </c>
      <c r="V15" s="95">
        <f t="shared" si="11"/>
        <v>0.88</v>
      </c>
      <c r="W15" s="95">
        <f t="shared" si="12"/>
        <v>0.8</v>
      </c>
      <c r="X15" s="95">
        <f t="shared" si="13"/>
        <v>0.82</v>
      </c>
      <c r="Y15" s="95">
        <f t="shared" si="14"/>
        <v>0.78</v>
      </c>
      <c r="Z15" s="95">
        <f t="shared" si="15"/>
        <v>0.82</v>
      </c>
      <c r="AA15" s="95">
        <f t="shared" si="16"/>
        <v>0.72</v>
      </c>
      <c r="AB15" s="95">
        <f t="shared" si="17"/>
        <v>0.89</v>
      </c>
      <c r="AC15" s="95">
        <f t="shared" si="18"/>
        <v>0.89</v>
      </c>
      <c r="AD15" s="95">
        <f t="shared" si="19"/>
        <v>0.91</v>
      </c>
      <c r="AE15" s="95">
        <f t="shared" si="20"/>
        <v>0.81</v>
      </c>
      <c r="AF15" s="95">
        <f t="shared" si="21"/>
        <v>0.89</v>
      </c>
      <c r="AG15" s="95">
        <f t="shared" si="22"/>
        <v>0.71</v>
      </c>
      <c r="AH15" s="95">
        <f t="shared" si="23"/>
        <v>0.78</v>
      </c>
      <c r="AI15" s="95">
        <f t="shared" si="24"/>
        <v>0.81</v>
      </c>
      <c r="AJ15" s="95">
        <f t="shared" si="25"/>
        <v>0.78</v>
      </c>
    </row>
    <row r="16" spans="1:36" ht="12.95" customHeight="1" x14ac:dyDescent="0.15">
      <c r="A16" s="94">
        <v>63</v>
      </c>
      <c r="B16" s="135" t="s">
        <v>52</v>
      </c>
      <c r="C16" s="136"/>
      <c r="D16" s="94">
        <v>24</v>
      </c>
      <c r="E16" s="94">
        <v>23</v>
      </c>
      <c r="F16" s="4">
        <f t="shared" si="0"/>
        <v>0.53</v>
      </c>
      <c r="G16" s="5" t="s">
        <v>65</v>
      </c>
      <c r="H16" s="94" t="s">
        <v>61</v>
      </c>
      <c r="I16" s="5" t="s">
        <v>65</v>
      </c>
      <c r="J16" s="1" t="s">
        <v>15</v>
      </c>
      <c r="K16" s="95">
        <f t="shared" si="1"/>
        <v>0.46</v>
      </c>
      <c r="L16" s="95">
        <f t="shared" si="2"/>
        <v>0.52</v>
      </c>
      <c r="M16" s="95">
        <f t="shared" si="3"/>
        <v>0.53</v>
      </c>
      <c r="N16" s="95">
        <f t="shared" si="4"/>
        <v>0.52</v>
      </c>
      <c r="O16" s="95">
        <f t="shared" si="5"/>
        <v>0.51</v>
      </c>
      <c r="P16" s="95">
        <f t="shared" si="26"/>
        <v>0.53</v>
      </c>
      <c r="Q16" s="95">
        <f t="shared" si="6"/>
        <v>0.46</v>
      </c>
      <c r="R16" s="95">
        <f t="shared" si="7"/>
        <v>0.52</v>
      </c>
      <c r="S16" s="95">
        <f t="shared" si="8"/>
        <v>0.53</v>
      </c>
      <c r="T16" s="95">
        <f t="shared" si="9"/>
        <v>0.56999999999999995</v>
      </c>
      <c r="U16" s="95">
        <f t="shared" si="10"/>
        <v>0.53</v>
      </c>
      <c r="V16" s="95">
        <f t="shared" si="11"/>
        <v>0.53</v>
      </c>
      <c r="W16" s="95">
        <f t="shared" si="12"/>
        <v>0.49</v>
      </c>
      <c r="X16" s="95">
        <f t="shared" si="13"/>
        <v>0.51</v>
      </c>
      <c r="Y16" s="95">
        <f t="shared" si="14"/>
        <v>0.46</v>
      </c>
      <c r="Z16" s="95">
        <f t="shared" si="15"/>
        <v>0.51</v>
      </c>
      <c r="AA16" s="95">
        <f t="shared" si="16"/>
        <v>0.44</v>
      </c>
      <c r="AB16" s="95">
        <f t="shared" si="17"/>
        <v>0.53</v>
      </c>
      <c r="AC16" s="95">
        <f t="shared" si="18"/>
        <v>0.53</v>
      </c>
      <c r="AD16" s="95">
        <f t="shared" si="19"/>
        <v>0.56999999999999995</v>
      </c>
      <c r="AE16" s="95">
        <f t="shared" si="20"/>
        <v>0.48</v>
      </c>
      <c r="AF16" s="95">
        <f t="shared" si="21"/>
        <v>0.53</v>
      </c>
      <c r="AG16" s="95">
        <f t="shared" si="22"/>
        <v>0.43</v>
      </c>
      <c r="AH16" s="95">
        <f t="shared" si="23"/>
        <v>0.47</v>
      </c>
      <c r="AI16" s="95">
        <f t="shared" si="24"/>
        <v>0.5</v>
      </c>
      <c r="AJ16" s="95">
        <f t="shared" si="25"/>
        <v>0.47</v>
      </c>
    </row>
    <row r="17" spans="1:36" ht="12.95" customHeight="1" x14ac:dyDescent="0.15">
      <c r="A17" s="94">
        <v>64</v>
      </c>
      <c r="B17" s="135" t="s">
        <v>52</v>
      </c>
      <c r="C17" s="136"/>
      <c r="D17" s="94">
        <v>22</v>
      </c>
      <c r="E17" s="94">
        <v>20</v>
      </c>
      <c r="F17" s="4">
        <f t="shared" si="0"/>
        <v>0.39</v>
      </c>
      <c r="G17" s="5"/>
      <c r="H17" s="94"/>
      <c r="I17" s="94"/>
      <c r="J17" s="1" t="s">
        <v>15</v>
      </c>
      <c r="K17" s="95">
        <f t="shared" si="1"/>
        <v>0.35</v>
      </c>
      <c r="L17" s="95">
        <f t="shared" si="2"/>
        <v>0.38</v>
      </c>
      <c r="M17" s="95">
        <f t="shared" si="3"/>
        <v>0.39</v>
      </c>
      <c r="N17" s="95">
        <f t="shared" si="4"/>
        <v>0.38</v>
      </c>
      <c r="O17" s="95">
        <f t="shared" si="5"/>
        <v>0.38</v>
      </c>
      <c r="P17" s="95">
        <f t="shared" si="26"/>
        <v>0.39</v>
      </c>
      <c r="Q17" s="95">
        <f t="shared" si="6"/>
        <v>0.34</v>
      </c>
      <c r="R17" s="95">
        <f t="shared" si="7"/>
        <v>0.38</v>
      </c>
      <c r="S17" s="95">
        <f t="shared" si="8"/>
        <v>0.39</v>
      </c>
      <c r="T17" s="95">
        <f t="shared" si="9"/>
        <v>0.41</v>
      </c>
      <c r="U17" s="95">
        <f t="shared" si="10"/>
        <v>0.39</v>
      </c>
      <c r="V17" s="95">
        <f t="shared" si="11"/>
        <v>0.39</v>
      </c>
      <c r="W17" s="95">
        <f t="shared" si="12"/>
        <v>0.37</v>
      </c>
      <c r="X17" s="95">
        <f t="shared" si="13"/>
        <v>0.37</v>
      </c>
      <c r="Y17" s="95">
        <f t="shared" si="14"/>
        <v>0.34</v>
      </c>
      <c r="Z17" s="95">
        <f t="shared" si="15"/>
        <v>0.37</v>
      </c>
      <c r="AA17" s="95">
        <f t="shared" si="16"/>
        <v>0.33</v>
      </c>
      <c r="AB17" s="95">
        <f t="shared" si="17"/>
        <v>0.39</v>
      </c>
      <c r="AC17" s="95">
        <f t="shared" si="18"/>
        <v>0.39</v>
      </c>
      <c r="AD17" s="95">
        <f t="shared" si="19"/>
        <v>0.43</v>
      </c>
      <c r="AE17" s="95">
        <f t="shared" si="20"/>
        <v>0.35</v>
      </c>
      <c r="AF17" s="95">
        <f t="shared" si="21"/>
        <v>0.39</v>
      </c>
      <c r="AG17" s="95">
        <f t="shared" si="22"/>
        <v>0.32</v>
      </c>
      <c r="AH17" s="95">
        <f t="shared" si="23"/>
        <v>0.34</v>
      </c>
      <c r="AI17" s="95">
        <f t="shared" si="24"/>
        <v>0.37</v>
      </c>
      <c r="AJ17" s="95">
        <f t="shared" si="25"/>
        <v>0.34</v>
      </c>
    </row>
    <row r="18" spans="1:36" ht="12.95" customHeight="1" x14ac:dyDescent="0.15">
      <c r="A18" s="94">
        <v>65</v>
      </c>
      <c r="B18" s="135" t="s">
        <v>52</v>
      </c>
      <c r="C18" s="136"/>
      <c r="D18" s="94">
        <v>22</v>
      </c>
      <c r="E18" s="94">
        <v>21</v>
      </c>
      <c r="F18" s="4">
        <f t="shared" si="0"/>
        <v>0.41</v>
      </c>
      <c r="G18" s="43"/>
      <c r="H18" s="94" t="s">
        <v>61</v>
      </c>
      <c r="I18" s="94" t="s">
        <v>84</v>
      </c>
      <c r="J18" s="1" t="s">
        <v>15</v>
      </c>
      <c r="K18" s="95">
        <f t="shared" si="1"/>
        <v>0.36</v>
      </c>
      <c r="L18" s="95">
        <f t="shared" si="2"/>
        <v>0.4</v>
      </c>
      <c r="M18" s="95">
        <f t="shared" si="3"/>
        <v>0.41</v>
      </c>
      <c r="N18" s="95">
        <f t="shared" si="4"/>
        <v>0.4</v>
      </c>
      <c r="O18" s="95">
        <f t="shared" si="5"/>
        <v>0.4</v>
      </c>
      <c r="P18" s="95">
        <f t="shared" si="26"/>
        <v>0.41</v>
      </c>
      <c r="Q18" s="95">
        <f t="shared" si="6"/>
        <v>0.36</v>
      </c>
      <c r="R18" s="95">
        <f t="shared" si="7"/>
        <v>0.4</v>
      </c>
      <c r="S18" s="95">
        <f t="shared" si="8"/>
        <v>0.41</v>
      </c>
      <c r="T18" s="95">
        <f t="shared" si="9"/>
        <v>0.44</v>
      </c>
      <c r="U18" s="95">
        <f t="shared" si="10"/>
        <v>0.41</v>
      </c>
      <c r="V18" s="95">
        <f t="shared" si="11"/>
        <v>0.41</v>
      </c>
      <c r="W18" s="95">
        <f t="shared" si="12"/>
        <v>0.38</v>
      </c>
      <c r="X18" s="95">
        <f t="shared" si="13"/>
        <v>0.39</v>
      </c>
      <c r="Y18" s="95">
        <f t="shared" si="14"/>
        <v>0.35</v>
      </c>
      <c r="Z18" s="95">
        <f t="shared" si="15"/>
        <v>0.39</v>
      </c>
      <c r="AA18" s="95">
        <f t="shared" si="16"/>
        <v>0.35</v>
      </c>
      <c r="AB18" s="95">
        <f t="shared" si="17"/>
        <v>0.41</v>
      </c>
      <c r="AC18" s="95">
        <f t="shared" si="18"/>
        <v>0.41</v>
      </c>
      <c r="AD18" s="95">
        <f t="shared" si="19"/>
        <v>0.45</v>
      </c>
      <c r="AE18" s="95">
        <f t="shared" si="20"/>
        <v>0.37</v>
      </c>
      <c r="AF18" s="95">
        <f t="shared" si="21"/>
        <v>0.41</v>
      </c>
      <c r="AG18" s="95">
        <f t="shared" si="22"/>
        <v>0.33</v>
      </c>
      <c r="AH18" s="95">
        <f t="shared" si="23"/>
        <v>0.36</v>
      </c>
      <c r="AI18" s="95">
        <f t="shared" si="24"/>
        <v>0.39</v>
      </c>
      <c r="AJ18" s="95">
        <f t="shared" si="25"/>
        <v>0.36</v>
      </c>
    </row>
    <row r="19" spans="1:36" ht="12.95" customHeight="1" x14ac:dyDescent="0.15">
      <c r="A19" s="94"/>
      <c r="B19" s="107"/>
      <c r="C19" s="107"/>
      <c r="D19" s="94"/>
      <c r="E19" s="94"/>
      <c r="F19" s="4" t="str">
        <f t="shared" si="0"/>
        <v/>
      </c>
      <c r="G19" s="43"/>
      <c r="H19" s="94"/>
      <c r="I19" s="94"/>
      <c r="J19" s="1" t="s">
        <v>15</v>
      </c>
      <c r="K19" s="95" t="e">
        <f t="shared" si="1"/>
        <v>#NUM!</v>
      </c>
      <c r="L19" s="95" t="e">
        <f t="shared" si="2"/>
        <v>#NUM!</v>
      </c>
      <c r="M19" s="95" t="e">
        <f t="shared" si="3"/>
        <v>#NUM!</v>
      </c>
      <c r="N19" s="95" t="e">
        <f t="shared" si="4"/>
        <v>#NUM!</v>
      </c>
      <c r="O19" s="95" t="e">
        <f t="shared" si="5"/>
        <v>#NUM!</v>
      </c>
      <c r="P19" s="95" t="e">
        <f t="shared" si="26"/>
        <v>#N/A</v>
      </c>
      <c r="Q19" s="95" t="e">
        <f t="shared" si="6"/>
        <v>#NUM!</v>
      </c>
      <c r="R19" s="95" t="e">
        <f t="shared" si="7"/>
        <v>#NUM!</v>
      </c>
      <c r="S19" s="95" t="e">
        <f t="shared" si="8"/>
        <v>#NUM!</v>
      </c>
      <c r="T19" s="95" t="e">
        <f t="shared" si="9"/>
        <v>#NUM!</v>
      </c>
      <c r="U19" s="95" t="e">
        <f t="shared" si="10"/>
        <v>#N/A</v>
      </c>
      <c r="V19" s="95" t="e">
        <f t="shared" si="11"/>
        <v>#NUM!</v>
      </c>
      <c r="W19" s="95" t="e">
        <f t="shared" si="12"/>
        <v>#NUM!</v>
      </c>
      <c r="X19" s="95" t="e">
        <f t="shared" si="13"/>
        <v>#NUM!</v>
      </c>
      <c r="Y19" s="95" t="e">
        <f t="shared" si="14"/>
        <v>#NUM!</v>
      </c>
      <c r="Z19" s="95" t="e">
        <f t="shared" si="15"/>
        <v>#N/A</v>
      </c>
      <c r="AA19" s="95" t="e">
        <f t="shared" si="16"/>
        <v>#NUM!</v>
      </c>
      <c r="AB19" s="95" t="e">
        <f t="shared" si="17"/>
        <v>#NUM!</v>
      </c>
      <c r="AC19" s="95" t="e">
        <f t="shared" si="18"/>
        <v>#NUM!</v>
      </c>
      <c r="AD19" s="95" t="e">
        <f t="shared" si="19"/>
        <v>#NUM!</v>
      </c>
      <c r="AE19" s="95" t="e">
        <f t="shared" si="20"/>
        <v>#NUM!</v>
      </c>
      <c r="AF19" s="95" t="e">
        <f t="shared" si="21"/>
        <v>#N/A</v>
      </c>
      <c r="AG19" s="95" t="e">
        <f t="shared" si="22"/>
        <v>#NUM!</v>
      </c>
      <c r="AH19" s="95" t="e">
        <f t="shared" si="23"/>
        <v>#NUM!</v>
      </c>
      <c r="AI19" s="95" t="e">
        <f t="shared" si="24"/>
        <v>#NUM!</v>
      </c>
      <c r="AJ19" s="95" t="e">
        <f t="shared" si="25"/>
        <v>#N/A</v>
      </c>
    </row>
    <row r="20" spans="1:36" ht="12.95" customHeight="1" x14ac:dyDescent="0.15">
      <c r="A20" s="94"/>
      <c r="B20" s="107"/>
      <c r="C20" s="107"/>
      <c r="D20" s="94"/>
      <c r="E20" s="94"/>
      <c r="F20" s="4" t="str">
        <f t="shared" si="0"/>
        <v/>
      </c>
      <c r="G20" s="5"/>
      <c r="H20" s="94"/>
      <c r="I20" s="94"/>
      <c r="J20" s="1" t="s">
        <v>15</v>
      </c>
      <c r="K20" s="95" t="e">
        <f t="shared" si="1"/>
        <v>#NUM!</v>
      </c>
      <c r="L20" s="95" t="e">
        <f t="shared" si="2"/>
        <v>#NUM!</v>
      </c>
      <c r="M20" s="95" t="e">
        <f t="shared" si="3"/>
        <v>#NUM!</v>
      </c>
      <c r="N20" s="95" t="e">
        <f t="shared" si="4"/>
        <v>#NUM!</v>
      </c>
      <c r="O20" s="95" t="e">
        <f t="shared" si="5"/>
        <v>#NUM!</v>
      </c>
      <c r="P20" s="95" t="e">
        <f t="shared" si="26"/>
        <v>#N/A</v>
      </c>
      <c r="Q20" s="95" t="e">
        <f t="shared" si="6"/>
        <v>#NUM!</v>
      </c>
      <c r="R20" s="95" t="e">
        <f t="shared" si="7"/>
        <v>#NUM!</v>
      </c>
      <c r="S20" s="95" t="e">
        <f t="shared" si="8"/>
        <v>#NUM!</v>
      </c>
      <c r="T20" s="95" t="e">
        <f t="shared" si="9"/>
        <v>#NUM!</v>
      </c>
      <c r="U20" s="95" t="e">
        <f t="shared" si="10"/>
        <v>#N/A</v>
      </c>
      <c r="V20" s="95" t="e">
        <f t="shared" si="11"/>
        <v>#NUM!</v>
      </c>
      <c r="W20" s="95" t="e">
        <f t="shared" si="12"/>
        <v>#NUM!</v>
      </c>
      <c r="X20" s="95" t="e">
        <f t="shared" si="13"/>
        <v>#NUM!</v>
      </c>
      <c r="Y20" s="95" t="e">
        <f t="shared" si="14"/>
        <v>#NUM!</v>
      </c>
      <c r="Z20" s="95" t="e">
        <f t="shared" si="15"/>
        <v>#N/A</v>
      </c>
      <c r="AA20" s="95" t="e">
        <f t="shared" si="16"/>
        <v>#NUM!</v>
      </c>
      <c r="AB20" s="95" t="e">
        <f t="shared" si="17"/>
        <v>#NUM!</v>
      </c>
      <c r="AC20" s="95" t="e">
        <f t="shared" si="18"/>
        <v>#NUM!</v>
      </c>
      <c r="AD20" s="95" t="e">
        <f t="shared" si="19"/>
        <v>#NUM!</v>
      </c>
      <c r="AE20" s="95" t="e">
        <f t="shared" si="20"/>
        <v>#NUM!</v>
      </c>
      <c r="AF20" s="95" t="e">
        <f t="shared" si="21"/>
        <v>#N/A</v>
      </c>
      <c r="AG20" s="95" t="e">
        <f t="shared" si="22"/>
        <v>#NUM!</v>
      </c>
      <c r="AH20" s="95" t="e">
        <f t="shared" si="23"/>
        <v>#NUM!</v>
      </c>
      <c r="AI20" s="95" t="e">
        <f t="shared" si="24"/>
        <v>#NUM!</v>
      </c>
      <c r="AJ20" s="95" t="e">
        <f t="shared" si="25"/>
        <v>#N/A</v>
      </c>
    </row>
    <row r="21" spans="1:36" ht="12.95" customHeight="1" x14ac:dyDescent="0.15">
      <c r="A21" s="94"/>
      <c r="B21" s="107"/>
      <c r="C21" s="107"/>
      <c r="D21" s="94"/>
      <c r="E21" s="94"/>
      <c r="F21" s="4" t="str">
        <f t="shared" si="0"/>
        <v/>
      </c>
      <c r="G21" s="5"/>
      <c r="H21" s="94"/>
      <c r="I21" s="94"/>
      <c r="J21" s="1" t="s">
        <v>15</v>
      </c>
      <c r="K21" s="95" t="e">
        <f t="shared" si="1"/>
        <v>#NUM!</v>
      </c>
      <c r="L21" s="95" t="e">
        <f t="shared" si="2"/>
        <v>#NUM!</v>
      </c>
      <c r="M21" s="95" t="e">
        <f t="shared" si="3"/>
        <v>#NUM!</v>
      </c>
      <c r="N21" s="95" t="e">
        <f t="shared" si="4"/>
        <v>#NUM!</v>
      </c>
      <c r="O21" s="95" t="e">
        <f t="shared" si="5"/>
        <v>#NUM!</v>
      </c>
      <c r="P21" s="95" t="e">
        <f t="shared" si="26"/>
        <v>#N/A</v>
      </c>
      <c r="Q21" s="95" t="e">
        <f t="shared" si="6"/>
        <v>#NUM!</v>
      </c>
      <c r="R21" s="95" t="e">
        <f t="shared" si="7"/>
        <v>#NUM!</v>
      </c>
      <c r="S21" s="95" t="e">
        <f t="shared" si="8"/>
        <v>#NUM!</v>
      </c>
      <c r="T21" s="95" t="e">
        <f t="shared" si="9"/>
        <v>#NUM!</v>
      </c>
      <c r="U21" s="95" t="e">
        <f t="shared" si="10"/>
        <v>#N/A</v>
      </c>
      <c r="V21" s="95" t="e">
        <f t="shared" si="11"/>
        <v>#NUM!</v>
      </c>
      <c r="W21" s="95" t="e">
        <f t="shared" si="12"/>
        <v>#NUM!</v>
      </c>
      <c r="X21" s="95" t="e">
        <f t="shared" si="13"/>
        <v>#NUM!</v>
      </c>
      <c r="Y21" s="95" t="e">
        <f t="shared" si="14"/>
        <v>#NUM!</v>
      </c>
      <c r="Z21" s="95" t="e">
        <f t="shared" si="15"/>
        <v>#N/A</v>
      </c>
      <c r="AA21" s="95" t="e">
        <f t="shared" si="16"/>
        <v>#NUM!</v>
      </c>
      <c r="AB21" s="95" t="e">
        <f t="shared" si="17"/>
        <v>#NUM!</v>
      </c>
      <c r="AC21" s="95" t="e">
        <f t="shared" si="18"/>
        <v>#NUM!</v>
      </c>
      <c r="AD21" s="95" t="e">
        <f t="shared" si="19"/>
        <v>#NUM!</v>
      </c>
      <c r="AE21" s="95" t="e">
        <f t="shared" si="20"/>
        <v>#NUM!</v>
      </c>
      <c r="AF21" s="95" t="e">
        <f t="shared" si="21"/>
        <v>#N/A</v>
      </c>
      <c r="AG21" s="95" t="e">
        <f t="shared" si="22"/>
        <v>#NUM!</v>
      </c>
      <c r="AH21" s="95" t="e">
        <f t="shared" si="23"/>
        <v>#NUM!</v>
      </c>
      <c r="AI21" s="95" t="e">
        <f t="shared" si="24"/>
        <v>#NUM!</v>
      </c>
      <c r="AJ21" s="95" t="e">
        <f t="shared" si="25"/>
        <v>#N/A</v>
      </c>
    </row>
    <row r="22" spans="1:36" ht="12.95" customHeight="1" x14ac:dyDescent="0.15">
      <c r="A22" s="94"/>
      <c r="B22" s="107"/>
      <c r="C22" s="107"/>
      <c r="D22" s="94"/>
      <c r="E22" s="94"/>
      <c r="F22" s="4" t="str">
        <f t="shared" si="0"/>
        <v/>
      </c>
      <c r="G22" s="5"/>
      <c r="H22" s="94"/>
      <c r="I22" s="94"/>
      <c r="J22" s="1" t="s">
        <v>15</v>
      </c>
      <c r="K22" s="95" t="e">
        <f t="shared" si="1"/>
        <v>#NUM!</v>
      </c>
      <c r="L22" s="95" t="e">
        <f t="shared" si="2"/>
        <v>#NUM!</v>
      </c>
      <c r="M22" s="95" t="e">
        <f t="shared" si="3"/>
        <v>#NUM!</v>
      </c>
      <c r="N22" s="95" t="e">
        <f t="shared" si="4"/>
        <v>#NUM!</v>
      </c>
      <c r="O22" s="95" t="e">
        <f t="shared" si="5"/>
        <v>#NUM!</v>
      </c>
      <c r="P22" s="95" t="e">
        <f t="shared" si="26"/>
        <v>#N/A</v>
      </c>
      <c r="Q22" s="95" t="e">
        <f t="shared" si="6"/>
        <v>#NUM!</v>
      </c>
      <c r="R22" s="95" t="e">
        <f t="shared" si="7"/>
        <v>#NUM!</v>
      </c>
      <c r="S22" s="95" t="e">
        <f t="shared" si="8"/>
        <v>#NUM!</v>
      </c>
      <c r="T22" s="95" t="e">
        <f t="shared" si="9"/>
        <v>#NUM!</v>
      </c>
      <c r="U22" s="95" t="e">
        <f t="shared" si="10"/>
        <v>#N/A</v>
      </c>
      <c r="V22" s="95" t="e">
        <f t="shared" si="11"/>
        <v>#NUM!</v>
      </c>
      <c r="W22" s="95" t="e">
        <f t="shared" si="12"/>
        <v>#NUM!</v>
      </c>
      <c r="X22" s="95" t="e">
        <f t="shared" si="13"/>
        <v>#NUM!</v>
      </c>
      <c r="Y22" s="95" t="e">
        <f t="shared" si="14"/>
        <v>#NUM!</v>
      </c>
      <c r="Z22" s="95" t="e">
        <f t="shared" si="15"/>
        <v>#N/A</v>
      </c>
      <c r="AA22" s="95" t="e">
        <f t="shared" si="16"/>
        <v>#NUM!</v>
      </c>
      <c r="AB22" s="95" t="e">
        <f t="shared" si="17"/>
        <v>#NUM!</v>
      </c>
      <c r="AC22" s="95" t="e">
        <f t="shared" si="18"/>
        <v>#NUM!</v>
      </c>
      <c r="AD22" s="95" t="e">
        <f t="shared" si="19"/>
        <v>#NUM!</v>
      </c>
      <c r="AE22" s="95" t="e">
        <f t="shared" si="20"/>
        <v>#NUM!</v>
      </c>
      <c r="AF22" s="95" t="e">
        <f t="shared" si="21"/>
        <v>#N/A</v>
      </c>
      <c r="AG22" s="95" t="e">
        <f t="shared" si="22"/>
        <v>#NUM!</v>
      </c>
      <c r="AH22" s="95" t="e">
        <f t="shared" si="23"/>
        <v>#NUM!</v>
      </c>
      <c r="AI22" s="95" t="e">
        <f t="shared" si="24"/>
        <v>#NUM!</v>
      </c>
      <c r="AJ22" s="95" t="e">
        <f t="shared" si="25"/>
        <v>#N/A</v>
      </c>
    </row>
    <row r="23" spans="1:36" ht="12.95" customHeight="1" x14ac:dyDescent="0.15">
      <c r="A23" s="94"/>
      <c r="B23" s="107"/>
      <c r="C23" s="107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07"/>
      <c r="C24" s="107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07"/>
      <c r="C25" s="107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285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15</v>
      </c>
      <c r="D47" s="14">
        <f>COUNTIF(G4:G43,"*下層*")</f>
        <v>0</v>
      </c>
      <c r="E47" s="14">
        <f>COUNTA(A4:A43)</f>
        <v>15</v>
      </c>
      <c r="F47" s="10"/>
      <c r="G47" s="15">
        <f>C47*100</f>
        <v>1500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23</v>
      </c>
      <c r="D48" s="14" t="str">
        <f>IF(D47&gt;0,ROUND(SUMIF(G4:G43,"*下層*",E4:E43)/D47,0),"")</f>
        <v/>
      </c>
      <c r="E48" s="14">
        <f>ROUND(SUM(E4:E43)/E47,0)</f>
        <v>23</v>
      </c>
      <c r="F48" s="13"/>
      <c r="G48" s="15">
        <f>C48</f>
        <v>23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27</v>
      </c>
      <c r="D49" s="14" t="str">
        <f>IF(D47&gt;0,ROUND(SUMIF(G4:G43,"*下層*",D4:D43)/D47,0),"")</f>
        <v/>
      </c>
      <c r="E49" s="14">
        <f>ROUND(SUM(D4:D43)/E47,0)</f>
        <v>27</v>
      </c>
      <c r="F49" s="13"/>
      <c r="G49" s="15">
        <f>C49</f>
        <v>27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10.75</v>
      </c>
      <c r="D50" s="16">
        <f>SUMIF(G4:G43,"*下層*",F4:F43)</f>
        <v>0</v>
      </c>
      <c r="E50" s="4">
        <f>SUM(F4:F43)</f>
        <v>10.75</v>
      </c>
      <c r="F50" s="13"/>
      <c r="G50" s="17">
        <f>C50*100</f>
        <v>1075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形状比＝85、Sr＝11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20</v>
      </c>
      <c r="D55" s="14" t="str">
        <f>IF(D54&gt;0,ROUND(SUMIF(H4:H43,"▲",E4:E43)/D54,0),"")</f>
        <v/>
      </c>
      <c r="E55" s="14">
        <f>ROUND(SUMIF(H4:H43,"*",E4:E43)/E54,0)</f>
        <v>20</v>
      </c>
      <c r="F55" s="13"/>
      <c r="G55" s="15">
        <f>C55</f>
        <v>20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21</v>
      </c>
      <c r="D56" s="14" t="str">
        <f>IF(D54&gt;0,ROUND(SUMIF(H4:H43,"▲",D4:D43)/D54,0),"")</f>
        <v/>
      </c>
      <c r="E56" s="14">
        <f>ROUND(SUMIF(H4:H43,"*",D4:D43)/E54,0)</f>
        <v>21</v>
      </c>
      <c r="F56" s="13"/>
      <c r="G56" s="15">
        <f>C56</f>
        <v>21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1.48</v>
      </c>
      <c r="D57" s="16">
        <f>SUMIF(H4:H43,"▲",F4:F43)</f>
        <v>0</v>
      </c>
      <c r="E57" s="16">
        <f>SUM(C57:D57)</f>
        <v>1.48</v>
      </c>
      <c r="F57" s="13"/>
      <c r="G57" s="19">
        <f>C57*100</f>
        <v>148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6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26.7</v>
      </c>
      <c r="D61" s="20" t="str">
        <f>IF(D47&gt;0,ROUND(D54/D47*100,1),"")</f>
        <v/>
      </c>
      <c r="E61" s="20">
        <f>ROUND(E54/E47*100,1)</f>
        <v>26.7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13.8</v>
      </c>
      <c r="D62" s="20" t="str">
        <f>IF(D47&gt;0,ROUND(D57/D50*100,1),"")</f>
        <v/>
      </c>
      <c r="E62" s="20">
        <f>ROUND(E57/E50*100,1)</f>
        <v>13.8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11</v>
      </c>
      <c r="D66" s="14">
        <f>D47-D54</f>
        <v>0</v>
      </c>
      <c r="E66" s="14">
        <f>SUM(C66:D66)</f>
        <v>11</v>
      </c>
      <c r="F66" s="10"/>
      <c r="G66" s="15">
        <f>C66*100</f>
        <v>1100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25</v>
      </c>
      <c r="D67" s="14" t="str">
        <f>IF(D66&gt;0,ROUND(SUMIFS(E4:E43,G4:G43,"*下層*",H4:H43,"")/D66,0),"")</f>
        <v/>
      </c>
      <c r="E67" s="14">
        <f>IF(E66&gt;0,ROUND(SUMIF(H4:H43,"",E4:E43)/E66,0),"")</f>
        <v>25</v>
      </c>
      <c r="F67" s="13"/>
      <c r="G67" s="15">
        <f>C67</f>
        <v>25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30</v>
      </c>
      <c r="D68" s="14" t="str">
        <f>IF(D66&gt;0,ROUND(SUMIFS(D4:D43,G4:G43,"*下層*",H4:H43,"")/D66,0),"")</f>
        <v/>
      </c>
      <c r="E68" s="14">
        <f>IF(E66&gt;0,ROUND(SUMIF(H4:H43,"",D4:D43)/E66,0),"")</f>
        <v>30</v>
      </c>
      <c r="F68" s="13"/>
      <c r="G68" s="15">
        <f>C68</f>
        <v>30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9.27</v>
      </c>
      <c r="D69" s="16" t="str">
        <f>IF(D66&gt;0,D50-D57,"")</f>
        <v/>
      </c>
      <c r="E69" s="4">
        <f>SUM(C69:D69)</f>
        <v>9.27</v>
      </c>
      <c r="F69" s="13"/>
      <c r="G69" s="17">
        <f>C69*100</f>
        <v>927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形状比＝83、Sr＝12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15" priority="16" stopIfTrue="1">
      <formula>AND(($H4="スギ"),(#REF!&lt;12))</formula>
    </cfRule>
  </conditionalFormatting>
  <conditionalFormatting sqref="L4:L43">
    <cfRule type="expression" dxfId="814" priority="15" stopIfTrue="1">
      <formula>AND(($H4="スギ"),(#REF!&lt;22),(#REF!&gt;=12))</formula>
    </cfRule>
  </conditionalFormatting>
  <conditionalFormatting sqref="M4:M43">
    <cfRule type="expression" dxfId="813" priority="14" stopIfTrue="1">
      <formula>AND(($H4="スギ"),(#REF!&lt;32),(#REF!&gt;=22))</formula>
    </cfRule>
  </conditionalFormatting>
  <conditionalFormatting sqref="N4:N43">
    <cfRule type="expression" dxfId="812" priority="13" stopIfTrue="1">
      <formula>AND(($H4="スギ"),(#REF!&lt;42),(#REF!&gt;=32))</formula>
    </cfRule>
  </conditionalFormatting>
  <conditionalFormatting sqref="U4:U43 Z4:AF43 AJ4:AJ43 O4:P43">
    <cfRule type="expression" dxfId="811" priority="12" stopIfTrue="1">
      <formula>AND(($H4="スギ"),(#REF!&gt;=42))</formula>
    </cfRule>
  </conditionalFormatting>
  <conditionalFormatting sqref="Q4:Q43 AA4:AA43">
    <cfRule type="expression" dxfId="810" priority="11" stopIfTrue="1">
      <formula>AND(($H4="ヒノキ"),(#REF!&lt;12))</formula>
    </cfRule>
  </conditionalFormatting>
  <conditionalFormatting sqref="R4:R43 AB4:AE43">
    <cfRule type="expression" dxfId="809" priority="10" stopIfTrue="1">
      <formula>AND(($H4="ヒノキ"),(#REF!&lt;22),(#REF!&gt;=12))</formula>
    </cfRule>
  </conditionalFormatting>
  <conditionalFormatting sqref="S4:S43">
    <cfRule type="expression" dxfId="808" priority="9" stopIfTrue="1">
      <formula>AND(($H4="ヒノキ"),(#REF!&lt;32),(#REF!&gt;=22))</formula>
    </cfRule>
  </conditionalFormatting>
  <conditionalFormatting sqref="T4:U43 Z4:AF43 AJ4:AJ43">
    <cfRule type="expression" dxfId="807" priority="8" stopIfTrue="1">
      <formula>AND(($H4="ヒノキ"),(#REF!&gt;=32))</formula>
    </cfRule>
  </conditionalFormatting>
  <conditionalFormatting sqref="V4:V43 AA4:AA43">
    <cfRule type="expression" dxfId="806" priority="7" stopIfTrue="1">
      <formula>AND(($H4="アカマツ"),(#REF!&lt;12))</formula>
    </cfRule>
  </conditionalFormatting>
  <conditionalFormatting sqref="W4:W43 AB4:AB43">
    <cfRule type="expression" dxfId="805" priority="6" stopIfTrue="1">
      <formula>AND(($H4="アカマツ"),(#REF!&lt;22),(#REF!&gt;=12))</formula>
    </cfRule>
  </conditionalFormatting>
  <conditionalFormatting sqref="X4:X43 AC4:AC43">
    <cfRule type="expression" dxfId="804" priority="5" stopIfTrue="1">
      <formula>AND(($H4="アカマツ"),(#REF!&lt;42),(#REF!&gt;=22))</formula>
    </cfRule>
  </conditionalFormatting>
  <conditionalFormatting sqref="Y4:AF43 AJ4:AJ43">
    <cfRule type="expression" dxfId="803" priority="4" stopIfTrue="1">
      <formula>AND(($H4="アカマツ"),(#REF!&gt;=42))</formula>
    </cfRule>
  </conditionalFormatting>
  <conditionalFormatting sqref="AG4:AG43">
    <cfRule type="expression" dxfId="802" priority="3" stopIfTrue="1">
      <formula>AND(($H4&lt;&gt;"スギ"),($H4&lt;&gt;"ヒノキ"),($H4&lt;&gt;"アカマツ"),(#REF!&lt;12))</formula>
    </cfRule>
  </conditionalFormatting>
  <conditionalFormatting sqref="AH4:AH43">
    <cfRule type="expression" dxfId="80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0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9EE26-649B-4F04-879F-735B0EB31D5A}">
  <sheetPr>
    <tabColor rgb="FF92D050"/>
  </sheetPr>
  <dimension ref="A1:AJ120"/>
  <sheetViews>
    <sheetView showGridLines="0" tabSelected="1" view="pageBreakPreview" topLeftCell="A19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166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841</v>
      </c>
      <c r="B4" s="135" t="s">
        <v>52</v>
      </c>
      <c r="C4" s="136"/>
      <c r="D4" s="91">
        <v>28</v>
      </c>
      <c r="E4" s="91">
        <v>25</v>
      </c>
      <c r="F4" s="4">
        <f t="shared" ref="F4:F43" si="0">IF(D4&gt;0,IF(B4="スギ",P4,IF(B4="ヒノキ",U4,IF(B4="アカマツ",Z4,IF(B4="カラマツ",AF4,AJ4)))),"")</f>
        <v>0.77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0.66</v>
      </c>
      <c r="L4" s="92">
        <f t="shared" ref="L4:L43" si="2">ROUND(10^(-5+0.73504+1.83346*LOG(D4)+1.06569*LOG(E4)),2)</f>
        <v>0.76</v>
      </c>
      <c r="M4" s="92">
        <f t="shared" ref="M4:M43" si="3">ROUND(10^(-5+0.71514+1.74357*LOG(D4)+1.17719*LOG(E4)),2)</f>
        <v>0.77</v>
      </c>
      <c r="N4" s="92">
        <f t="shared" ref="N4:N43" si="4">ROUND(10^(-5+0.82956+1.76381*LOG(D4)+1.06412*LOG(E4)),2)</f>
        <v>0.74</v>
      </c>
      <c r="O4" s="92">
        <f t="shared" ref="O4:O43" si="5">ROUND(10^(-5+0.88226+1.79204*LOG(D4)+0.99303*LOG(E4)),2)</f>
        <v>0.73</v>
      </c>
      <c r="P4" s="92">
        <f>HLOOKUP($D4,K$3:O$43,MATCH($A4,$A$3:$A$43,0),1)</f>
        <v>0.77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0.66</v>
      </c>
      <c r="R4" s="92">
        <f t="shared" ref="R4:R43" si="7">ROUND(10^(1.905709*LOG(D4)+1.011385*LOG(E4)-4.293729),2)</f>
        <v>0.76</v>
      </c>
      <c r="S4" s="92">
        <f t="shared" ref="S4:S43" si="8">ROUND(10^(1.771888*LOG(D4)+1.138415*LOG(E4)-4.271259),2)</f>
        <v>0.77</v>
      </c>
      <c r="T4" s="92">
        <f t="shared" ref="T4:T43" si="9">ROUND(10^(1.671519*LOG(D4)+1.363617*LOG(E4)-4.404407),2)</f>
        <v>0.83</v>
      </c>
      <c r="U4" s="92">
        <f t="shared" ref="U4:U43" si="10">HLOOKUP($D4,Q$3:T$43,MATCH($A4,$A$3:$A$43,0),1)</f>
        <v>0.77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0.77</v>
      </c>
      <c r="W4" s="92">
        <f t="shared" ref="W4:W43" si="12">ROUND(10^(-4.155639+1.847898*LOG(D4)+0.951955*LOG(E4)),2)</f>
        <v>0.71</v>
      </c>
      <c r="X4" s="92">
        <f t="shared" ref="X4:X43" si="13">ROUND(10^(-4.194535+1.804172*LOG(D4)+1.034248*LOG(E4)),2)</f>
        <v>0.73</v>
      </c>
      <c r="Y4" s="92">
        <f t="shared" ref="Y4:Y43" si="14">ROUND(10^(-4.42347+2.006485*LOG(D4)+0.967757*LOG(E4)),2)</f>
        <v>0.68</v>
      </c>
      <c r="Z4" s="92">
        <f t="shared" ref="Z4:Z43" si="15">HLOOKUP($D4,V$3:Y$43,MATCH($A4,$A$3:$A$43,0),1)</f>
        <v>0.73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0.63</v>
      </c>
      <c r="AB4" s="92">
        <f t="shared" ref="AB4:AB43" si="17">ROUND(10^(1.979213*LOG(D4)+0.998347*LOG(E4)-4.369281),2)</f>
        <v>0.78</v>
      </c>
      <c r="AC4" s="92">
        <f t="shared" ref="AC4:AC43" si="18">ROUND(10^(1.904401*LOG(D4)+1.062478*LOG(E4)-4.348104),2)</f>
        <v>0.78</v>
      </c>
      <c r="AD4" s="92">
        <f t="shared" ref="AD4:AD43" si="19">ROUND(10^(1.640825*LOG(D4)+1.080387*LOG(E4)-3.976731),2)</f>
        <v>0.81</v>
      </c>
      <c r="AE4" s="92">
        <f t="shared" ref="AE4:AE43" si="20">ROUND(10^(1.90887*LOG(D4)+1.088002*LOG(E4)-4.431495),2)</f>
        <v>0.71</v>
      </c>
      <c r="AF4" s="92">
        <f t="shared" ref="AF4:AF43" si="21">HLOOKUP($D4,AA$3:AE$43,MATCH($A4,$A$3:$A$43,0),1)</f>
        <v>0.78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0.62</v>
      </c>
      <c r="AH4" s="92">
        <f t="shared" ref="AH4:AH43" si="23">ROUND(10^(1.93813902*LOG(D4)+0.96697002*LOG(E4)-4.32216295),2)</f>
        <v>0.68</v>
      </c>
      <c r="AI4" s="92">
        <f t="shared" ref="AI4:AI43" si="24">ROUND(10^(1.82464098*LOG(D4)+0.97625989*LOG(E4)-4.15096808),2)</f>
        <v>0.72</v>
      </c>
      <c r="AJ4" s="92">
        <f t="shared" ref="AJ4:AJ43" si="25">HLOOKUP($D4,AG$3:AI$43,MATCH($A4,$A$3:$A$43,0),1)</f>
        <v>0.68</v>
      </c>
    </row>
    <row r="5" spans="1:36" ht="12.95" customHeight="1" x14ac:dyDescent="0.15">
      <c r="A5" s="91">
        <v>842</v>
      </c>
      <c r="B5" s="135" t="s">
        <v>52</v>
      </c>
      <c r="C5" s="136"/>
      <c r="D5" s="91">
        <v>28</v>
      </c>
      <c r="E5" s="91">
        <v>23</v>
      </c>
      <c r="F5" s="4">
        <f t="shared" si="0"/>
        <v>0.69</v>
      </c>
      <c r="G5" s="43"/>
      <c r="H5" s="91"/>
      <c r="I5" s="91"/>
      <c r="J5" s="1" t="s">
        <v>15</v>
      </c>
      <c r="K5" s="92">
        <f t="shared" si="1"/>
        <v>0.61</v>
      </c>
      <c r="L5" s="92">
        <f t="shared" si="2"/>
        <v>0.69</v>
      </c>
      <c r="M5" s="92">
        <f t="shared" si="3"/>
        <v>0.69</v>
      </c>
      <c r="N5" s="92">
        <f t="shared" si="4"/>
        <v>0.68</v>
      </c>
      <c r="O5" s="92">
        <f t="shared" si="5"/>
        <v>0.67</v>
      </c>
      <c r="P5" s="92">
        <f t="shared" ref="P5:P43" si="26">HLOOKUP($D5,K$3:O$43,MATCH(A5,$A$3:$A$43,0),1)</f>
        <v>0.69</v>
      </c>
      <c r="Q5" s="92">
        <f t="shared" si="6"/>
        <v>0.61</v>
      </c>
      <c r="R5" s="92">
        <f t="shared" si="7"/>
        <v>0.69</v>
      </c>
      <c r="S5" s="92">
        <f t="shared" si="8"/>
        <v>0.7</v>
      </c>
      <c r="T5" s="92">
        <f t="shared" si="9"/>
        <v>0.74</v>
      </c>
      <c r="U5" s="92">
        <f t="shared" si="10"/>
        <v>0.7</v>
      </c>
      <c r="V5" s="92">
        <f t="shared" si="11"/>
        <v>0.71</v>
      </c>
      <c r="W5" s="92">
        <f t="shared" si="12"/>
        <v>0.65</v>
      </c>
      <c r="X5" s="92">
        <f t="shared" si="13"/>
        <v>0.67</v>
      </c>
      <c r="Y5" s="92">
        <f t="shared" si="14"/>
        <v>0.63</v>
      </c>
      <c r="Z5" s="92">
        <f t="shared" si="15"/>
        <v>0.67</v>
      </c>
      <c r="AA5" s="92">
        <f t="shared" si="16"/>
        <v>0.57999999999999996</v>
      </c>
      <c r="AB5" s="92">
        <f t="shared" si="17"/>
        <v>0.72</v>
      </c>
      <c r="AC5" s="92">
        <f t="shared" si="18"/>
        <v>0.72</v>
      </c>
      <c r="AD5" s="92">
        <f t="shared" si="19"/>
        <v>0.74</v>
      </c>
      <c r="AE5" s="92">
        <f t="shared" si="20"/>
        <v>0.65</v>
      </c>
      <c r="AF5" s="92">
        <f t="shared" si="21"/>
        <v>0.72</v>
      </c>
      <c r="AG5" s="92">
        <f t="shared" si="22"/>
        <v>0.57999999999999996</v>
      </c>
      <c r="AH5" s="92">
        <f t="shared" si="23"/>
        <v>0.63</v>
      </c>
      <c r="AI5" s="92">
        <f t="shared" si="24"/>
        <v>0.66</v>
      </c>
      <c r="AJ5" s="92">
        <f t="shared" si="25"/>
        <v>0.63</v>
      </c>
    </row>
    <row r="6" spans="1:36" ht="12.95" customHeight="1" x14ac:dyDescent="0.15">
      <c r="A6" s="91">
        <v>843</v>
      </c>
      <c r="B6" s="135" t="s">
        <v>52</v>
      </c>
      <c r="C6" s="136"/>
      <c r="D6" s="91">
        <v>32</v>
      </c>
      <c r="E6" s="91">
        <v>24</v>
      </c>
      <c r="F6" s="4">
        <f t="shared" si="0"/>
        <v>0.9</v>
      </c>
      <c r="G6" s="5"/>
      <c r="H6" s="91"/>
      <c r="I6" s="91"/>
      <c r="J6" s="1" t="s">
        <v>15</v>
      </c>
      <c r="K6" s="92">
        <f t="shared" si="1"/>
        <v>0.8</v>
      </c>
      <c r="L6" s="92">
        <f t="shared" si="2"/>
        <v>0.92</v>
      </c>
      <c r="M6" s="92">
        <f t="shared" si="3"/>
        <v>0.92</v>
      </c>
      <c r="N6" s="92">
        <f t="shared" si="4"/>
        <v>0.9</v>
      </c>
      <c r="O6" s="92">
        <f t="shared" si="5"/>
        <v>0.89</v>
      </c>
      <c r="P6" s="92">
        <f t="shared" si="26"/>
        <v>0.9</v>
      </c>
      <c r="Q6" s="92">
        <f t="shared" si="6"/>
        <v>0.81</v>
      </c>
      <c r="R6" s="92">
        <f t="shared" si="7"/>
        <v>0.93</v>
      </c>
      <c r="S6" s="92">
        <f t="shared" si="8"/>
        <v>0.93</v>
      </c>
      <c r="T6" s="92">
        <f t="shared" si="9"/>
        <v>0.99</v>
      </c>
      <c r="U6" s="92">
        <f t="shared" si="10"/>
        <v>0.99</v>
      </c>
      <c r="V6" s="92">
        <f t="shared" si="11"/>
        <v>0.96</v>
      </c>
      <c r="W6" s="92">
        <f t="shared" si="12"/>
        <v>0.87</v>
      </c>
      <c r="X6" s="92">
        <f t="shared" si="13"/>
        <v>0.89</v>
      </c>
      <c r="Y6" s="92">
        <f t="shared" si="14"/>
        <v>0.86</v>
      </c>
      <c r="Z6" s="92">
        <f t="shared" si="15"/>
        <v>0.89</v>
      </c>
      <c r="AA6" s="92">
        <f t="shared" si="16"/>
        <v>0.77</v>
      </c>
      <c r="AB6" s="92">
        <f t="shared" si="17"/>
        <v>0.97</v>
      </c>
      <c r="AC6" s="92">
        <f t="shared" si="18"/>
        <v>0.97</v>
      </c>
      <c r="AD6" s="92">
        <f t="shared" si="19"/>
        <v>0.96</v>
      </c>
      <c r="AE6" s="92">
        <f t="shared" si="20"/>
        <v>0.88</v>
      </c>
      <c r="AF6" s="92">
        <f t="shared" si="21"/>
        <v>0.96</v>
      </c>
      <c r="AG6" s="92">
        <f t="shared" si="22"/>
        <v>0.77</v>
      </c>
      <c r="AH6" s="92">
        <f t="shared" si="23"/>
        <v>0.85</v>
      </c>
      <c r="AI6" s="92">
        <f t="shared" si="24"/>
        <v>0.88</v>
      </c>
      <c r="AJ6" s="92">
        <f t="shared" si="25"/>
        <v>0.85</v>
      </c>
    </row>
    <row r="7" spans="1:36" ht="12.95" customHeight="1" x14ac:dyDescent="0.15">
      <c r="A7" s="91">
        <v>844</v>
      </c>
      <c r="B7" s="135" t="s">
        <v>52</v>
      </c>
      <c r="C7" s="136"/>
      <c r="D7" s="91">
        <v>22</v>
      </c>
      <c r="E7" s="91">
        <v>23</v>
      </c>
      <c r="F7" s="4">
        <f t="shared" si="0"/>
        <v>0.46</v>
      </c>
      <c r="G7" s="5" t="s">
        <v>65</v>
      </c>
      <c r="H7" s="91" t="s">
        <v>61</v>
      </c>
      <c r="I7" s="5" t="s">
        <v>65</v>
      </c>
      <c r="J7" s="1" t="s">
        <v>15</v>
      </c>
      <c r="K7" s="92">
        <f t="shared" si="1"/>
        <v>0.4</v>
      </c>
      <c r="L7" s="92">
        <f t="shared" si="2"/>
        <v>0.44</v>
      </c>
      <c r="M7" s="92">
        <f t="shared" si="3"/>
        <v>0.46</v>
      </c>
      <c r="N7" s="92">
        <f t="shared" si="4"/>
        <v>0.44</v>
      </c>
      <c r="O7" s="92">
        <f t="shared" si="5"/>
        <v>0.44</v>
      </c>
      <c r="P7" s="92">
        <f t="shared" si="26"/>
        <v>0.46</v>
      </c>
      <c r="Q7" s="92">
        <f t="shared" si="6"/>
        <v>0.39</v>
      </c>
      <c r="R7" s="92">
        <f t="shared" si="7"/>
        <v>0.44</v>
      </c>
      <c r="S7" s="92">
        <f t="shared" si="8"/>
        <v>0.45</v>
      </c>
      <c r="T7" s="92">
        <f t="shared" si="9"/>
        <v>0.5</v>
      </c>
      <c r="U7" s="92">
        <f t="shared" si="10"/>
        <v>0.45</v>
      </c>
      <c r="V7" s="92">
        <f t="shared" si="11"/>
        <v>0.44</v>
      </c>
      <c r="W7" s="92">
        <f t="shared" si="12"/>
        <v>0.42</v>
      </c>
      <c r="X7" s="92">
        <f t="shared" si="13"/>
        <v>0.43</v>
      </c>
      <c r="Y7" s="92">
        <f t="shared" si="14"/>
        <v>0.39</v>
      </c>
      <c r="Z7" s="92">
        <f t="shared" si="15"/>
        <v>0.43</v>
      </c>
      <c r="AA7" s="92">
        <f t="shared" si="16"/>
        <v>0.38</v>
      </c>
      <c r="AB7" s="92">
        <f t="shared" si="17"/>
        <v>0.44</v>
      </c>
      <c r="AC7" s="92">
        <f t="shared" si="18"/>
        <v>0.45</v>
      </c>
      <c r="AD7" s="92">
        <f t="shared" si="19"/>
        <v>0.5</v>
      </c>
      <c r="AE7" s="92">
        <f t="shared" si="20"/>
        <v>0.41</v>
      </c>
      <c r="AF7" s="92">
        <f t="shared" si="21"/>
        <v>0.45</v>
      </c>
      <c r="AG7" s="92">
        <f t="shared" si="22"/>
        <v>0.36</v>
      </c>
      <c r="AH7" s="92">
        <f t="shared" si="23"/>
        <v>0.39</v>
      </c>
      <c r="AI7" s="92">
        <f t="shared" si="24"/>
        <v>0.42</v>
      </c>
      <c r="AJ7" s="92">
        <f t="shared" si="25"/>
        <v>0.39</v>
      </c>
    </row>
    <row r="8" spans="1:36" ht="12.95" customHeight="1" x14ac:dyDescent="0.15">
      <c r="A8" s="91">
        <v>845</v>
      </c>
      <c r="B8" s="135" t="s">
        <v>52</v>
      </c>
      <c r="C8" s="136"/>
      <c r="D8" s="91">
        <v>28</v>
      </c>
      <c r="E8" s="91">
        <v>23</v>
      </c>
      <c r="F8" s="4">
        <f t="shared" si="0"/>
        <v>0.69</v>
      </c>
      <c r="G8" s="5"/>
      <c r="H8" s="91"/>
      <c r="I8" s="91"/>
      <c r="J8" s="1" t="s">
        <v>15</v>
      </c>
      <c r="K8" s="92">
        <f t="shared" si="1"/>
        <v>0.61</v>
      </c>
      <c r="L8" s="92">
        <f t="shared" si="2"/>
        <v>0.69</v>
      </c>
      <c r="M8" s="92">
        <f t="shared" si="3"/>
        <v>0.69</v>
      </c>
      <c r="N8" s="92">
        <f t="shared" si="4"/>
        <v>0.68</v>
      </c>
      <c r="O8" s="92">
        <f t="shared" si="5"/>
        <v>0.67</v>
      </c>
      <c r="P8" s="92">
        <f t="shared" si="26"/>
        <v>0.69</v>
      </c>
      <c r="Q8" s="92">
        <f t="shared" si="6"/>
        <v>0.61</v>
      </c>
      <c r="R8" s="92">
        <f t="shared" si="7"/>
        <v>0.69</v>
      </c>
      <c r="S8" s="92">
        <f t="shared" si="8"/>
        <v>0.7</v>
      </c>
      <c r="T8" s="92">
        <f t="shared" si="9"/>
        <v>0.74</v>
      </c>
      <c r="U8" s="92">
        <f t="shared" si="10"/>
        <v>0.7</v>
      </c>
      <c r="V8" s="92">
        <f t="shared" si="11"/>
        <v>0.71</v>
      </c>
      <c r="W8" s="92">
        <f t="shared" si="12"/>
        <v>0.65</v>
      </c>
      <c r="X8" s="92">
        <f t="shared" si="13"/>
        <v>0.67</v>
      </c>
      <c r="Y8" s="92">
        <f t="shared" si="14"/>
        <v>0.63</v>
      </c>
      <c r="Z8" s="92">
        <f t="shared" si="15"/>
        <v>0.67</v>
      </c>
      <c r="AA8" s="92">
        <f t="shared" si="16"/>
        <v>0.57999999999999996</v>
      </c>
      <c r="AB8" s="92">
        <f t="shared" si="17"/>
        <v>0.72</v>
      </c>
      <c r="AC8" s="92">
        <f t="shared" si="18"/>
        <v>0.72</v>
      </c>
      <c r="AD8" s="92">
        <f t="shared" si="19"/>
        <v>0.74</v>
      </c>
      <c r="AE8" s="92">
        <f t="shared" si="20"/>
        <v>0.65</v>
      </c>
      <c r="AF8" s="92">
        <f t="shared" si="21"/>
        <v>0.72</v>
      </c>
      <c r="AG8" s="92">
        <f t="shared" si="22"/>
        <v>0.57999999999999996</v>
      </c>
      <c r="AH8" s="92">
        <f t="shared" si="23"/>
        <v>0.63</v>
      </c>
      <c r="AI8" s="92">
        <f t="shared" si="24"/>
        <v>0.66</v>
      </c>
      <c r="AJ8" s="92">
        <f t="shared" si="25"/>
        <v>0.63</v>
      </c>
    </row>
    <row r="9" spans="1:36" ht="12.95" customHeight="1" x14ac:dyDescent="0.15">
      <c r="A9" s="91">
        <v>846</v>
      </c>
      <c r="B9" s="135" t="s">
        <v>52</v>
      </c>
      <c r="C9" s="136"/>
      <c r="D9" s="91">
        <v>26</v>
      </c>
      <c r="E9" s="91">
        <v>24</v>
      </c>
      <c r="F9" s="4">
        <f t="shared" si="0"/>
        <v>0.64</v>
      </c>
      <c r="G9" s="5"/>
      <c r="H9" s="91"/>
      <c r="I9" s="91"/>
      <c r="J9" s="1" t="s">
        <v>15</v>
      </c>
      <c r="K9" s="92">
        <f t="shared" si="1"/>
        <v>0.56000000000000005</v>
      </c>
      <c r="L9" s="92">
        <f t="shared" si="2"/>
        <v>0.63</v>
      </c>
      <c r="M9" s="92">
        <f t="shared" si="3"/>
        <v>0.64</v>
      </c>
      <c r="N9" s="92">
        <f t="shared" si="4"/>
        <v>0.62</v>
      </c>
      <c r="O9" s="92">
        <f t="shared" si="5"/>
        <v>0.61</v>
      </c>
      <c r="P9" s="92">
        <f t="shared" si="26"/>
        <v>0.64</v>
      </c>
      <c r="Q9" s="92">
        <f t="shared" si="6"/>
        <v>0.56000000000000005</v>
      </c>
      <c r="R9" s="92">
        <f t="shared" si="7"/>
        <v>0.63</v>
      </c>
      <c r="S9" s="92">
        <f t="shared" si="8"/>
        <v>0.64</v>
      </c>
      <c r="T9" s="92">
        <f t="shared" si="9"/>
        <v>0.7</v>
      </c>
      <c r="U9" s="92">
        <f t="shared" si="10"/>
        <v>0.64</v>
      </c>
      <c r="V9" s="92">
        <f t="shared" si="11"/>
        <v>0.64</v>
      </c>
      <c r="W9" s="92">
        <f t="shared" si="12"/>
        <v>0.59</v>
      </c>
      <c r="X9" s="92">
        <f t="shared" si="13"/>
        <v>0.61</v>
      </c>
      <c r="Y9" s="92">
        <f t="shared" si="14"/>
        <v>0.56000000000000005</v>
      </c>
      <c r="Z9" s="92">
        <f t="shared" si="15"/>
        <v>0.61</v>
      </c>
      <c r="AA9" s="92">
        <f t="shared" si="16"/>
        <v>0.53</v>
      </c>
      <c r="AB9" s="92">
        <f t="shared" si="17"/>
        <v>0.64</v>
      </c>
      <c r="AC9" s="92">
        <f t="shared" si="18"/>
        <v>0.65</v>
      </c>
      <c r="AD9" s="92">
        <f t="shared" si="19"/>
        <v>0.69</v>
      </c>
      <c r="AE9" s="92">
        <f t="shared" si="20"/>
        <v>0.59</v>
      </c>
      <c r="AF9" s="92">
        <f t="shared" si="21"/>
        <v>0.65</v>
      </c>
      <c r="AG9" s="92">
        <f t="shared" si="22"/>
        <v>0.52</v>
      </c>
      <c r="AH9" s="92">
        <f t="shared" si="23"/>
        <v>0.56999999999999995</v>
      </c>
      <c r="AI9" s="92">
        <f t="shared" si="24"/>
        <v>0.6</v>
      </c>
      <c r="AJ9" s="92">
        <f t="shared" si="25"/>
        <v>0.56999999999999995</v>
      </c>
    </row>
    <row r="10" spans="1:36" ht="12.95" customHeight="1" x14ac:dyDescent="0.15">
      <c r="A10" s="91">
        <v>847</v>
      </c>
      <c r="B10" s="135" t="s">
        <v>52</v>
      </c>
      <c r="C10" s="136"/>
      <c r="D10" s="91">
        <v>20</v>
      </c>
      <c r="E10" s="91">
        <v>22</v>
      </c>
      <c r="F10" s="4">
        <f t="shared" si="0"/>
        <v>0.36</v>
      </c>
      <c r="G10" s="5"/>
      <c r="H10" s="91"/>
      <c r="I10" s="91"/>
      <c r="J10" s="1" t="s">
        <v>15</v>
      </c>
      <c r="K10" s="92">
        <f t="shared" si="1"/>
        <v>0.32</v>
      </c>
      <c r="L10" s="92">
        <f t="shared" si="2"/>
        <v>0.36</v>
      </c>
      <c r="M10" s="92">
        <f t="shared" si="3"/>
        <v>0.37</v>
      </c>
      <c r="N10" s="92">
        <f t="shared" si="4"/>
        <v>0.36</v>
      </c>
      <c r="O10" s="92">
        <f t="shared" si="5"/>
        <v>0.35</v>
      </c>
      <c r="P10" s="92">
        <f t="shared" si="26"/>
        <v>0.36</v>
      </c>
      <c r="Q10" s="92">
        <f t="shared" si="6"/>
        <v>0.32</v>
      </c>
      <c r="R10" s="92">
        <f t="shared" si="7"/>
        <v>0.35</v>
      </c>
      <c r="S10" s="92">
        <f t="shared" si="8"/>
        <v>0.36</v>
      </c>
      <c r="T10" s="92">
        <f t="shared" si="9"/>
        <v>0.4</v>
      </c>
      <c r="U10" s="92">
        <f t="shared" si="10"/>
        <v>0.35</v>
      </c>
      <c r="V10" s="92">
        <f t="shared" si="11"/>
        <v>0.35</v>
      </c>
      <c r="W10" s="92">
        <f t="shared" si="12"/>
        <v>0.34</v>
      </c>
      <c r="X10" s="92">
        <f t="shared" si="13"/>
        <v>0.35</v>
      </c>
      <c r="Y10" s="92">
        <f t="shared" si="14"/>
        <v>0.31</v>
      </c>
      <c r="Z10" s="92">
        <f t="shared" si="15"/>
        <v>0.34</v>
      </c>
      <c r="AA10" s="92">
        <f t="shared" si="16"/>
        <v>0.3</v>
      </c>
      <c r="AB10" s="92">
        <f t="shared" si="17"/>
        <v>0.35</v>
      </c>
      <c r="AC10" s="92">
        <f t="shared" si="18"/>
        <v>0.36</v>
      </c>
      <c r="AD10" s="92">
        <f t="shared" si="19"/>
        <v>0.41</v>
      </c>
      <c r="AE10" s="92">
        <f t="shared" si="20"/>
        <v>0.33</v>
      </c>
      <c r="AF10" s="92">
        <f t="shared" si="21"/>
        <v>0.35</v>
      </c>
      <c r="AG10" s="92">
        <f t="shared" si="22"/>
        <v>0.28999999999999998</v>
      </c>
      <c r="AH10" s="92">
        <f t="shared" si="23"/>
        <v>0.31</v>
      </c>
      <c r="AI10" s="92">
        <f t="shared" si="24"/>
        <v>0.34</v>
      </c>
      <c r="AJ10" s="92">
        <f t="shared" si="25"/>
        <v>0.31</v>
      </c>
    </row>
    <row r="11" spans="1:36" ht="12.95" customHeight="1" x14ac:dyDescent="0.15">
      <c r="A11" s="91">
        <v>848</v>
      </c>
      <c r="B11" s="135" t="s">
        <v>52</v>
      </c>
      <c r="C11" s="136"/>
      <c r="D11" s="91">
        <v>32</v>
      </c>
      <c r="E11" s="91">
        <v>25</v>
      </c>
      <c r="F11" s="4">
        <f t="shared" si="0"/>
        <v>0.94</v>
      </c>
      <c r="G11" s="5" t="s">
        <v>59</v>
      </c>
      <c r="H11" s="91" t="s">
        <v>61</v>
      </c>
      <c r="I11" s="5" t="s">
        <v>59</v>
      </c>
      <c r="J11" s="1" t="s">
        <v>15</v>
      </c>
      <c r="K11" s="92">
        <f t="shared" si="1"/>
        <v>0.83</v>
      </c>
      <c r="L11" s="92">
        <f t="shared" si="2"/>
        <v>0.96</v>
      </c>
      <c r="M11" s="92">
        <f t="shared" si="3"/>
        <v>0.97</v>
      </c>
      <c r="N11" s="92">
        <f t="shared" si="4"/>
        <v>0.94</v>
      </c>
      <c r="O11" s="92">
        <f t="shared" si="5"/>
        <v>0.93</v>
      </c>
      <c r="P11" s="92">
        <f t="shared" si="26"/>
        <v>0.94</v>
      </c>
      <c r="Q11" s="92">
        <f t="shared" si="6"/>
        <v>0.84</v>
      </c>
      <c r="R11" s="92">
        <f t="shared" si="7"/>
        <v>0.97</v>
      </c>
      <c r="S11" s="92">
        <f t="shared" si="8"/>
        <v>0.97</v>
      </c>
      <c r="T11" s="92">
        <f t="shared" si="9"/>
        <v>1.04</v>
      </c>
      <c r="U11" s="92">
        <f t="shared" si="10"/>
        <v>1.04</v>
      </c>
      <c r="V11" s="92">
        <f t="shared" si="11"/>
        <v>1</v>
      </c>
      <c r="W11" s="92">
        <f t="shared" si="12"/>
        <v>0.9</v>
      </c>
      <c r="X11" s="92">
        <f t="shared" si="13"/>
        <v>0.93</v>
      </c>
      <c r="Y11" s="92">
        <f t="shared" si="14"/>
        <v>0.89</v>
      </c>
      <c r="Z11" s="92">
        <f t="shared" si="15"/>
        <v>0.93</v>
      </c>
      <c r="AA11" s="92">
        <f t="shared" si="16"/>
        <v>0.8</v>
      </c>
      <c r="AB11" s="92">
        <f t="shared" si="17"/>
        <v>1.01</v>
      </c>
      <c r="AC11" s="92">
        <f t="shared" si="18"/>
        <v>1.01</v>
      </c>
      <c r="AD11" s="92">
        <f t="shared" si="19"/>
        <v>1.01</v>
      </c>
      <c r="AE11" s="92">
        <f t="shared" si="20"/>
        <v>0.92</v>
      </c>
      <c r="AF11" s="92">
        <f t="shared" si="21"/>
        <v>1.01</v>
      </c>
      <c r="AG11" s="92">
        <f t="shared" si="22"/>
        <v>0.8</v>
      </c>
      <c r="AH11" s="92">
        <f t="shared" si="23"/>
        <v>0.88</v>
      </c>
      <c r="AI11" s="92">
        <f t="shared" si="24"/>
        <v>0.91</v>
      </c>
      <c r="AJ11" s="92">
        <f t="shared" si="25"/>
        <v>0.88</v>
      </c>
    </row>
    <row r="12" spans="1:36" ht="12.95" customHeight="1" x14ac:dyDescent="0.15">
      <c r="A12" s="91">
        <v>849</v>
      </c>
      <c r="B12" s="135" t="s">
        <v>52</v>
      </c>
      <c r="C12" s="136"/>
      <c r="D12" s="91">
        <v>18</v>
      </c>
      <c r="E12" s="91">
        <v>19</v>
      </c>
      <c r="F12" s="4">
        <f t="shared" si="0"/>
        <v>0.25</v>
      </c>
      <c r="G12" s="43"/>
      <c r="H12" s="91" t="s">
        <v>61</v>
      </c>
      <c r="I12" s="91" t="s">
        <v>84</v>
      </c>
      <c r="J12" s="1" t="s">
        <v>15</v>
      </c>
      <c r="K12" s="92">
        <f t="shared" si="1"/>
        <v>0.23</v>
      </c>
      <c r="L12" s="92">
        <f t="shared" si="2"/>
        <v>0.25</v>
      </c>
      <c r="M12" s="92">
        <f t="shared" si="3"/>
        <v>0.26</v>
      </c>
      <c r="N12" s="92">
        <f t="shared" si="4"/>
        <v>0.25</v>
      </c>
      <c r="O12" s="92">
        <f t="shared" si="5"/>
        <v>0.25</v>
      </c>
      <c r="P12" s="92">
        <f t="shared" si="26"/>
        <v>0.25</v>
      </c>
      <c r="Q12" s="92">
        <f t="shared" si="6"/>
        <v>0.23</v>
      </c>
      <c r="R12" s="92">
        <f t="shared" si="7"/>
        <v>0.25</v>
      </c>
      <c r="S12" s="92">
        <f t="shared" si="8"/>
        <v>0.26</v>
      </c>
      <c r="T12" s="92">
        <f t="shared" si="9"/>
        <v>0.27</v>
      </c>
      <c r="U12" s="92">
        <f t="shared" si="10"/>
        <v>0.25</v>
      </c>
      <c r="V12" s="92">
        <f t="shared" si="11"/>
        <v>0.25</v>
      </c>
      <c r="W12" s="92">
        <f t="shared" si="12"/>
        <v>0.24</v>
      </c>
      <c r="X12" s="92">
        <f t="shared" si="13"/>
        <v>0.25</v>
      </c>
      <c r="Y12" s="92">
        <f t="shared" si="14"/>
        <v>0.22</v>
      </c>
      <c r="Z12" s="92">
        <f t="shared" si="15"/>
        <v>0.24</v>
      </c>
      <c r="AA12" s="92">
        <f t="shared" si="16"/>
        <v>0.22</v>
      </c>
      <c r="AB12" s="92">
        <f t="shared" si="17"/>
        <v>0.25</v>
      </c>
      <c r="AC12" s="92">
        <f t="shared" si="18"/>
        <v>0.25</v>
      </c>
      <c r="AD12" s="92">
        <f t="shared" si="19"/>
        <v>0.28999999999999998</v>
      </c>
      <c r="AE12" s="92">
        <f t="shared" si="20"/>
        <v>0.23</v>
      </c>
      <c r="AF12" s="92">
        <f t="shared" si="21"/>
        <v>0.25</v>
      </c>
      <c r="AG12" s="92">
        <f t="shared" si="22"/>
        <v>0.21</v>
      </c>
      <c r="AH12" s="92">
        <f t="shared" si="23"/>
        <v>0.22</v>
      </c>
      <c r="AI12" s="92">
        <f t="shared" si="24"/>
        <v>0.24</v>
      </c>
      <c r="AJ12" s="92">
        <f t="shared" si="25"/>
        <v>0.22</v>
      </c>
    </row>
    <row r="13" spans="1:36" ht="12.95" customHeight="1" x14ac:dyDescent="0.15">
      <c r="A13" s="91">
        <v>850</v>
      </c>
      <c r="B13" s="135" t="s">
        <v>52</v>
      </c>
      <c r="C13" s="136"/>
      <c r="D13" s="91">
        <v>24</v>
      </c>
      <c r="E13" s="91">
        <v>23</v>
      </c>
      <c r="F13" s="4">
        <f t="shared" si="0"/>
        <v>0.53</v>
      </c>
      <c r="G13" s="5"/>
      <c r="H13" s="91"/>
      <c r="I13" s="91"/>
      <c r="J13" s="1" t="s">
        <v>15</v>
      </c>
      <c r="K13" s="92">
        <f t="shared" si="1"/>
        <v>0.46</v>
      </c>
      <c r="L13" s="92">
        <f t="shared" si="2"/>
        <v>0.52</v>
      </c>
      <c r="M13" s="92">
        <f t="shared" si="3"/>
        <v>0.53</v>
      </c>
      <c r="N13" s="92">
        <f t="shared" si="4"/>
        <v>0.52</v>
      </c>
      <c r="O13" s="92">
        <f t="shared" si="5"/>
        <v>0.51</v>
      </c>
      <c r="P13" s="92">
        <f t="shared" si="26"/>
        <v>0.53</v>
      </c>
      <c r="Q13" s="92">
        <f t="shared" si="6"/>
        <v>0.46</v>
      </c>
      <c r="R13" s="92">
        <f t="shared" si="7"/>
        <v>0.52</v>
      </c>
      <c r="S13" s="92">
        <f t="shared" si="8"/>
        <v>0.53</v>
      </c>
      <c r="T13" s="92">
        <f t="shared" si="9"/>
        <v>0.56999999999999995</v>
      </c>
      <c r="U13" s="92">
        <f t="shared" si="10"/>
        <v>0.53</v>
      </c>
      <c r="V13" s="92">
        <f t="shared" si="11"/>
        <v>0.53</v>
      </c>
      <c r="W13" s="92">
        <f t="shared" si="12"/>
        <v>0.49</v>
      </c>
      <c r="X13" s="92">
        <f t="shared" si="13"/>
        <v>0.51</v>
      </c>
      <c r="Y13" s="92">
        <f t="shared" si="14"/>
        <v>0.46</v>
      </c>
      <c r="Z13" s="92">
        <f t="shared" si="15"/>
        <v>0.51</v>
      </c>
      <c r="AA13" s="92">
        <f t="shared" si="16"/>
        <v>0.44</v>
      </c>
      <c r="AB13" s="92">
        <f t="shared" si="17"/>
        <v>0.53</v>
      </c>
      <c r="AC13" s="92">
        <f t="shared" si="18"/>
        <v>0.53</v>
      </c>
      <c r="AD13" s="92">
        <f t="shared" si="19"/>
        <v>0.56999999999999995</v>
      </c>
      <c r="AE13" s="92">
        <f t="shared" si="20"/>
        <v>0.48</v>
      </c>
      <c r="AF13" s="92">
        <f t="shared" si="21"/>
        <v>0.53</v>
      </c>
      <c r="AG13" s="92">
        <f t="shared" si="22"/>
        <v>0.43</v>
      </c>
      <c r="AH13" s="92">
        <f t="shared" si="23"/>
        <v>0.47</v>
      </c>
      <c r="AI13" s="92">
        <f t="shared" si="24"/>
        <v>0.5</v>
      </c>
      <c r="AJ13" s="92">
        <f t="shared" si="25"/>
        <v>0.47</v>
      </c>
    </row>
    <row r="14" spans="1:36" ht="12.95" customHeight="1" x14ac:dyDescent="0.15">
      <c r="A14" s="91">
        <v>851</v>
      </c>
      <c r="B14" s="135" t="s">
        <v>52</v>
      </c>
      <c r="C14" s="136"/>
      <c r="D14" s="91">
        <v>32</v>
      </c>
      <c r="E14" s="91">
        <v>25</v>
      </c>
      <c r="F14" s="4">
        <f t="shared" si="0"/>
        <v>0.94</v>
      </c>
      <c r="G14" s="5"/>
      <c r="H14" s="91"/>
      <c r="I14" s="91"/>
      <c r="J14" s="1" t="s">
        <v>15</v>
      </c>
      <c r="K14" s="92">
        <f t="shared" si="1"/>
        <v>0.83</v>
      </c>
      <c r="L14" s="92">
        <f t="shared" si="2"/>
        <v>0.96</v>
      </c>
      <c r="M14" s="92">
        <f t="shared" si="3"/>
        <v>0.97</v>
      </c>
      <c r="N14" s="92">
        <f t="shared" si="4"/>
        <v>0.94</v>
      </c>
      <c r="O14" s="92">
        <f t="shared" si="5"/>
        <v>0.93</v>
      </c>
      <c r="P14" s="92">
        <f t="shared" si="26"/>
        <v>0.94</v>
      </c>
      <c r="Q14" s="92">
        <f t="shared" si="6"/>
        <v>0.84</v>
      </c>
      <c r="R14" s="92">
        <f t="shared" si="7"/>
        <v>0.97</v>
      </c>
      <c r="S14" s="92">
        <f t="shared" si="8"/>
        <v>0.97</v>
      </c>
      <c r="T14" s="92">
        <f t="shared" si="9"/>
        <v>1.04</v>
      </c>
      <c r="U14" s="92">
        <f t="shared" si="10"/>
        <v>1.04</v>
      </c>
      <c r="V14" s="92">
        <f t="shared" si="11"/>
        <v>1</v>
      </c>
      <c r="W14" s="92">
        <f t="shared" si="12"/>
        <v>0.9</v>
      </c>
      <c r="X14" s="92">
        <f t="shared" si="13"/>
        <v>0.93</v>
      </c>
      <c r="Y14" s="92">
        <f t="shared" si="14"/>
        <v>0.89</v>
      </c>
      <c r="Z14" s="92">
        <f t="shared" si="15"/>
        <v>0.93</v>
      </c>
      <c r="AA14" s="92">
        <f t="shared" si="16"/>
        <v>0.8</v>
      </c>
      <c r="AB14" s="92">
        <f t="shared" si="17"/>
        <v>1.01</v>
      </c>
      <c r="AC14" s="92">
        <f t="shared" si="18"/>
        <v>1.01</v>
      </c>
      <c r="AD14" s="92">
        <f t="shared" si="19"/>
        <v>1.01</v>
      </c>
      <c r="AE14" s="92">
        <f t="shared" si="20"/>
        <v>0.92</v>
      </c>
      <c r="AF14" s="92">
        <f t="shared" si="21"/>
        <v>1.01</v>
      </c>
      <c r="AG14" s="92">
        <f t="shared" si="22"/>
        <v>0.8</v>
      </c>
      <c r="AH14" s="92">
        <f t="shared" si="23"/>
        <v>0.88</v>
      </c>
      <c r="AI14" s="92">
        <f t="shared" si="24"/>
        <v>0.91</v>
      </c>
      <c r="AJ14" s="92">
        <f t="shared" si="25"/>
        <v>0.88</v>
      </c>
    </row>
    <row r="15" spans="1:36" ht="12.95" customHeight="1" x14ac:dyDescent="0.15">
      <c r="A15" s="91">
        <v>852</v>
      </c>
      <c r="B15" s="135" t="s">
        <v>52</v>
      </c>
      <c r="C15" s="136"/>
      <c r="D15" s="91">
        <v>22</v>
      </c>
      <c r="E15" s="91">
        <v>21</v>
      </c>
      <c r="F15" s="4">
        <f t="shared" si="0"/>
        <v>0.41</v>
      </c>
      <c r="G15" s="91"/>
      <c r="H15" s="91"/>
      <c r="I15" s="91"/>
      <c r="J15" s="1" t="s">
        <v>15</v>
      </c>
      <c r="K15" s="92">
        <f t="shared" si="1"/>
        <v>0.36</v>
      </c>
      <c r="L15" s="92">
        <f t="shared" si="2"/>
        <v>0.4</v>
      </c>
      <c r="M15" s="92">
        <f t="shared" si="3"/>
        <v>0.41</v>
      </c>
      <c r="N15" s="92">
        <f t="shared" si="4"/>
        <v>0.4</v>
      </c>
      <c r="O15" s="92">
        <f t="shared" si="5"/>
        <v>0.4</v>
      </c>
      <c r="P15" s="92">
        <f t="shared" si="26"/>
        <v>0.41</v>
      </c>
      <c r="Q15" s="92">
        <f t="shared" si="6"/>
        <v>0.36</v>
      </c>
      <c r="R15" s="92">
        <f t="shared" si="7"/>
        <v>0.4</v>
      </c>
      <c r="S15" s="92">
        <f t="shared" si="8"/>
        <v>0.41</v>
      </c>
      <c r="T15" s="92">
        <f t="shared" si="9"/>
        <v>0.44</v>
      </c>
      <c r="U15" s="92">
        <f t="shared" si="10"/>
        <v>0.41</v>
      </c>
      <c r="V15" s="92">
        <f t="shared" si="11"/>
        <v>0.41</v>
      </c>
      <c r="W15" s="92">
        <f t="shared" si="12"/>
        <v>0.38</v>
      </c>
      <c r="X15" s="92">
        <f t="shared" si="13"/>
        <v>0.39</v>
      </c>
      <c r="Y15" s="92">
        <f t="shared" si="14"/>
        <v>0.35</v>
      </c>
      <c r="Z15" s="92">
        <f t="shared" si="15"/>
        <v>0.39</v>
      </c>
      <c r="AA15" s="92">
        <f t="shared" si="16"/>
        <v>0.35</v>
      </c>
      <c r="AB15" s="92">
        <f t="shared" si="17"/>
        <v>0.41</v>
      </c>
      <c r="AC15" s="92">
        <f t="shared" si="18"/>
        <v>0.41</v>
      </c>
      <c r="AD15" s="92">
        <f t="shared" si="19"/>
        <v>0.45</v>
      </c>
      <c r="AE15" s="92">
        <f t="shared" si="20"/>
        <v>0.37</v>
      </c>
      <c r="AF15" s="92">
        <f t="shared" si="21"/>
        <v>0.41</v>
      </c>
      <c r="AG15" s="92">
        <f t="shared" si="22"/>
        <v>0.33</v>
      </c>
      <c r="AH15" s="92">
        <f t="shared" si="23"/>
        <v>0.36</v>
      </c>
      <c r="AI15" s="92">
        <f t="shared" si="24"/>
        <v>0.39</v>
      </c>
      <c r="AJ15" s="92">
        <f t="shared" si="25"/>
        <v>0.36</v>
      </c>
    </row>
    <row r="16" spans="1:36" ht="12.95" customHeight="1" x14ac:dyDescent="0.15">
      <c r="A16" s="91">
        <v>853</v>
      </c>
      <c r="B16" s="135" t="s">
        <v>52</v>
      </c>
      <c r="C16" s="136"/>
      <c r="D16" s="91">
        <v>22</v>
      </c>
      <c r="E16" s="91">
        <v>21</v>
      </c>
      <c r="F16" s="4">
        <f t="shared" si="0"/>
        <v>0.41</v>
      </c>
      <c r="G16" s="5"/>
      <c r="H16" s="91" t="s">
        <v>61</v>
      </c>
      <c r="I16" s="91" t="s">
        <v>84</v>
      </c>
      <c r="J16" s="1" t="s">
        <v>15</v>
      </c>
      <c r="K16" s="92">
        <f t="shared" si="1"/>
        <v>0.36</v>
      </c>
      <c r="L16" s="92">
        <f t="shared" si="2"/>
        <v>0.4</v>
      </c>
      <c r="M16" s="92">
        <f t="shared" si="3"/>
        <v>0.41</v>
      </c>
      <c r="N16" s="92">
        <f t="shared" si="4"/>
        <v>0.4</v>
      </c>
      <c r="O16" s="92">
        <f t="shared" si="5"/>
        <v>0.4</v>
      </c>
      <c r="P16" s="92">
        <f t="shared" si="26"/>
        <v>0.41</v>
      </c>
      <c r="Q16" s="92">
        <f t="shared" si="6"/>
        <v>0.36</v>
      </c>
      <c r="R16" s="92">
        <f t="shared" si="7"/>
        <v>0.4</v>
      </c>
      <c r="S16" s="92">
        <f t="shared" si="8"/>
        <v>0.41</v>
      </c>
      <c r="T16" s="92">
        <f t="shared" si="9"/>
        <v>0.44</v>
      </c>
      <c r="U16" s="92">
        <f t="shared" si="10"/>
        <v>0.41</v>
      </c>
      <c r="V16" s="92">
        <f t="shared" si="11"/>
        <v>0.41</v>
      </c>
      <c r="W16" s="92">
        <f t="shared" si="12"/>
        <v>0.38</v>
      </c>
      <c r="X16" s="92">
        <f t="shared" si="13"/>
        <v>0.39</v>
      </c>
      <c r="Y16" s="92">
        <f t="shared" si="14"/>
        <v>0.35</v>
      </c>
      <c r="Z16" s="92">
        <f t="shared" si="15"/>
        <v>0.39</v>
      </c>
      <c r="AA16" s="92">
        <f t="shared" si="16"/>
        <v>0.35</v>
      </c>
      <c r="AB16" s="92">
        <f t="shared" si="17"/>
        <v>0.41</v>
      </c>
      <c r="AC16" s="92">
        <f t="shared" si="18"/>
        <v>0.41</v>
      </c>
      <c r="AD16" s="92">
        <f t="shared" si="19"/>
        <v>0.45</v>
      </c>
      <c r="AE16" s="92">
        <f t="shared" si="20"/>
        <v>0.37</v>
      </c>
      <c r="AF16" s="92">
        <f t="shared" si="21"/>
        <v>0.41</v>
      </c>
      <c r="AG16" s="92">
        <f t="shared" si="22"/>
        <v>0.33</v>
      </c>
      <c r="AH16" s="92">
        <f t="shared" si="23"/>
        <v>0.36</v>
      </c>
      <c r="AI16" s="92">
        <f t="shared" si="24"/>
        <v>0.39</v>
      </c>
      <c r="AJ16" s="92">
        <f t="shared" si="25"/>
        <v>0.36</v>
      </c>
    </row>
    <row r="17" spans="1:36" ht="12.95" customHeight="1" x14ac:dyDescent="0.15">
      <c r="A17" s="91"/>
      <c r="B17" s="135"/>
      <c r="C17" s="136"/>
      <c r="D17" s="91"/>
      <c r="E17" s="91"/>
      <c r="F17" s="4" t="str">
        <f t="shared" si="0"/>
        <v/>
      </c>
      <c r="G17" s="5"/>
      <c r="H17" s="91"/>
      <c r="I17" s="91"/>
      <c r="J17" s="1" t="s">
        <v>15</v>
      </c>
      <c r="K17" s="92" t="e">
        <f t="shared" si="1"/>
        <v>#NUM!</v>
      </c>
      <c r="L17" s="92" t="e">
        <f t="shared" si="2"/>
        <v>#NUM!</v>
      </c>
      <c r="M17" s="92" t="e">
        <f t="shared" si="3"/>
        <v>#NUM!</v>
      </c>
      <c r="N17" s="92" t="e">
        <f t="shared" si="4"/>
        <v>#NUM!</v>
      </c>
      <c r="O17" s="92" t="e">
        <f t="shared" si="5"/>
        <v>#NUM!</v>
      </c>
      <c r="P17" s="92" t="e">
        <f t="shared" si="26"/>
        <v>#N/A</v>
      </c>
      <c r="Q17" s="92" t="e">
        <f t="shared" si="6"/>
        <v>#NUM!</v>
      </c>
      <c r="R17" s="92" t="e">
        <f t="shared" si="7"/>
        <v>#NUM!</v>
      </c>
      <c r="S17" s="92" t="e">
        <f t="shared" si="8"/>
        <v>#NUM!</v>
      </c>
      <c r="T17" s="92" t="e">
        <f t="shared" si="9"/>
        <v>#NUM!</v>
      </c>
      <c r="U17" s="92" t="e">
        <f t="shared" si="10"/>
        <v>#N/A</v>
      </c>
      <c r="V17" s="92" t="e">
        <f t="shared" si="11"/>
        <v>#NUM!</v>
      </c>
      <c r="W17" s="92" t="e">
        <f t="shared" si="12"/>
        <v>#NUM!</v>
      </c>
      <c r="X17" s="92" t="e">
        <f t="shared" si="13"/>
        <v>#NUM!</v>
      </c>
      <c r="Y17" s="92" t="e">
        <f t="shared" si="14"/>
        <v>#NUM!</v>
      </c>
      <c r="Z17" s="92" t="e">
        <f t="shared" si="15"/>
        <v>#N/A</v>
      </c>
      <c r="AA17" s="92" t="e">
        <f t="shared" si="16"/>
        <v>#NUM!</v>
      </c>
      <c r="AB17" s="92" t="e">
        <f t="shared" si="17"/>
        <v>#NUM!</v>
      </c>
      <c r="AC17" s="92" t="e">
        <f t="shared" si="18"/>
        <v>#NUM!</v>
      </c>
      <c r="AD17" s="92" t="e">
        <f t="shared" si="19"/>
        <v>#NUM!</v>
      </c>
      <c r="AE17" s="92" t="e">
        <f t="shared" si="20"/>
        <v>#NUM!</v>
      </c>
      <c r="AF17" s="92" t="e">
        <f t="shared" si="21"/>
        <v>#N/A</v>
      </c>
      <c r="AG17" s="92" t="e">
        <f t="shared" si="22"/>
        <v>#NUM!</v>
      </c>
      <c r="AH17" s="92" t="e">
        <f t="shared" si="23"/>
        <v>#NUM!</v>
      </c>
      <c r="AI17" s="92" t="e">
        <f t="shared" si="24"/>
        <v>#NUM!</v>
      </c>
      <c r="AJ17" s="92" t="e">
        <f t="shared" si="25"/>
        <v>#N/A</v>
      </c>
    </row>
    <row r="18" spans="1:36" ht="12.95" customHeight="1" x14ac:dyDescent="0.15">
      <c r="A18" s="91"/>
      <c r="B18" s="107"/>
      <c r="C18" s="107"/>
      <c r="D18" s="91"/>
      <c r="E18" s="91"/>
      <c r="F18" s="4" t="str">
        <f t="shared" si="0"/>
        <v/>
      </c>
      <c r="G18" s="43"/>
      <c r="H18" s="91"/>
      <c r="I18" s="91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07"/>
      <c r="C19" s="107"/>
      <c r="D19" s="91"/>
      <c r="E19" s="91"/>
      <c r="F19" s="4" t="str">
        <f t="shared" si="0"/>
        <v/>
      </c>
      <c r="G19" s="43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07"/>
      <c r="C20" s="107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07"/>
      <c r="C21" s="107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07"/>
      <c r="C22" s="107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91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91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91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224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23</v>
      </c>
      <c r="D48" s="14" t="str">
        <f>IF(D47&gt;0,ROUND(SUMIF(G4:G43,"*下層*",E4:E43)/D47,0),"")</f>
        <v/>
      </c>
      <c r="E48" s="14">
        <f>ROUND(SUM(E4:E43)/E47,0)</f>
        <v>23</v>
      </c>
      <c r="F48" s="13"/>
      <c r="G48" s="15">
        <f>C48</f>
        <v>23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26</v>
      </c>
      <c r="D49" s="14" t="str">
        <f>IF(D47&gt;0,ROUND(SUMIF(G4:G43,"*下層*",D4:D43)/D47,0),"")</f>
        <v/>
      </c>
      <c r="E49" s="14">
        <f>ROUND(SUM(D4:D43)/E47,0)</f>
        <v>26</v>
      </c>
      <c r="F49" s="13"/>
      <c r="G49" s="15">
        <f>C49</f>
        <v>26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7.99</v>
      </c>
      <c r="D50" s="16">
        <f>SUMIF(G4:G43,"*下層*",F4:F43)</f>
        <v>0</v>
      </c>
      <c r="E50" s="4">
        <f>SUM(F4:F43)</f>
        <v>7.99</v>
      </c>
      <c r="F50" s="13"/>
      <c r="G50" s="17">
        <f>C50*100</f>
        <v>799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形状比＝88、Sr＝12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22</v>
      </c>
      <c r="D55" s="14" t="str">
        <f>IF(D54&gt;0,ROUND(SUMIF(H4:H43,"▲",E4:E43)/D54,0),"")</f>
        <v/>
      </c>
      <c r="E55" s="14">
        <f>ROUND(SUMIF(H4:H43,"*",E4:E43)/E54,0)</f>
        <v>22</v>
      </c>
      <c r="F55" s="13"/>
      <c r="G55" s="15">
        <f>C55</f>
        <v>22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24</v>
      </c>
      <c r="D56" s="14" t="str">
        <f>IF(D54&gt;0,ROUND(SUMIF(H4:H43,"▲",D4:D43)/D54,0),"")</f>
        <v/>
      </c>
      <c r="E56" s="14">
        <f>ROUND(SUMIF(H4:H43,"*",D4:D43)/E54,0)</f>
        <v>24</v>
      </c>
      <c r="F56" s="13"/>
      <c r="G56" s="15">
        <f>C56</f>
        <v>24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2.06</v>
      </c>
      <c r="D57" s="16">
        <f>SUMIF(H4:H43,"▲",F4:F43)</f>
        <v>0</v>
      </c>
      <c r="E57" s="16">
        <f>SUM(C57:D57)</f>
        <v>2.06</v>
      </c>
      <c r="F57" s="13"/>
      <c r="G57" s="19">
        <f>C57*100</f>
        <v>206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6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30.8</v>
      </c>
      <c r="D61" s="20" t="str">
        <f>IF(D47&gt;0,ROUND(D54/D47*100,1),"")</f>
        <v/>
      </c>
      <c r="E61" s="20">
        <f>ROUND(E54/E47*100,1)</f>
        <v>30.8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25.8</v>
      </c>
      <c r="D62" s="20" t="str">
        <f>IF(D47&gt;0,ROUND(D57/D50*100,1),"")</f>
        <v/>
      </c>
      <c r="E62" s="20">
        <f>ROUND(E57/E50*100,1)</f>
        <v>25.8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27</v>
      </c>
      <c r="D68" s="14" t="str">
        <f>IF(D66&gt;0,ROUND(SUMIFS(D4:D43,G4:G43,"*下層*",H4:H43,"")/D66,0),"")</f>
        <v/>
      </c>
      <c r="E68" s="14">
        <f>IF(E66&gt;0,ROUND(SUMIF(H4:H43,"",D4:D43)/E66,0),"")</f>
        <v>27</v>
      </c>
      <c r="F68" s="13"/>
      <c r="G68" s="15">
        <f>C68</f>
        <v>27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5.93</v>
      </c>
      <c r="D69" s="16" t="str">
        <f>IF(D66&gt;0,D50-D57,"")</f>
        <v/>
      </c>
      <c r="E69" s="4">
        <f>SUM(C69:D69)</f>
        <v>5.93</v>
      </c>
      <c r="F69" s="13"/>
      <c r="G69" s="17">
        <f>C69*100</f>
        <v>593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形状比＝85、Sr＝14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3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799" priority="16" stopIfTrue="1">
      <formula>AND(($H4="スギ"),(#REF!&lt;12))</formula>
    </cfRule>
  </conditionalFormatting>
  <conditionalFormatting sqref="L4:L43">
    <cfRule type="expression" dxfId="798" priority="15" stopIfTrue="1">
      <formula>AND(($H4="スギ"),(#REF!&lt;22),(#REF!&gt;=12))</formula>
    </cfRule>
  </conditionalFormatting>
  <conditionalFormatting sqref="M4:M43">
    <cfRule type="expression" dxfId="797" priority="14" stopIfTrue="1">
      <formula>AND(($H4="スギ"),(#REF!&lt;32),(#REF!&gt;=22))</formula>
    </cfRule>
  </conditionalFormatting>
  <conditionalFormatting sqref="N4:N43">
    <cfRule type="expression" dxfId="796" priority="13" stopIfTrue="1">
      <formula>AND(($H4="スギ"),(#REF!&lt;42),(#REF!&gt;=32))</formula>
    </cfRule>
  </conditionalFormatting>
  <conditionalFormatting sqref="U4:U43 Z4:AF43 AJ4:AJ43 O4:P43">
    <cfRule type="expression" dxfId="795" priority="12" stopIfTrue="1">
      <formula>AND(($H4="スギ"),(#REF!&gt;=42))</formula>
    </cfRule>
  </conditionalFormatting>
  <conditionalFormatting sqref="Q4:Q43 AA4:AA43">
    <cfRule type="expression" dxfId="794" priority="11" stopIfTrue="1">
      <formula>AND(($H4="ヒノキ"),(#REF!&lt;12))</formula>
    </cfRule>
  </conditionalFormatting>
  <conditionalFormatting sqref="R4:R43 AB4:AE43">
    <cfRule type="expression" dxfId="793" priority="10" stopIfTrue="1">
      <formula>AND(($H4="ヒノキ"),(#REF!&lt;22),(#REF!&gt;=12))</formula>
    </cfRule>
  </conditionalFormatting>
  <conditionalFormatting sqref="S4:S43">
    <cfRule type="expression" dxfId="792" priority="9" stopIfTrue="1">
      <formula>AND(($H4="ヒノキ"),(#REF!&lt;32),(#REF!&gt;=22))</formula>
    </cfRule>
  </conditionalFormatting>
  <conditionalFormatting sqref="T4:U43 Z4:AF43 AJ4:AJ43">
    <cfRule type="expression" dxfId="791" priority="8" stopIfTrue="1">
      <formula>AND(($H4="ヒノキ"),(#REF!&gt;=32))</formula>
    </cfRule>
  </conditionalFormatting>
  <conditionalFormatting sqref="V4:V43 AA4:AA43">
    <cfRule type="expression" dxfId="790" priority="7" stopIfTrue="1">
      <formula>AND(($H4="アカマツ"),(#REF!&lt;12))</formula>
    </cfRule>
  </conditionalFormatting>
  <conditionalFormatting sqref="W4:W43 AB4:AB43">
    <cfRule type="expression" dxfId="789" priority="6" stopIfTrue="1">
      <formula>AND(($H4="アカマツ"),(#REF!&lt;22),(#REF!&gt;=12))</formula>
    </cfRule>
  </conditionalFormatting>
  <conditionalFormatting sqref="X4:X43 AC4:AC43">
    <cfRule type="expression" dxfId="788" priority="5" stopIfTrue="1">
      <formula>AND(($H4="アカマツ"),(#REF!&lt;42),(#REF!&gt;=22))</formula>
    </cfRule>
  </conditionalFormatting>
  <conditionalFormatting sqref="Y4:AF43 AJ4:AJ43">
    <cfRule type="expression" dxfId="787" priority="4" stopIfTrue="1">
      <formula>AND(($H4="アカマツ"),(#REF!&gt;=42))</formula>
    </cfRule>
  </conditionalFormatting>
  <conditionalFormatting sqref="AG4:AG43">
    <cfRule type="expression" dxfId="786" priority="3" stopIfTrue="1">
      <formula>AND(($H4&lt;&gt;"スギ"),($H4&lt;&gt;"ヒノキ"),($H4&lt;&gt;"アカマツ"),(#REF!&lt;12))</formula>
    </cfRule>
  </conditionalFormatting>
  <conditionalFormatting sqref="AH4:AH43">
    <cfRule type="expression" dxfId="78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8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49E53-5923-40EC-809E-3965D5F69A90}">
  <sheetPr>
    <tabColor rgb="FF92D050"/>
  </sheetPr>
  <dimension ref="A1:AJ120"/>
  <sheetViews>
    <sheetView showGridLines="0" tabSelected="1" view="pageBreakPreview" topLeftCell="A19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167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861</v>
      </c>
      <c r="B4" s="135" t="s">
        <v>52</v>
      </c>
      <c r="C4" s="136"/>
      <c r="D4" s="91">
        <v>28</v>
      </c>
      <c r="E4" s="91">
        <v>23</v>
      </c>
      <c r="F4" s="4">
        <f t="shared" ref="F4:F43" si="0">IF(D4&gt;0,IF(B4="スギ",P4,IF(B4="ヒノキ",U4,IF(B4="アカマツ",Z4,IF(B4="カラマツ",AF4,AJ4)))),"")</f>
        <v>0.69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0.61</v>
      </c>
      <c r="L4" s="92">
        <f t="shared" ref="L4:L43" si="2">ROUND(10^(-5+0.73504+1.83346*LOG(D4)+1.06569*LOG(E4)),2)</f>
        <v>0.69</v>
      </c>
      <c r="M4" s="92">
        <f t="shared" ref="M4:M43" si="3">ROUND(10^(-5+0.71514+1.74357*LOG(D4)+1.17719*LOG(E4)),2)</f>
        <v>0.69</v>
      </c>
      <c r="N4" s="92">
        <f t="shared" ref="N4:N43" si="4">ROUND(10^(-5+0.82956+1.76381*LOG(D4)+1.06412*LOG(E4)),2)</f>
        <v>0.68</v>
      </c>
      <c r="O4" s="92">
        <f t="shared" ref="O4:O43" si="5">ROUND(10^(-5+0.88226+1.79204*LOG(D4)+0.99303*LOG(E4)),2)</f>
        <v>0.67</v>
      </c>
      <c r="P4" s="92">
        <f>HLOOKUP($D4,K$3:O$43,MATCH($A4,$A$3:$A$43,0),1)</f>
        <v>0.69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0.61</v>
      </c>
      <c r="R4" s="92">
        <f t="shared" ref="R4:R43" si="7">ROUND(10^(1.905709*LOG(D4)+1.011385*LOG(E4)-4.293729),2)</f>
        <v>0.69</v>
      </c>
      <c r="S4" s="92">
        <f t="shared" ref="S4:S43" si="8">ROUND(10^(1.771888*LOG(D4)+1.138415*LOG(E4)-4.271259),2)</f>
        <v>0.7</v>
      </c>
      <c r="T4" s="92">
        <f t="shared" ref="T4:T43" si="9">ROUND(10^(1.671519*LOG(D4)+1.363617*LOG(E4)-4.404407),2)</f>
        <v>0.74</v>
      </c>
      <c r="U4" s="92">
        <f t="shared" ref="U4:U43" si="10">HLOOKUP($D4,Q$3:T$43,MATCH($A4,$A$3:$A$43,0),1)</f>
        <v>0.7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0.71</v>
      </c>
      <c r="W4" s="92">
        <f t="shared" ref="W4:W43" si="12">ROUND(10^(-4.155639+1.847898*LOG(D4)+0.951955*LOG(E4)),2)</f>
        <v>0.65</v>
      </c>
      <c r="X4" s="92">
        <f t="shared" ref="X4:X43" si="13">ROUND(10^(-4.194535+1.804172*LOG(D4)+1.034248*LOG(E4)),2)</f>
        <v>0.67</v>
      </c>
      <c r="Y4" s="92">
        <f t="shared" ref="Y4:Y43" si="14">ROUND(10^(-4.42347+2.006485*LOG(D4)+0.967757*LOG(E4)),2)</f>
        <v>0.63</v>
      </c>
      <c r="Z4" s="92">
        <f t="shared" ref="Z4:Z43" si="15">HLOOKUP($D4,V$3:Y$43,MATCH($A4,$A$3:$A$43,0),1)</f>
        <v>0.67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0.57999999999999996</v>
      </c>
      <c r="AB4" s="92">
        <f t="shared" ref="AB4:AB43" si="17">ROUND(10^(1.979213*LOG(D4)+0.998347*LOG(E4)-4.369281),2)</f>
        <v>0.72</v>
      </c>
      <c r="AC4" s="92">
        <f t="shared" ref="AC4:AC43" si="18">ROUND(10^(1.904401*LOG(D4)+1.062478*LOG(E4)-4.348104),2)</f>
        <v>0.72</v>
      </c>
      <c r="AD4" s="92">
        <f t="shared" ref="AD4:AD43" si="19">ROUND(10^(1.640825*LOG(D4)+1.080387*LOG(E4)-3.976731),2)</f>
        <v>0.74</v>
      </c>
      <c r="AE4" s="92">
        <f t="shared" ref="AE4:AE43" si="20">ROUND(10^(1.90887*LOG(D4)+1.088002*LOG(E4)-4.431495),2)</f>
        <v>0.65</v>
      </c>
      <c r="AF4" s="92">
        <f t="shared" ref="AF4:AF43" si="21">HLOOKUP($D4,AA$3:AE$43,MATCH($A4,$A$3:$A$43,0),1)</f>
        <v>0.72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0.57999999999999996</v>
      </c>
      <c r="AH4" s="92">
        <f t="shared" ref="AH4:AH43" si="23">ROUND(10^(1.93813902*LOG(D4)+0.96697002*LOG(E4)-4.32216295),2)</f>
        <v>0.63</v>
      </c>
      <c r="AI4" s="92">
        <f t="shared" ref="AI4:AI43" si="24">ROUND(10^(1.82464098*LOG(D4)+0.97625989*LOG(E4)-4.15096808),2)</f>
        <v>0.66</v>
      </c>
      <c r="AJ4" s="92">
        <f t="shared" ref="AJ4:AJ43" si="25">HLOOKUP($D4,AG$3:AI$43,MATCH($A4,$A$3:$A$43,0),1)</f>
        <v>0.63</v>
      </c>
    </row>
    <row r="5" spans="1:36" ht="12.95" customHeight="1" x14ac:dyDescent="0.15">
      <c r="A5" s="91">
        <v>862</v>
      </c>
      <c r="B5" s="135" t="s">
        <v>52</v>
      </c>
      <c r="C5" s="136"/>
      <c r="D5" s="91">
        <v>16</v>
      </c>
      <c r="E5" s="91">
        <v>18</v>
      </c>
      <c r="F5" s="4">
        <f t="shared" si="0"/>
        <v>0.19</v>
      </c>
      <c r="G5" s="5" t="s">
        <v>65</v>
      </c>
      <c r="H5" s="91" t="s">
        <v>61</v>
      </c>
      <c r="I5" s="5" t="s">
        <v>65</v>
      </c>
      <c r="J5" s="1" t="s">
        <v>15</v>
      </c>
      <c r="K5" s="92">
        <f t="shared" si="1"/>
        <v>0.18</v>
      </c>
      <c r="L5" s="92">
        <f t="shared" si="2"/>
        <v>0.19</v>
      </c>
      <c r="M5" s="92">
        <f t="shared" si="3"/>
        <v>0.2</v>
      </c>
      <c r="N5" s="92">
        <f t="shared" si="4"/>
        <v>0.19</v>
      </c>
      <c r="O5" s="92">
        <f t="shared" si="5"/>
        <v>0.19</v>
      </c>
      <c r="P5" s="92">
        <f t="shared" ref="P5:P43" si="26">HLOOKUP($D5,K$3:O$43,MATCH(A5,$A$3:$A$43,0),1)</f>
        <v>0.19</v>
      </c>
      <c r="Q5" s="92">
        <f t="shared" si="6"/>
        <v>0.17</v>
      </c>
      <c r="R5" s="92">
        <f t="shared" si="7"/>
        <v>0.19</v>
      </c>
      <c r="S5" s="92">
        <f t="shared" si="8"/>
        <v>0.2</v>
      </c>
      <c r="T5" s="92">
        <f t="shared" si="9"/>
        <v>0.21</v>
      </c>
      <c r="U5" s="92">
        <f t="shared" si="10"/>
        <v>0.19</v>
      </c>
      <c r="V5" s="92">
        <f t="shared" si="11"/>
        <v>0.19</v>
      </c>
      <c r="W5" s="92">
        <f t="shared" si="12"/>
        <v>0.18</v>
      </c>
      <c r="X5" s="92">
        <f t="shared" si="13"/>
        <v>0.19</v>
      </c>
      <c r="Y5" s="92">
        <f t="shared" si="14"/>
        <v>0.16</v>
      </c>
      <c r="Z5" s="92">
        <f t="shared" si="15"/>
        <v>0.18</v>
      </c>
      <c r="AA5" s="92">
        <f t="shared" si="16"/>
        <v>0.17</v>
      </c>
      <c r="AB5" s="92">
        <f t="shared" si="17"/>
        <v>0.18</v>
      </c>
      <c r="AC5" s="92">
        <f t="shared" si="18"/>
        <v>0.19</v>
      </c>
      <c r="AD5" s="92">
        <f t="shared" si="19"/>
        <v>0.23</v>
      </c>
      <c r="AE5" s="92">
        <f t="shared" si="20"/>
        <v>0.17</v>
      </c>
      <c r="AF5" s="92">
        <f t="shared" si="21"/>
        <v>0.18</v>
      </c>
      <c r="AG5" s="92">
        <f t="shared" si="22"/>
        <v>0.16</v>
      </c>
      <c r="AH5" s="92">
        <f t="shared" si="23"/>
        <v>0.17</v>
      </c>
      <c r="AI5" s="92">
        <f t="shared" si="24"/>
        <v>0.19</v>
      </c>
      <c r="AJ5" s="92">
        <f t="shared" si="25"/>
        <v>0.17</v>
      </c>
    </row>
    <row r="6" spans="1:36" ht="12.95" customHeight="1" x14ac:dyDescent="0.15">
      <c r="A6" s="91">
        <v>863</v>
      </c>
      <c r="B6" s="135" t="s">
        <v>52</v>
      </c>
      <c r="C6" s="136"/>
      <c r="D6" s="91">
        <v>22</v>
      </c>
      <c r="E6" s="91">
        <v>20</v>
      </c>
      <c r="F6" s="4">
        <f t="shared" si="0"/>
        <v>0.39</v>
      </c>
      <c r="G6" s="91"/>
      <c r="H6" s="91"/>
      <c r="I6" s="99"/>
      <c r="J6" s="1" t="s">
        <v>15</v>
      </c>
      <c r="K6" s="92">
        <f t="shared" si="1"/>
        <v>0.35</v>
      </c>
      <c r="L6" s="92">
        <f t="shared" si="2"/>
        <v>0.38</v>
      </c>
      <c r="M6" s="92">
        <f t="shared" si="3"/>
        <v>0.39</v>
      </c>
      <c r="N6" s="92">
        <f t="shared" si="4"/>
        <v>0.38</v>
      </c>
      <c r="O6" s="92">
        <f t="shared" si="5"/>
        <v>0.38</v>
      </c>
      <c r="P6" s="92">
        <f t="shared" si="26"/>
        <v>0.39</v>
      </c>
      <c r="Q6" s="92">
        <f t="shared" si="6"/>
        <v>0.34</v>
      </c>
      <c r="R6" s="92">
        <f t="shared" si="7"/>
        <v>0.38</v>
      </c>
      <c r="S6" s="92">
        <f t="shared" si="8"/>
        <v>0.39</v>
      </c>
      <c r="T6" s="92">
        <f t="shared" si="9"/>
        <v>0.41</v>
      </c>
      <c r="U6" s="92">
        <f t="shared" si="10"/>
        <v>0.39</v>
      </c>
      <c r="V6" s="92">
        <f t="shared" si="11"/>
        <v>0.39</v>
      </c>
      <c r="W6" s="92">
        <f t="shared" si="12"/>
        <v>0.37</v>
      </c>
      <c r="X6" s="92">
        <f t="shared" si="13"/>
        <v>0.37</v>
      </c>
      <c r="Y6" s="92">
        <f t="shared" si="14"/>
        <v>0.34</v>
      </c>
      <c r="Z6" s="92">
        <f t="shared" si="15"/>
        <v>0.37</v>
      </c>
      <c r="AA6" s="92">
        <f t="shared" si="16"/>
        <v>0.33</v>
      </c>
      <c r="AB6" s="92">
        <f t="shared" si="17"/>
        <v>0.39</v>
      </c>
      <c r="AC6" s="92">
        <f t="shared" si="18"/>
        <v>0.39</v>
      </c>
      <c r="AD6" s="92">
        <f t="shared" si="19"/>
        <v>0.43</v>
      </c>
      <c r="AE6" s="92">
        <f t="shared" si="20"/>
        <v>0.35</v>
      </c>
      <c r="AF6" s="92">
        <f t="shared" si="21"/>
        <v>0.39</v>
      </c>
      <c r="AG6" s="92">
        <f t="shared" si="22"/>
        <v>0.32</v>
      </c>
      <c r="AH6" s="92">
        <f t="shared" si="23"/>
        <v>0.34</v>
      </c>
      <c r="AI6" s="92">
        <f t="shared" si="24"/>
        <v>0.37</v>
      </c>
      <c r="AJ6" s="92">
        <f t="shared" si="25"/>
        <v>0.34</v>
      </c>
    </row>
    <row r="7" spans="1:36" ht="12.95" customHeight="1" x14ac:dyDescent="0.15">
      <c r="A7" s="91">
        <v>864</v>
      </c>
      <c r="B7" s="135" t="s">
        <v>52</v>
      </c>
      <c r="C7" s="136"/>
      <c r="D7" s="91">
        <v>30</v>
      </c>
      <c r="E7" s="91">
        <v>24</v>
      </c>
      <c r="F7" s="4">
        <f t="shared" si="0"/>
        <v>0.82</v>
      </c>
      <c r="G7" s="5"/>
      <c r="H7" s="91"/>
      <c r="I7" s="5"/>
      <c r="J7" s="1" t="s">
        <v>15</v>
      </c>
      <c r="K7" s="92">
        <f t="shared" si="1"/>
        <v>0.72</v>
      </c>
      <c r="L7" s="92">
        <f t="shared" si="2"/>
        <v>0.82</v>
      </c>
      <c r="M7" s="92">
        <f t="shared" si="3"/>
        <v>0.82</v>
      </c>
      <c r="N7" s="92">
        <f t="shared" si="4"/>
        <v>0.8</v>
      </c>
      <c r="O7" s="92">
        <f t="shared" si="5"/>
        <v>0.79</v>
      </c>
      <c r="P7" s="92">
        <f t="shared" si="26"/>
        <v>0.82</v>
      </c>
      <c r="Q7" s="92">
        <f t="shared" si="6"/>
        <v>0.72</v>
      </c>
      <c r="R7" s="92">
        <f t="shared" si="7"/>
        <v>0.83</v>
      </c>
      <c r="S7" s="92">
        <f t="shared" si="8"/>
        <v>0.83</v>
      </c>
      <c r="T7" s="92">
        <f t="shared" si="9"/>
        <v>0.88</v>
      </c>
      <c r="U7" s="92">
        <f t="shared" si="10"/>
        <v>0.83</v>
      </c>
      <c r="V7" s="92">
        <f t="shared" si="11"/>
        <v>0.84</v>
      </c>
      <c r="W7" s="92">
        <f t="shared" si="12"/>
        <v>0.77</v>
      </c>
      <c r="X7" s="92">
        <f t="shared" si="13"/>
        <v>0.79</v>
      </c>
      <c r="Y7" s="92">
        <f t="shared" si="14"/>
        <v>0.75</v>
      </c>
      <c r="Z7" s="92">
        <f t="shared" si="15"/>
        <v>0.79</v>
      </c>
      <c r="AA7" s="92">
        <f t="shared" si="16"/>
        <v>0.69</v>
      </c>
      <c r="AB7" s="92">
        <f t="shared" si="17"/>
        <v>0.86</v>
      </c>
      <c r="AC7" s="92">
        <f t="shared" si="18"/>
        <v>0.85</v>
      </c>
      <c r="AD7" s="92">
        <f t="shared" si="19"/>
        <v>0.87</v>
      </c>
      <c r="AE7" s="92">
        <f t="shared" si="20"/>
        <v>0.78</v>
      </c>
      <c r="AF7" s="92">
        <f t="shared" si="21"/>
        <v>0.85</v>
      </c>
      <c r="AG7" s="92">
        <f t="shared" si="22"/>
        <v>0.68</v>
      </c>
      <c r="AH7" s="92">
        <f t="shared" si="23"/>
        <v>0.75</v>
      </c>
      <c r="AI7" s="92">
        <f t="shared" si="24"/>
        <v>0.78</v>
      </c>
      <c r="AJ7" s="92">
        <f t="shared" si="25"/>
        <v>0.75</v>
      </c>
    </row>
    <row r="8" spans="1:36" ht="12.95" customHeight="1" x14ac:dyDescent="0.15">
      <c r="A8" s="91">
        <v>865</v>
      </c>
      <c r="B8" s="135" t="s">
        <v>52</v>
      </c>
      <c r="C8" s="136"/>
      <c r="D8" s="91">
        <v>18</v>
      </c>
      <c r="E8" s="91">
        <v>18</v>
      </c>
      <c r="F8" s="4">
        <f t="shared" si="0"/>
        <v>0.24</v>
      </c>
      <c r="G8" s="5" t="s">
        <v>59</v>
      </c>
      <c r="H8" s="91" t="s">
        <v>61</v>
      </c>
      <c r="I8" s="5" t="s">
        <v>59</v>
      </c>
      <c r="J8" s="1" t="s">
        <v>15</v>
      </c>
      <c r="K8" s="92">
        <f t="shared" si="1"/>
        <v>0.22</v>
      </c>
      <c r="L8" s="92">
        <f t="shared" si="2"/>
        <v>0.24</v>
      </c>
      <c r="M8" s="92">
        <f t="shared" si="3"/>
        <v>0.24</v>
      </c>
      <c r="N8" s="92">
        <f t="shared" si="4"/>
        <v>0.24</v>
      </c>
      <c r="O8" s="92">
        <f t="shared" si="5"/>
        <v>0.24</v>
      </c>
      <c r="P8" s="92">
        <f t="shared" si="26"/>
        <v>0.24</v>
      </c>
      <c r="Q8" s="92">
        <f t="shared" si="6"/>
        <v>0.22</v>
      </c>
      <c r="R8" s="92">
        <f t="shared" si="7"/>
        <v>0.23</v>
      </c>
      <c r="S8" s="92">
        <f t="shared" si="8"/>
        <v>0.24</v>
      </c>
      <c r="T8" s="92">
        <f t="shared" si="9"/>
        <v>0.25</v>
      </c>
      <c r="U8" s="92">
        <f t="shared" si="10"/>
        <v>0.23</v>
      </c>
      <c r="V8" s="92">
        <f t="shared" si="11"/>
        <v>0.24</v>
      </c>
      <c r="W8" s="92">
        <f t="shared" si="12"/>
        <v>0.23</v>
      </c>
      <c r="X8" s="92">
        <f t="shared" si="13"/>
        <v>0.23</v>
      </c>
      <c r="Y8" s="92">
        <f t="shared" si="14"/>
        <v>0.2</v>
      </c>
      <c r="Z8" s="92">
        <f t="shared" si="15"/>
        <v>0.23</v>
      </c>
      <c r="AA8" s="92">
        <f t="shared" si="16"/>
        <v>0.21</v>
      </c>
      <c r="AB8" s="92">
        <f t="shared" si="17"/>
        <v>0.23</v>
      </c>
      <c r="AC8" s="92">
        <f t="shared" si="18"/>
        <v>0.24</v>
      </c>
      <c r="AD8" s="92">
        <f t="shared" si="19"/>
        <v>0.27</v>
      </c>
      <c r="AE8" s="92">
        <f t="shared" si="20"/>
        <v>0.21</v>
      </c>
      <c r="AF8" s="92">
        <f t="shared" si="21"/>
        <v>0.23</v>
      </c>
      <c r="AG8" s="92">
        <f t="shared" si="22"/>
        <v>0.2</v>
      </c>
      <c r="AH8" s="92">
        <f t="shared" si="23"/>
        <v>0.21</v>
      </c>
      <c r="AI8" s="92">
        <f t="shared" si="24"/>
        <v>0.23</v>
      </c>
      <c r="AJ8" s="92">
        <f t="shared" si="25"/>
        <v>0.21</v>
      </c>
    </row>
    <row r="9" spans="1:36" ht="12.95" customHeight="1" x14ac:dyDescent="0.15">
      <c r="A9" s="91">
        <v>866</v>
      </c>
      <c r="B9" s="135" t="s">
        <v>52</v>
      </c>
      <c r="C9" s="136"/>
      <c r="D9" s="91">
        <v>16</v>
      </c>
      <c r="E9" s="91">
        <v>18</v>
      </c>
      <c r="F9" s="4">
        <f t="shared" si="0"/>
        <v>0.19</v>
      </c>
      <c r="G9" s="5"/>
      <c r="H9" s="91"/>
      <c r="I9" s="5"/>
      <c r="J9" s="1" t="s">
        <v>15</v>
      </c>
      <c r="K9" s="92">
        <f t="shared" si="1"/>
        <v>0.18</v>
      </c>
      <c r="L9" s="92">
        <f t="shared" si="2"/>
        <v>0.19</v>
      </c>
      <c r="M9" s="92">
        <f t="shared" si="3"/>
        <v>0.2</v>
      </c>
      <c r="N9" s="92">
        <f t="shared" si="4"/>
        <v>0.19</v>
      </c>
      <c r="O9" s="92">
        <f t="shared" si="5"/>
        <v>0.19</v>
      </c>
      <c r="P9" s="92">
        <f t="shared" si="26"/>
        <v>0.19</v>
      </c>
      <c r="Q9" s="92">
        <f t="shared" si="6"/>
        <v>0.17</v>
      </c>
      <c r="R9" s="92">
        <f t="shared" si="7"/>
        <v>0.19</v>
      </c>
      <c r="S9" s="92">
        <f t="shared" si="8"/>
        <v>0.2</v>
      </c>
      <c r="T9" s="92">
        <f t="shared" si="9"/>
        <v>0.21</v>
      </c>
      <c r="U9" s="92">
        <f t="shared" si="10"/>
        <v>0.19</v>
      </c>
      <c r="V9" s="92">
        <f t="shared" si="11"/>
        <v>0.19</v>
      </c>
      <c r="W9" s="92">
        <f t="shared" si="12"/>
        <v>0.18</v>
      </c>
      <c r="X9" s="92">
        <f t="shared" si="13"/>
        <v>0.19</v>
      </c>
      <c r="Y9" s="92">
        <f t="shared" si="14"/>
        <v>0.16</v>
      </c>
      <c r="Z9" s="92">
        <f t="shared" si="15"/>
        <v>0.18</v>
      </c>
      <c r="AA9" s="92">
        <f t="shared" si="16"/>
        <v>0.17</v>
      </c>
      <c r="AB9" s="92">
        <f t="shared" si="17"/>
        <v>0.18</v>
      </c>
      <c r="AC9" s="92">
        <f t="shared" si="18"/>
        <v>0.19</v>
      </c>
      <c r="AD9" s="92">
        <f t="shared" si="19"/>
        <v>0.23</v>
      </c>
      <c r="AE9" s="92">
        <f t="shared" si="20"/>
        <v>0.17</v>
      </c>
      <c r="AF9" s="92">
        <f t="shared" si="21"/>
        <v>0.18</v>
      </c>
      <c r="AG9" s="92">
        <f t="shared" si="22"/>
        <v>0.16</v>
      </c>
      <c r="AH9" s="92">
        <f t="shared" si="23"/>
        <v>0.17</v>
      </c>
      <c r="AI9" s="92">
        <f t="shared" si="24"/>
        <v>0.19</v>
      </c>
      <c r="AJ9" s="92">
        <f t="shared" si="25"/>
        <v>0.17</v>
      </c>
    </row>
    <row r="10" spans="1:36" ht="12.95" customHeight="1" x14ac:dyDescent="0.15">
      <c r="A10" s="91">
        <v>867</v>
      </c>
      <c r="B10" s="135" t="s">
        <v>52</v>
      </c>
      <c r="C10" s="136"/>
      <c r="D10" s="91">
        <v>22</v>
      </c>
      <c r="E10" s="91">
        <v>21</v>
      </c>
      <c r="F10" s="4">
        <f t="shared" si="0"/>
        <v>0.41</v>
      </c>
      <c r="G10" s="91"/>
      <c r="H10" s="91"/>
      <c r="I10" s="99"/>
      <c r="J10" s="1" t="s">
        <v>15</v>
      </c>
      <c r="K10" s="92">
        <f t="shared" si="1"/>
        <v>0.36</v>
      </c>
      <c r="L10" s="92">
        <f t="shared" si="2"/>
        <v>0.4</v>
      </c>
      <c r="M10" s="92">
        <f t="shared" si="3"/>
        <v>0.41</v>
      </c>
      <c r="N10" s="92">
        <f t="shared" si="4"/>
        <v>0.4</v>
      </c>
      <c r="O10" s="92">
        <f t="shared" si="5"/>
        <v>0.4</v>
      </c>
      <c r="P10" s="92">
        <f t="shared" si="26"/>
        <v>0.41</v>
      </c>
      <c r="Q10" s="92">
        <f t="shared" si="6"/>
        <v>0.36</v>
      </c>
      <c r="R10" s="92">
        <f t="shared" si="7"/>
        <v>0.4</v>
      </c>
      <c r="S10" s="92">
        <f t="shared" si="8"/>
        <v>0.41</v>
      </c>
      <c r="T10" s="92">
        <f t="shared" si="9"/>
        <v>0.44</v>
      </c>
      <c r="U10" s="92">
        <f t="shared" si="10"/>
        <v>0.41</v>
      </c>
      <c r="V10" s="92">
        <f t="shared" si="11"/>
        <v>0.41</v>
      </c>
      <c r="W10" s="92">
        <f t="shared" si="12"/>
        <v>0.38</v>
      </c>
      <c r="X10" s="92">
        <f t="shared" si="13"/>
        <v>0.39</v>
      </c>
      <c r="Y10" s="92">
        <f t="shared" si="14"/>
        <v>0.35</v>
      </c>
      <c r="Z10" s="92">
        <f t="shared" si="15"/>
        <v>0.39</v>
      </c>
      <c r="AA10" s="92">
        <f t="shared" si="16"/>
        <v>0.35</v>
      </c>
      <c r="AB10" s="92">
        <f t="shared" si="17"/>
        <v>0.41</v>
      </c>
      <c r="AC10" s="92">
        <f t="shared" si="18"/>
        <v>0.41</v>
      </c>
      <c r="AD10" s="92">
        <f t="shared" si="19"/>
        <v>0.45</v>
      </c>
      <c r="AE10" s="92">
        <f t="shared" si="20"/>
        <v>0.37</v>
      </c>
      <c r="AF10" s="92">
        <f t="shared" si="21"/>
        <v>0.41</v>
      </c>
      <c r="AG10" s="92">
        <f t="shared" si="22"/>
        <v>0.33</v>
      </c>
      <c r="AH10" s="92">
        <f t="shared" si="23"/>
        <v>0.36</v>
      </c>
      <c r="AI10" s="92">
        <f t="shared" si="24"/>
        <v>0.39</v>
      </c>
      <c r="AJ10" s="92">
        <f t="shared" si="25"/>
        <v>0.36</v>
      </c>
    </row>
    <row r="11" spans="1:36" ht="12.95" customHeight="1" x14ac:dyDescent="0.15">
      <c r="A11" s="91">
        <v>868</v>
      </c>
      <c r="B11" s="135" t="s">
        <v>52</v>
      </c>
      <c r="C11" s="136"/>
      <c r="D11" s="91">
        <v>16</v>
      </c>
      <c r="E11" s="91">
        <v>18</v>
      </c>
      <c r="F11" s="4">
        <f t="shared" si="0"/>
        <v>0.19</v>
      </c>
      <c r="G11" s="5" t="s">
        <v>65</v>
      </c>
      <c r="H11" s="91" t="s">
        <v>61</v>
      </c>
      <c r="I11" s="5" t="s">
        <v>65</v>
      </c>
      <c r="J11" s="1" t="s">
        <v>15</v>
      </c>
      <c r="K11" s="92">
        <f t="shared" si="1"/>
        <v>0.18</v>
      </c>
      <c r="L11" s="92">
        <f t="shared" si="2"/>
        <v>0.19</v>
      </c>
      <c r="M11" s="92">
        <f t="shared" si="3"/>
        <v>0.2</v>
      </c>
      <c r="N11" s="92">
        <f t="shared" si="4"/>
        <v>0.19</v>
      </c>
      <c r="O11" s="92">
        <f t="shared" si="5"/>
        <v>0.19</v>
      </c>
      <c r="P11" s="92">
        <f t="shared" si="26"/>
        <v>0.19</v>
      </c>
      <c r="Q11" s="92">
        <f t="shared" si="6"/>
        <v>0.17</v>
      </c>
      <c r="R11" s="92">
        <f t="shared" si="7"/>
        <v>0.19</v>
      </c>
      <c r="S11" s="92">
        <f t="shared" si="8"/>
        <v>0.2</v>
      </c>
      <c r="T11" s="92">
        <f t="shared" si="9"/>
        <v>0.21</v>
      </c>
      <c r="U11" s="92">
        <f t="shared" si="10"/>
        <v>0.19</v>
      </c>
      <c r="V11" s="92">
        <f t="shared" si="11"/>
        <v>0.19</v>
      </c>
      <c r="W11" s="92">
        <f t="shared" si="12"/>
        <v>0.18</v>
      </c>
      <c r="X11" s="92">
        <f t="shared" si="13"/>
        <v>0.19</v>
      </c>
      <c r="Y11" s="92">
        <f t="shared" si="14"/>
        <v>0.16</v>
      </c>
      <c r="Z11" s="92">
        <f t="shared" si="15"/>
        <v>0.18</v>
      </c>
      <c r="AA11" s="92">
        <f t="shared" si="16"/>
        <v>0.17</v>
      </c>
      <c r="AB11" s="92">
        <f t="shared" si="17"/>
        <v>0.18</v>
      </c>
      <c r="AC11" s="92">
        <f t="shared" si="18"/>
        <v>0.19</v>
      </c>
      <c r="AD11" s="92">
        <f t="shared" si="19"/>
        <v>0.23</v>
      </c>
      <c r="AE11" s="92">
        <f t="shared" si="20"/>
        <v>0.17</v>
      </c>
      <c r="AF11" s="92">
        <f t="shared" si="21"/>
        <v>0.18</v>
      </c>
      <c r="AG11" s="92">
        <f t="shared" si="22"/>
        <v>0.16</v>
      </c>
      <c r="AH11" s="92">
        <f t="shared" si="23"/>
        <v>0.17</v>
      </c>
      <c r="AI11" s="92">
        <f t="shared" si="24"/>
        <v>0.19</v>
      </c>
      <c r="AJ11" s="92">
        <f t="shared" si="25"/>
        <v>0.17</v>
      </c>
    </row>
    <row r="12" spans="1:36" ht="12.95" customHeight="1" x14ac:dyDescent="0.15">
      <c r="A12" s="91">
        <v>869</v>
      </c>
      <c r="B12" s="135" t="s">
        <v>52</v>
      </c>
      <c r="C12" s="136"/>
      <c r="D12" s="91">
        <v>28</v>
      </c>
      <c r="E12" s="91">
        <v>23</v>
      </c>
      <c r="F12" s="4">
        <f t="shared" si="0"/>
        <v>0.69</v>
      </c>
      <c r="G12" s="5"/>
      <c r="H12" s="91"/>
      <c r="I12" s="5"/>
      <c r="J12" s="1" t="s">
        <v>15</v>
      </c>
      <c r="K12" s="92">
        <f t="shared" si="1"/>
        <v>0.61</v>
      </c>
      <c r="L12" s="92">
        <f t="shared" si="2"/>
        <v>0.69</v>
      </c>
      <c r="M12" s="92">
        <f t="shared" si="3"/>
        <v>0.69</v>
      </c>
      <c r="N12" s="92">
        <f t="shared" si="4"/>
        <v>0.68</v>
      </c>
      <c r="O12" s="92">
        <f t="shared" si="5"/>
        <v>0.67</v>
      </c>
      <c r="P12" s="92">
        <f t="shared" si="26"/>
        <v>0.69</v>
      </c>
      <c r="Q12" s="92">
        <f t="shared" si="6"/>
        <v>0.61</v>
      </c>
      <c r="R12" s="92">
        <f t="shared" si="7"/>
        <v>0.69</v>
      </c>
      <c r="S12" s="92">
        <f t="shared" si="8"/>
        <v>0.7</v>
      </c>
      <c r="T12" s="92">
        <f t="shared" si="9"/>
        <v>0.74</v>
      </c>
      <c r="U12" s="92">
        <f t="shared" si="10"/>
        <v>0.7</v>
      </c>
      <c r="V12" s="92">
        <f t="shared" si="11"/>
        <v>0.71</v>
      </c>
      <c r="W12" s="92">
        <f t="shared" si="12"/>
        <v>0.65</v>
      </c>
      <c r="X12" s="92">
        <f t="shared" si="13"/>
        <v>0.67</v>
      </c>
      <c r="Y12" s="92">
        <f t="shared" si="14"/>
        <v>0.63</v>
      </c>
      <c r="Z12" s="92">
        <f t="shared" si="15"/>
        <v>0.67</v>
      </c>
      <c r="AA12" s="92">
        <f t="shared" si="16"/>
        <v>0.57999999999999996</v>
      </c>
      <c r="AB12" s="92">
        <f t="shared" si="17"/>
        <v>0.72</v>
      </c>
      <c r="AC12" s="92">
        <f t="shared" si="18"/>
        <v>0.72</v>
      </c>
      <c r="AD12" s="92">
        <f t="shared" si="19"/>
        <v>0.74</v>
      </c>
      <c r="AE12" s="92">
        <f t="shared" si="20"/>
        <v>0.65</v>
      </c>
      <c r="AF12" s="92">
        <f t="shared" si="21"/>
        <v>0.72</v>
      </c>
      <c r="AG12" s="92">
        <f t="shared" si="22"/>
        <v>0.57999999999999996</v>
      </c>
      <c r="AH12" s="92">
        <f t="shared" si="23"/>
        <v>0.63</v>
      </c>
      <c r="AI12" s="92">
        <f t="shared" si="24"/>
        <v>0.66</v>
      </c>
      <c r="AJ12" s="92">
        <f t="shared" si="25"/>
        <v>0.63</v>
      </c>
    </row>
    <row r="13" spans="1:36" ht="12.95" customHeight="1" x14ac:dyDescent="0.15">
      <c r="A13" s="91">
        <v>870</v>
      </c>
      <c r="B13" s="135" t="s">
        <v>52</v>
      </c>
      <c r="C13" s="136"/>
      <c r="D13" s="91">
        <v>20</v>
      </c>
      <c r="E13" s="91">
        <v>18</v>
      </c>
      <c r="F13" s="4">
        <f t="shared" si="0"/>
        <v>0.28999999999999998</v>
      </c>
      <c r="G13" s="5"/>
      <c r="H13" s="91"/>
      <c r="I13" s="5"/>
      <c r="J13" s="1" t="s">
        <v>15</v>
      </c>
      <c r="K13" s="92">
        <f t="shared" si="1"/>
        <v>0.26</v>
      </c>
      <c r="L13" s="92">
        <f t="shared" si="2"/>
        <v>0.28999999999999998</v>
      </c>
      <c r="M13" s="92">
        <f t="shared" si="3"/>
        <v>0.28999999999999998</v>
      </c>
      <c r="N13" s="92">
        <f t="shared" si="4"/>
        <v>0.28999999999999998</v>
      </c>
      <c r="O13" s="92">
        <f t="shared" si="5"/>
        <v>0.28999999999999998</v>
      </c>
      <c r="P13" s="92">
        <f t="shared" si="26"/>
        <v>0.28999999999999998</v>
      </c>
      <c r="Q13" s="92">
        <f t="shared" si="6"/>
        <v>0.26</v>
      </c>
      <c r="R13" s="92">
        <f t="shared" si="7"/>
        <v>0.28999999999999998</v>
      </c>
      <c r="S13" s="92">
        <f t="shared" si="8"/>
        <v>0.28999999999999998</v>
      </c>
      <c r="T13" s="92">
        <f t="shared" si="9"/>
        <v>0.3</v>
      </c>
      <c r="U13" s="92">
        <f t="shared" si="10"/>
        <v>0.28999999999999998</v>
      </c>
      <c r="V13" s="92">
        <f t="shared" si="11"/>
        <v>0.28999999999999998</v>
      </c>
      <c r="W13" s="92">
        <f t="shared" si="12"/>
        <v>0.28000000000000003</v>
      </c>
      <c r="X13" s="92">
        <f t="shared" si="13"/>
        <v>0.28000000000000003</v>
      </c>
      <c r="Y13" s="92">
        <f t="shared" si="14"/>
        <v>0.25</v>
      </c>
      <c r="Z13" s="92">
        <f t="shared" si="15"/>
        <v>0.28000000000000003</v>
      </c>
      <c r="AA13" s="92">
        <f t="shared" si="16"/>
        <v>0.25</v>
      </c>
      <c r="AB13" s="92">
        <f t="shared" si="17"/>
        <v>0.28999999999999998</v>
      </c>
      <c r="AC13" s="92">
        <f t="shared" si="18"/>
        <v>0.28999999999999998</v>
      </c>
      <c r="AD13" s="92">
        <f t="shared" si="19"/>
        <v>0.33</v>
      </c>
      <c r="AE13" s="92">
        <f t="shared" si="20"/>
        <v>0.26</v>
      </c>
      <c r="AF13" s="92">
        <f t="shared" si="21"/>
        <v>0.28999999999999998</v>
      </c>
      <c r="AG13" s="92">
        <f t="shared" si="22"/>
        <v>0.24</v>
      </c>
      <c r="AH13" s="92">
        <f t="shared" si="23"/>
        <v>0.26</v>
      </c>
      <c r="AI13" s="92">
        <f t="shared" si="24"/>
        <v>0.28000000000000003</v>
      </c>
      <c r="AJ13" s="92">
        <f t="shared" si="25"/>
        <v>0.26</v>
      </c>
    </row>
    <row r="14" spans="1:36" ht="12.95" customHeight="1" x14ac:dyDescent="0.15">
      <c r="A14" s="91">
        <v>871</v>
      </c>
      <c r="B14" s="135" t="s">
        <v>52</v>
      </c>
      <c r="C14" s="136"/>
      <c r="D14" s="91">
        <v>22</v>
      </c>
      <c r="E14" s="91">
        <v>21</v>
      </c>
      <c r="F14" s="4">
        <f t="shared" si="0"/>
        <v>0.41</v>
      </c>
      <c r="G14" s="5"/>
      <c r="H14" s="91"/>
      <c r="I14" s="5"/>
      <c r="J14" s="1" t="s">
        <v>15</v>
      </c>
      <c r="K14" s="92">
        <f t="shared" si="1"/>
        <v>0.36</v>
      </c>
      <c r="L14" s="92">
        <f t="shared" si="2"/>
        <v>0.4</v>
      </c>
      <c r="M14" s="92">
        <f t="shared" si="3"/>
        <v>0.41</v>
      </c>
      <c r="N14" s="92">
        <f t="shared" si="4"/>
        <v>0.4</v>
      </c>
      <c r="O14" s="92">
        <f t="shared" si="5"/>
        <v>0.4</v>
      </c>
      <c r="P14" s="92">
        <f t="shared" si="26"/>
        <v>0.41</v>
      </c>
      <c r="Q14" s="92">
        <f t="shared" si="6"/>
        <v>0.36</v>
      </c>
      <c r="R14" s="92">
        <f t="shared" si="7"/>
        <v>0.4</v>
      </c>
      <c r="S14" s="92">
        <f t="shared" si="8"/>
        <v>0.41</v>
      </c>
      <c r="T14" s="92">
        <f t="shared" si="9"/>
        <v>0.44</v>
      </c>
      <c r="U14" s="92">
        <f t="shared" si="10"/>
        <v>0.41</v>
      </c>
      <c r="V14" s="92">
        <f t="shared" si="11"/>
        <v>0.41</v>
      </c>
      <c r="W14" s="92">
        <f t="shared" si="12"/>
        <v>0.38</v>
      </c>
      <c r="X14" s="92">
        <f t="shared" si="13"/>
        <v>0.39</v>
      </c>
      <c r="Y14" s="92">
        <f t="shared" si="14"/>
        <v>0.35</v>
      </c>
      <c r="Z14" s="92">
        <f t="shared" si="15"/>
        <v>0.39</v>
      </c>
      <c r="AA14" s="92">
        <f t="shared" si="16"/>
        <v>0.35</v>
      </c>
      <c r="AB14" s="92">
        <f t="shared" si="17"/>
        <v>0.41</v>
      </c>
      <c r="AC14" s="92">
        <f t="shared" si="18"/>
        <v>0.41</v>
      </c>
      <c r="AD14" s="92">
        <f t="shared" si="19"/>
        <v>0.45</v>
      </c>
      <c r="AE14" s="92">
        <f t="shared" si="20"/>
        <v>0.37</v>
      </c>
      <c r="AF14" s="92">
        <f t="shared" si="21"/>
        <v>0.41</v>
      </c>
      <c r="AG14" s="92">
        <f t="shared" si="22"/>
        <v>0.33</v>
      </c>
      <c r="AH14" s="92">
        <f t="shared" si="23"/>
        <v>0.36</v>
      </c>
      <c r="AI14" s="92">
        <f t="shared" si="24"/>
        <v>0.39</v>
      </c>
      <c r="AJ14" s="92">
        <f t="shared" si="25"/>
        <v>0.36</v>
      </c>
    </row>
    <row r="15" spans="1:36" ht="12.95" customHeight="1" x14ac:dyDescent="0.15">
      <c r="A15" s="91">
        <v>872</v>
      </c>
      <c r="B15" s="135" t="s">
        <v>52</v>
      </c>
      <c r="C15" s="136"/>
      <c r="D15" s="91">
        <v>26</v>
      </c>
      <c r="E15" s="91">
        <v>22</v>
      </c>
      <c r="F15" s="4">
        <f t="shared" si="0"/>
        <v>0.57999999999999996</v>
      </c>
      <c r="G15" s="91"/>
      <c r="H15" s="91"/>
      <c r="I15" s="99"/>
      <c r="J15" s="1" t="s">
        <v>15</v>
      </c>
      <c r="K15" s="92">
        <f t="shared" si="1"/>
        <v>0.51</v>
      </c>
      <c r="L15" s="92">
        <f t="shared" si="2"/>
        <v>0.57999999999999996</v>
      </c>
      <c r="M15" s="92">
        <f t="shared" si="3"/>
        <v>0.57999999999999996</v>
      </c>
      <c r="N15" s="92">
        <f t="shared" si="4"/>
        <v>0.56999999999999995</v>
      </c>
      <c r="O15" s="92">
        <f t="shared" si="5"/>
        <v>0.56000000000000005</v>
      </c>
      <c r="P15" s="92">
        <f t="shared" si="26"/>
        <v>0.57999999999999996</v>
      </c>
      <c r="Q15" s="92">
        <f t="shared" si="6"/>
        <v>0.51</v>
      </c>
      <c r="R15" s="92">
        <f t="shared" si="7"/>
        <v>0.57999999999999996</v>
      </c>
      <c r="S15" s="92">
        <f t="shared" si="8"/>
        <v>0.57999999999999996</v>
      </c>
      <c r="T15" s="92">
        <f t="shared" si="9"/>
        <v>0.62</v>
      </c>
      <c r="U15" s="92">
        <f t="shared" si="10"/>
        <v>0.57999999999999996</v>
      </c>
      <c r="V15" s="92">
        <f t="shared" si="11"/>
        <v>0.59</v>
      </c>
      <c r="W15" s="92">
        <f t="shared" si="12"/>
        <v>0.55000000000000004</v>
      </c>
      <c r="X15" s="92">
        <f t="shared" si="13"/>
        <v>0.56000000000000005</v>
      </c>
      <c r="Y15" s="92">
        <f t="shared" si="14"/>
        <v>0.52</v>
      </c>
      <c r="Z15" s="92">
        <f t="shared" si="15"/>
        <v>0.56000000000000005</v>
      </c>
      <c r="AA15" s="92">
        <f t="shared" si="16"/>
        <v>0.49</v>
      </c>
      <c r="AB15" s="92">
        <f t="shared" si="17"/>
        <v>0.59</v>
      </c>
      <c r="AC15" s="92">
        <f t="shared" si="18"/>
        <v>0.59</v>
      </c>
      <c r="AD15" s="92">
        <f t="shared" si="19"/>
        <v>0.62</v>
      </c>
      <c r="AE15" s="92">
        <f t="shared" si="20"/>
        <v>0.54</v>
      </c>
      <c r="AF15" s="92">
        <f t="shared" si="21"/>
        <v>0.59</v>
      </c>
      <c r="AG15" s="92">
        <f t="shared" si="22"/>
        <v>0.48</v>
      </c>
      <c r="AH15" s="92">
        <f t="shared" si="23"/>
        <v>0.52</v>
      </c>
      <c r="AI15" s="92">
        <f t="shared" si="24"/>
        <v>0.55000000000000004</v>
      </c>
      <c r="AJ15" s="92">
        <f t="shared" si="25"/>
        <v>0.52</v>
      </c>
    </row>
    <row r="16" spans="1:36" ht="12.95" customHeight="1" x14ac:dyDescent="0.15">
      <c r="A16" s="91">
        <v>873</v>
      </c>
      <c r="B16" s="135" t="s">
        <v>52</v>
      </c>
      <c r="C16" s="136"/>
      <c r="D16" s="91">
        <v>14</v>
      </c>
      <c r="E16" s="91">
        <v>15</v>
      </c>
      <c r="F16" s="4">
        <f t="shared" si="0"/>
        <v>0.12</v>
      </c>
      <c r="G16" s="5" t="s">
        <v>66</v>
      </c>
      <c r="H16" s="91" t="s">
        <v>61</v>
      </c>
      <c r="I16" s="5" t="s">
        <v>66</v>
      </c>
      <c r="J16" s="1" t="s">
        <v>15</v>
      </c>
      <c r="K16" s="92">
        <f t="shared" si="1"/>
        <v>0.12</v>
      </c>
      <c r="L16" s="92">
        <f t="shared" si="2"/>
        <v>0.12</v>
      </c>
      <c r="M16" s="92">
        <f t="shared" si="3"/>
        <v>0.13</v>
      </c>
      <c r="N16" s="92">
        <f t="shared" si="4"/>
        <v>0.13</v>
      </c>
      <c r="O16" s="92">
        <f t="shared" si="5"/>
        <v>0.13</v>
      </c>
      <c r="P16" s="92">
        <f t="shared" si="26"/>
        <v>0.12</v>
      </c>
      <c r="Q16" s="92">
        <f t="shared" si="6"/>
        <v>0.11</v>
      </c>
      <c r="R16" s="92">
        <f t="shared" si="7"/>
        <v>0.12</v>
      </c>
      <c r="S16" s="92">
        <f t="shared" si="8"/>
        <v>0.13</v>
      </c>
      <c r="T16" s="92">
        <f t="shared" si="9"/>
        <v>0.13</v>
      </c>
      <c r="U16" s="92">
        <f t="shared" si="10"/>
        <v>0.12</v>
      </c>
      <c r="V16" s="92">
        <f t="shared" si="11"/>
        <v>0.12</v>
      </c>
      <c r="W16" s="92">
        <f t="shared" si="12"/>
        <v>0.12</v>
      </c>
      <c r="X16" s="92">
        <f t="shared" si="13"/>
        <v>0.12</v>
      </c>
      <c r="Y16" s="92">
        <f t="shared" si="14"/>
        <v>0.1</v>
      </c>
      <c r="Z16" s="92">
        <f t="shared" si="15"/>
        <v>0.12</v>
      </c>
      <c r="AA16" s="92">
        <f t="shared" si="16"/>
        <v>0.11</v>
      </c>
      <c r="AB16" s="92">
        <f t="shared" si="17"/>
        <v>0.12</v>
      </c>
      <c r="AC16" s="92">
        <f t="shared" si="18"/>
        <v>0.12</v>
      </c>
      <c r="AD16" s="92">
        <f t="shared" si="19"/>
        <v>0.15</v>
      </c>
      <c r="AE16" s="92">
        <f t="shared" si="20"/>
        <v>0.11</v>
      </c>
      <c r="AF16" s="92">
        <f t="shared" si="21"/>
        <v>0.12</v>
      </c>
      <c r="AG16" s="92">
        <f t="shared" si="22"/>
        <v>0.1</v>
      </c>
      <c r="AH16" s="92">
        <f t="shared" si="23"/>
        <v>0.11</v>
      </c>
      <c r="AI16" s="92">
        <f t="shared" si="24"/>
        <v>0.12</v>
      </c>
      <c r="AJ16" s="92">
        <f t="shared" si="25"/>
        <v>0.11</v>
      </c>
    </row>
    <row r="17" spans="1:36" ht="12.95" customHeight="1" x14ac:dyDescent="0.15">
      <c r="A17" s="91">
        <v>874</v>
      </c>
      <c r="B17" s="135" t="s">
        <v>52</v>
      </c>
      <c r="C17" s="136"/>
      <c r="D17" s="91">
        <v>18</v>
      </c>
      <c r="E17" s="91">
        <v>16</v>
      </c>
      <c r="F17" s="4">
        <f t="shared" si="0"/>
        <v>0.21</v>
      </c>
      <c r="G17" s="5" t="s">
        <v>65</v>
      </c>
      <c r="H17" s="91" t="s">
        <v>61</v>
      </c>
      <c r="I17" s="5" t="s">
        <v>65</v>
      </c>
      <c r="J17" s="1" t="s">
        <v>15</v>
      </c>
      <c r="K17" s="92">
        <f t="shared" si="1"/>
        <v>0.19</v>
      </c>
      <c r="L17" s="92">
        <f t="shared" si="2"/>
        <v>0.21</v>
      </c>
      <c r="M17" s="92">
        <f t="shared" si="3"/>
        <v>0.21</v>
      </c>
      <c r="N17" s="92">
        <f t="shared" si="4"/>
        <v>0.21</v>
      </c>
      <c r="O17" s="92">
        <f t="shared" si="5"/>
        <v>0.21</v>
      </c>
      <c r="P17" s="92">
        <f t="shared" si="26"/>
        <v>0.21</v>
      </c>
      <c r="Q17" s="92">
        <f t="shared" si="6"/>
        <v>0.19</v>
      </c>
      <c r="R17" s="92">
        <f t="shared" si="7"/>
        <v>0.21</v>
      </c>
      <c r="S17" s="92">
        <f t="shared" si="8"/>
        <v>0.21</v>
      </c>
      <c r="T17" s="92">
        <f t="shared" si="9"/>
        <v>0.22</v>
      </c>
      <c r="U17" s="92">
        <f t="shared" si="10"/>
        <v>0.21</v>
      </c>
      <c r="V17" s="92">
        <f t="shared" si="11"/>
        <v>0.21</v>
      </c>
      <c r="W17" s="92">
        <f t="shared" si="12"/>
        <v>0.2</v>
      </c>
      <c r="X17" s="92">
        <f t="shared" si="13"/>
        <v>0.21</v>
      </c>
      <c r="Y17" s="92">
        <f t="shared" si="14"/>
        <v>0.18</v>
      </c>
      <c r="Z17" s="92">
        <f t="shared" si="15"/>
        <v>0.2</v>
      </c>
      <c r="AA17" s="92">
        <f t="shared" si="16"/>
        <v>0.19</v>
      </c>
      <c r="AB17" s="92">
        <f t="shared" si="17"/>
        <v>0.21</v>
      </c>
      <c r="AC17" s="92">
        <f t="shared" si="18"/>
        <v>0.21</v>
      </c>
      <c r="AD17" s="92">
        <f t="shared" si="19"/>
        <v>0.24</v>
      </c>
      <c r="AE17" s="92">
        <f t="shared" si="20"/>
        <v>0.19</v>
      </c>
      <c r="AF17" s="92">
        <f t="shared" si="21"/>
        <v>0.21</v>
      </c>
      <c r="AG17" s="92">
        <f t="shared" si="22"/>
        <v>0.18</v>
      </c>
      <c r="AH17" s="92">
        <f t="shared" si="23"/>
        <v>0.19</v>
      </c>
      <c r="AI17" s="92">
        <f t="shared" si="24"/>
        <v>0.21</v>
      </c>
      <c r="AJ17" s="92">
        <f t="shared" si="25"/>
        <v>0.19</v>
      </c>
    </row>
    <row r="18" spans="1:36" ht="12.95" customHeight="1" x14ac:dyDescent="0.15">
      <c r="A18" s="91">
        <v>875</v>
      </c>
      <c r="B18" s="135" t="s">
        <v>52</v>
      </c>
      <c r="C18" s="136"/>
      <c r="D18" s="91">
        <v>32</v>
      </c>
      <c r="E18" s="91">
        <v>23</v>
      </c>
      <c r="F18" s="4">
        <f t="shared" si="0"/>
        <v>0.86</v>
      </c>
      <c r="G18" s="5"/>
      <c r="H18" s="91"/>
      <c r="I18" s="91"/>
      <c r="J18" s="1" t="s">
        <v>15</v>
      </c>
      <c r="K18" s="92">
        <f t="shared" si="1"/>
        <v>0.77</v>
      </c>
      <c r="L18" s="92">
        <f t="shared" si="2"/>
        <v>0.88</v>
      </c>
      <c r="M18" s="92">
        <f t="shared" si="3"/>
        <v>0.88</v>
      </c>
      <c r="N18" s="92">
        <f t="shared" si="4"/>
        <v>0.86</v>
      </c>
      <c r="O18" s="92">
        <f t="shared" si="5"/>
        <v>0.85</v>
      </c>
      <c r="P18" s="92">
        <f t="shared" si="26"/>
        <v>0.86</v>
      </c>
      <c r="Q18" s="92">
        <f t="shared" si="6"/>
        <v>0.78</v>
      </c>
      <c r="R18" s="92">
        <f t="shared" si="7"/>
        <v>0.9</v>
      </c>
      <c r="S18" s="92">
        <f t="shared" si="8"/>
        <v>0.88</v>
      </c>
      <c r="T18" s="92">
        <f t="shared" si="9"/>
        <v>0.93</v>
      </c>
      <c r="U18" s="92">
        <f t="shared" si="10"/>
        <v>0.93</v>
      </c>
      <c r="V18" s="92">
        <f t="shared" si="11"/>
        <v>0.92</v>
      </c>
      <c r="W18" s="92">
        <f t="shared" si="12"/>
        <v>0.84</v>
      </c>
      <c r="X18" s="92">
        <f t="shared" si="13"/>
        <v>0.85</v>
      </c>
      <c r="Y18" s="92">
        <f t="shared" si="14"/>
        <v>0.82</v>
      </c>
      <c r="Z18" s="92">
        <f t="shared" si="15"/>
        <v>0.85</v>
      </c>
      <c r="AA18" s="92">
        <f t="shared" si="16"/>
        <v>0.74</v>
      </c>
      <c r="AB18" s="92">
        <f t="shared" si="17"/>
        <v>0.93</v>
      </c>
      <c r="AC18" s="92">
        <f t="shared" si="18"/>
        <v>0.92</v>
      </c>
      <c r="AD18" s="92">
        <f t="shared" si="19"/>
        <v>0.92</v>
      </c>
      <c r="AE18" s="92">
        <f t="shared" si="20"/>
        <v>0.84</v>
      </c>
      <c r="AF18" s="92">
        <f t="shared" si="21"/>
        <v>0.92</v>
      </c>
      <c r="AG18" s="92">
        <f t="shared" si="22"/>
        <v>0.75</v>
      </c>
      <c r="AH18" s="92">
        <f t="shared" si="23"/>
        <v>0.82</v>
      </c>
      <c r="AI18" s="92">
        <f t="shared" si="24"/>
        <v>0.84</v>
      </c>
      <c r="AJ18" s="92">
        <f t="shared" si="25"/>
        <v>0.82</v>
      </c>
    </row>
    <row r="19" spans="1:36" ht="12.95" customHeight="1" x14ac:dyDescent="0.15">
      <c r="A19" s="91">
        <v>876</v>
      </c>
      <c r="B19" s="135" t="s">
        <v>52</v>
      </c>
      <c r="C19" s="136"/>
      <c r="D19" s="91">
        <v>28</v>
      </c>
      <c r="E19" s="91">
        <v>23</v>
      </c>
      <c r="F19" s="4">
        <f t="shared" si="0"/>
        <v>0.69</v>
      </c>
      <c r="G19" s="5"/>
      <c r="H19" s="91"/>
      <c r="I19" s="91"/>
      <c r="J19" s="1" t="s">
        <v>15</v>
      </c>
      <c r="K19" s="92">
        <f t="shared" si="1"/>
        <v>0.61</v>
      </c>
      <c r="L19" s="92">
        <f t="shared" si="2"/>
        <v>0.69</v>
      </c>
      <c r="M19" s="92">
        <f t="shared" si="3"/>
        <v>0.69</v>
      </c>
      <c r="N19" s="92">
        <f t="shared" si="4"/>
        <v>0.68</v>
      </c>
      <c r="O19" s="92">
        <f t="shared" si="5"/>
        <v>0.67</v>
      </c>
      <c r="P19" s="92">
        <f t="shared" si="26"/>
        <v>0.69</v>
      </c>
      <c r="Q19" s="92">
        <f t="shared" si="6"/>
        <v>0.61</v>
      </c>
      <c r="R19" s="92">
        <f t="shared" si="7"/>
        <v>0.69</v>
      </c>
      <c r="S19" s="92">
        <f t="shared" si="8"/>
        <v>0.7</v>
      </c>
      <c r="T19" s="92">
        <f t="shared" si="9"/>
        <v>0.74</v>
      </c>
      <c r="U19" s="92">
        <f t="shared" si="10"/>
        <v>0.7</v>
      </c>
      <c r="V19" s="92">
        <f t="shared" si="11"/>
        <v>0.71</v>
      </c>
      <c r="W19" s="92">
        <f t="shared" si="12"/>
        <v>0.65</v>
      </c>
      <c r="X19" s="92">
        <f t="shared" si="13"/>
        <v>0.67</v>
      </c>
      <c r="Y19" s="92">
        <f t="shared" si="14"/>
        <v>0.63</v>
      </c>
      <c r="Z19" s="92">
        <f t="shared" si="15"/>
        <v>0.67</v>
      </c>
      <c r="AA19" s="92">
        <f t="shared" si="16"/>
        <v>0.57999999999999996</v>
      </c>
      <c r="AB19" s="92">
        <f t="shared" si="17"/>
        <v>0.72</v>
      </c>
      <c r="AC19" s="92">
        <f t="shared" si="18"/>
        <v>0.72</v>
      </c>
      <c r="AD19" s="92">
        <f t="shared" si="19"/>
        <v>0.74</v>
      </c>
      <c r="AE19" s="92">
        <f t="shared" si="20"/>
        <v>0.65</v>
      </c>
      <c r="AF19" s="92">
        <f t="shared" si="21"/>
        <v>0.72</v>
      </c>
      <c r="AG19" s="92">
        <f t="shared" si="22"/>
        <v>0.57999999999999996</v>
      </c>
      <c r="AH19" s="92">
        <f t="shared" si="23"/>
        <v>0.63</v>
      </c>
      <c r="AI19" s="92">
        <f t="shared" si="24"/>
        <v>0.66</v>
      </c>
      <c r="AJ19" s="92">
        <f t="shared" si="25"/>
        <v>0.63</v>
      </c>
    </row>
    <row r="20" spans="1:36" ht="12.95" customHeight="1" x14ac:dyDescent="0.15">
      <c r="A20" s="91">
        <v>877</v>
      </c>
      <c r="B20" s="135" t="s">
        <v>52</v>
      </c>
      <c r="C20" s="136"/>
      <c r="D20" s="91">
        <v>22</v>
      </c>
      <c r="E20" s="91">
        <v>21</v>
      </c>
      <c r="F20" s="4">
        <f t="shared" si="0"/>
        <v>0.41</v>
      </c>
      <c r="G20" s="5"/>
      <c r="H20" s="91"/>
      <c r="I20" s="91"/>
      <c r="J20" s="1" t="s">
        <v>15</v>
      </c>
      <c r="K20" s="92">
        <f t="shared" si="1"/>
        <v>0.36</v>
      </c>
      <c r="L20" s="92">
        <f t="shared" si="2"/>
        <v>0.4</v>
      </c>
      <c r="M20" s="92">
        <f t="shared" si="3"/>
        <v>0.41</v>
      </c>
      <c r="N20" s="92">
        <f t="shared" si="4"/>
        <v>0.4</v>
      </c>
      <c r="O20" s="92">
        <f t="shared" si="5"/>
        <v>0.4</v>
      </c>
      <c r="P20" s="92">
        <f t="shared" si="26"/>
        <v>0.41</v>
      </c>
      <c r="Q20" s="92">
        <f t="shared" si="6"/>
        <v>0.36</v>
      </c>
      <c r="R20" s="92">
        <f t="shared" si="7"/>
        <v>0.4</v>
      </c>
      <c r="S20" s="92">
        <f t="shared" si="8"/>
        <v>0.41</v>
      </c>
      <c r="T20" s="92">
        <f t="shared" si="9"/>
        <v>0.44</v>
      </c>
      <c r="U20" s="92">
        <f t="shared" si="10"/>
        <v>0.41</v>
      </c>
      <c r="V20" s="92">
        <f t="shared" si="11"/>
        <v>0.41</v>
      </c>
      <c r="W20" s="92">
        <f t="shared" si="12"/>
        <v>0.38</v>
      </c>
      <c r="X20" s="92">
        <f t="shared" si="13"/>
        <v>0.39</v>
      </c>
      <c r="Y20" s="92">
        <f t="shared" si="14"/>
        <v>0.35</v>
      </c>
      <c r="Z20" s="92">
        <f t="shared" si="15"/>
        <v>0.39</v>
      </c>
      <c r="AA20" s="92">
        <f t="shared" si="16"/>
        <v>0.35</v>
      </c>
      <c r="AB20" s="92">
        <f t="shared" si="17"/>
        <v>0.41</v>
      </c>
      <c r="AC20" s="92">
        <f t="shared" si="18"/>
        <v>0.41</v>
      </c>
      <c r="AD20" s="92">
        <f t="shared" si="19"/>
        <v>0.45</v>
      </c>
      <c r="AE20" s="92">
        <f t="shared" si="20"/>
        <v>0.37</v>
      </c>
      <c r="AF20" s="92">
        <f t="shared" si="21"/>
        <v>0.41</v>
      </c>
      <c r="AG20" s="92">
        <f t="shared" si="22"/>
        <v>0.33</v>
      </c>
      <c r="AH20" s="92">
        <f t="shared" si="23"/>
        <v>0.36</v>
      </c>
      <c r="AI20" s="92">
        <f t="shared" si="24"/>
        <v>0.39</v>
      </c>
      <c r="AJ20" s="92">
        <f t="shared" si="25"/>
        <v>0.36</v>
      </c>
    </row>
    <row r="21" spans="1:36" ht="12.95" customHeight="1" x14ac:dyDescent="0.15">
      <c r="A21" s="91">
        <v>878</v>
      </c>
      <c r="B21" s="135" t="s">
        <v>52</v>
      </c>
      <c r="C21" s="136"/>
      <c r="D21" s="91">
        <v>28</v>
      </c>
      <c r="E21" s="91">
        <v>23</v>
      </c>
      <c r="F21" s="4">
        <f t="shared" si="0"/>
        <v>0.69</v>
      </c>
      <c r="G21" s="5"/>
      <c r="H21" s="91"/>
      <c r="I21" s="91"/>
      <c r="J21" s="1" t="s">
        <v>15</v>
      </c>
      <c r="K21" s="92">
        <f t="shared" si="1"/>
        <v>0.61</v>
      </c>
      <c r="L21" s="92">
        <f t="shared" si="2"/>
        <v>0.69</v>
      </c>
      <c r="M21" s="92">
        <f t="shared" si="3"/>
        <v>0.69</v>
      </c>
      <c r="N21" s="92">
        <f t="shared" si="4"/>
        <v>0.68</v>
      </c>
      <c r="O21" s="92">
        <f t="shared" si="5"/>
        <v>0.67</v>
      </c>
      <c r="P21" s="92">
        <f t="shared" si="26"/>
        <v>0.69</v>
      </c>
      <c r="Q21" s="92">
        <f t="shared" si="6"/>
        <v>0.61</v>
      </c>
      <c r="R21" s="92">
        <f t="shared" si="7"/>
        <v>0.69</v>
      </c>
      <c r="S21" s="92">
        <f t="shared" si="8"/>
        <v>0.7</v>
      </c>
      <c r="T21" s="92">
        <f t="shared" si="9"/>
        <v>0.74</v>
      </c>
      <c r="U21" s="92">
        <f t="shared" si="10"/>
        <v>0.7</v>
      </c>
      <c r="V21" s="92">
        <f t="shared" si="11"/>
        <v>0.71</v>
      </c>
      <c r="W21" s="92">
        <f t="shared" si="12"/>
        <v>0.65</v>
      </c>
      <c r="X21" s="92">
        <f t="shared" si="13"/>
        <v>0.67</v>
      </c>
      <c r="Y21" s="92">
        <f t="shared" si="14"/>
        <v>0.63</v>
      </c>
      <c r="Z21" s="92">
        <f t="shared" si="15"/>
        <v>0.67</v>
      </c>
      <c r="AA21" s="92">
        <f t="shared" si="16"/>
        <v>0.57999999999999996</v>
      </c>
      <c r="AB21" s="92">
        <f t="shared" si="17"/>
        <v>0.72</v>
      </c>
      <c r="AC21" s="92">
        <f t="shared" si="18"/>
        <v>0.72</v>
      </c>
      <c r="AD21" s="92">
        <f t="shared" si="19"/>
        <v>0.74</v>
      </c>
      <c r="AE21" s="92">
        <f t="shared" si="20"/>
        <v>0.65</v>
      </c>
      <c r="AF21" s="92">
        <f t="shared" si="21"/>
        <v>0.72</v>
      </c>
      <c r="AG21" s="92">
        <f t="shared" si="22"/>
        <v>0.57999999999999996</v>
      </c>
      <c r="AH21" s="92">
        <f t="shared" si="23"/>
        <v>0.63</v>
      </c>
      <c r="AI21" s="92">
        <f t="shared" si="24"/>
        <v>0.66</v>
      </c>
      <c r="AJ21" s="92">
        <f t="shared" si="25"/>
        <v>0.63</v>
      </c>
    </row>
    <row r="22" spans="1:36" ht="12.95" customHeight="1" x14ac:dyDescent="0.15">
      <c r="A22" s="91">
        <v>879</v>
      </c>
      <c r="B22" s="135" t="s">
        <v>52</v>
      </c>
      <c r="C22" s="136"/>
      <c r="D22" s="91">
        <v>18</v>
      </c>
      <c r="E22" s="91">
        <v>19</v>
      </c>
      <c r="F22" s="4">
        <f t="shared" si="0"/>
        <v>0.25</v>
      </c>
      <c r="G22" s="5"/>
      <c r="H22" s="91" t="s">
        <v>61</v>
      </c>
      <c r="I22" s="91" t="s">
        <v>84</v>
      </c>
      <c r="J22" s="1" t="s">
        <v>15</v>
      </c>
      <c r="K22" s="92">
        <f t="shared" si="1"/>
        <v>0.23</v>
      </c>
      <c r="L22" s="92">
        <f t="shared" si="2"/>
        <v>0.25</v>
      </c>
      <c r="M22" s="92">
        <f t="shared" si="3"/>
        <v>0.26</v>
      </c>
      <c r="N22" s="92">
        <f t="shared" si="4"/>
        <v>0.25</v>
      </c>
      <c r="O22" s="92">
        <f t="shared" si="5"/>
        <v>0.25</v>
      </c>
      <c r="P22" s="92">
        <f t="shared" si="26"/>
        <v>0.25</v>
      </c>
      <c r="Q22" s="92">
        <f t="shared" si="6"/>
        <v>0.23</v>
      </c>
      <c r="R22" s="92">
        <f t="shared" si="7"/>
        <v>0.25</v>
      </c>
      <c r="S22" s="92">
        <f t="shared" si="8"/>
        <v>0.26</v>
      </c>
      <c r="T22" s="92">
        <f t="shared" si="9"/>
        <v>0.27</v>
      </c>
      <c r="U22" s="92">
        <f t="shared" si="10"/>
        <v>0.25</v>
      </c>
      <c r="V22" s="92">
        <f t="shared" si="11"/>
        <v>0.25</v>
      </c>
      <c r="W22" s="92">
        <f t="shared" si="12"/>
        <v>0.24</v>
      </c>
      <c r="X22" s="92">
        <f t="shared" si="13"/>
        <v>0.25</v>
      </c>
      <c r="Y22" s="92">
        <f t="shared" si="14"/>
        <v>0.22</v>
      </c>
      <c r="Z22" s="92">
        <f t="shared" si="15"/>
        <v>0.24</v>
      </c>
      <c r="AA22" s="92">
        <f t="shared" si="16"/>
        <v>0.22</v>
      </c>
      <c r="AB22" s="92">
        <f t="shared" si="17"/>
        <v>0.25</v>
      </c>
      <c r="AC22" s="92">
        <f t="shared" si="18"/>
        <v>0.25</v>
      </c>
      <c r="AD22" s="92">
        <f t="shared" si="19"/>
        <v>0.28999999999999998</v>
      </c>
      <c r="AE22" s="92">
        <f t="shared" si="20"/>
        <v>0.23</v>
      </c>
      <c r="AF22" s="92">
        <f t="shared" si="21"/>
        <v>0.25</v>
      </c>
      <c r="AG22" s="92">
        <f t="shared" si="22"/>
        <v>0.21</v>
      </c>
      <c r="AH22" s="92">
        <f t="shared" si="23"/>
        <v>0.22</v>
      </c>
      <c r="AI22" s="92">
        <f t="shared" si="24"/>
        <v>0.24</v>
      </c>
      <c r="AJ22" s="92">
        <f t="shared" si="25"/>
        <v>0.22</v>
      </c>
    </row>
    <row r="23" spans="1:36" ht="12.95" customHeight="1" x14ac:dyDescent="0.15">
      <c r="A23" s="91"/>
      <c r="B23" s="135"/>
      <c r="C23" s="136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35"/>
      <c r="C24" s="136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35"/>
      <c r="C25" s="136"/>
      <c r="D25" s="91"/>
      <c r="E25" s="91"/>
      <c r="F25" s="4" t="str">
        <f t="shared" si="0"/>
        <v/>
      </c>
      <c r="G25" s="91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35"/>
      <c r="C26" s="136"/>
      <c r="D26" s="91"/>
      <c r="E26" s="91"/>
      <c r="F26" s="4" t="str">
        <f t="shared" si="0"/>
        <v/>
      </c>
      <c r="G26" s="91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35"/>
      <c r="C27" s="136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35"/>
      <c r="C28" s="136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35"/>
      <c r="C29" s="136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35"/>
      <c r="C30" s="136"/>
      <c r="D30" s="91"/>
      <c r="E30" s="91"/>
      <c r="F30" s="4" t="str">
        <f t="shared" si="0"/>
        <v/>
      </c>
      <c r="G30" s="91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199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20</v>
      </c>
      <c r="D48" s="14" t="str">
        <f>IF(D47&gt;0,ROUND(SUMIF(G4:G43,"*下層*",E4:E43)/D47,0),"")</f>
        <v/>
      </c>
      <c r="E48" s="14">
        <f>ROUND(SUM(E4:E43)/E47,0)</f>
        <v>20</v>
      </c>
      <c r="F48" s="13"/>
      <c r="G48" s="15">
        <f>C48</f>
        <v>20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22</v>
      </c>
      <c r="D49" s="14" t="str">
        <f>IF(D47&gt;0,ROUND(SUMIF(G4:G43,"*下層*",D4:D43)/D47,0),"")</f>
        <v/>
      </c>
      <c r="E49" s="14">
        <f>ROUND(SUM(D4:D43)/E47,0)</f>
        <v>22</v>
      </c>
      <c r="F49" s="13"/>
      <c r="G49" s="15">
        <f>C49</f>
        <v>22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8.32</v>
      </c>
      <c r="D50" s="16">
        <f>SUMIF(G4:G43,"*下層*",F4:F43)</f>
        <v>0</v>
      </c>
      <c r="E50" s="4">
        <f>SUM(F4:F43)</f>
        <v>8.32</v>
      </c>
      <c r="F50" s="13"/>
      <c r="G50" s="17">
        <f>C50*100</f>
        <v>832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形状比＝91、Sr＝11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6</v>
      </c>
      <c r="D54" s="14">
        <f>COUNTIF(H4:H43,"▲")</f>
        <v>0</v>
      </c>
      <c r="E54" s="14">
        <f>COUNTA(H4:H43)</f>
        <v>6</v>
      </c>
      <c r="F54" s="10"/>
      <c r="G54" s="15">
        <f>C54*100</f>
        <v>600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17</v>
      </c>
      <c r="D55" s="14" t="str">
        <f>IF(D54&gt;0,ROUND(SUMIF(H4:H43,"▲",E4:E43)/D54,0),"")</f>
        <v/>
      </c>
      <c r="E55" s="14">
        <f>ROUND(SUMIF(H4:H43,"*",E4:E43)/E54,0)</f>
        <v>17</v>
      </c>
      <c r="F55" s="13"/>
      <c r="G55" s="15">
        <f>C55</f>
        <v>17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17</v>
      </c>
      <c r="D56" s="14" t="str">
        <f>IF(D54&gt;0,ROUND(SUMIF(H4:H43,"▲",D4:D43)/D54,0),"")</f>
        <v/>
      </c>
      <c r="E56" s="14">
        <f>ROUND(SUMIF(H4:H43,"*",D4:D43)/E54,0)</f>
        <v>17</v>
      </c>
      <c r="F56" s="13"/>
      <c r="G56" s="15">
        <f>C56</f>
        <v>17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1.2</v>
      </c>
      <c r="D57" s="16">
        <f>SUMIF(H4:H43,"▲",F4:F43)</f>
        <v>0</v>
      </c>
      <c r="E57" s="16">
        <f>SUM(C57:D57)</f>
        <v>1.2</v>
      </c>
      <c r="F57" s="13"/>
      <c r="G57" s="19">
        <f>C57*100</f>
        <v>120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31.6</v>
      </c>
      <c r="D61" s="20" t="str">
        <f>IF(D47&gt;0,ROUND(D54/D47*100,1),"")</f>
        <v/>
      </c>
      <c r="E61" s="20">
        <f>ROUND(E54/E47*100,1)</f>
        <v>31.6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14.4</v>
      </c>
      <c r="D62" s="20" t="str">
        <f>IF(D47&gt;0,ROUND(D57/D50*100,1),"")</f>
        <v/>
      </c>
      <c r="E62" s="20">
        <f>ROUND(E57/E50*100,1)</f>
        <v>14.4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13</v>
      </c>
      <c r="D66" s="14">
        <f>D47-D54</f>
        <v>0</v>
      </c>
      <c r="E66" s="14">
        <f>SUM(C66:D66)</f>
        <v>13</v>
      </c>
      <c r="F66" s="10"/>
      <c r="G66" s="15">
        <f>C66*100</f>
        <v>1300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22</v>
      </c>
      <c r="D67" s="14" t="str">
        <f>IF(D66&gt;0,ROUND(SUMIFS(E4:E43,G4:G43,"*下層*",H4:H43,"")/D66,0),"")</f>
        <v/>
      </c>
      <c r="E67" s="14">
        <f>IF(E66&gt;0,ROUND(SUMIF(H4:H43,"",E4:E43)/E66,0),"")</f>
        <v>22</v>
      </c>
      <c r="F67" s="13"/>
      <c r="G67" s="15">
        <f>C67</f>
        <v>22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7.12</v>
      </c>
      <c r="D69" s="16" t="str">
        <f>IF(D66&gt;0,D50-D57,"")</f>
        <v/>
      </c>
      <c r="E69" s="4">
        <f>SUM(C69:D69)</f>
        <v>7.12</v>
      </c>
      <c r="F69" s="13"/>
      <c r="G69" s="17">
        <f>C69*100</f>
        <v>712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形状比＝88、Sr＝13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D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783" priority="16" stopIfTrue="1">
      <formula>AND(($H4="スギ"),(#REF!&lt;12))</formula>
    </cfRule>
  </conditionalFormatting>
  <conditionalFormatting sqref="L4:L43">
    <cfRule type="expression" dxfId="782" priority="15" stopIfTrue="1">
      <formula>AND(($H4="スギ"),(#REF!&lt;22),(#REF!&gt;=12))</formula>
    </cfRule>
  </conditionalFormatting>
  <conditionalFormatting sqref="M4:M43">
    <cfRule type="expression" dxfId="781" priority="14" stopIfTrue="1">
      <formula>AND(($H4="スギ"),(#REF!&lt;32),(#REF!&gt;=22))</formula>
    </cfRule>
  </conditionalFormatting>
  <conditionalFormatting sqref="N4:N43">
    <cfRule type="expression" dxfId="780" priority="13" stopIfTrue="1">
      <formula>AND(($H4="スギ"),(#REF!&lt;42),(#REF!&gt;=32))</formula>
    </cfRule>
  </conditionalFormatting>
  <conditionalFormatting sqref="U4:U43 Z4:AF43 AJ4:AJ43 O4:P43">
    <cfRule type="expression" dxfId="779" priority="12" stopIfTrue="1">
      <formula>AND(($H4="スギ"),(#REF!&gt;=42))</formula>
    </cfRule>
  </conditionalFormatting>
  <conditionalFormatting sqref="Q4:Q43 AA4:AA43">
    <cfRule type="expression" dxfId="778" priority="11" stopIfTrue="1">
      <formula>AND(($H4="ヒノキ"),(#REF!&lt;12))</formula>
    </cfRule>
  </conditionalFormatting>
  <conditionalFormatting sqref="R4:R43 AB4:AE43">
    <cfRule type="expression" dxfId="777" priority="10" stopIfTrue="1">
      <formula>AND(($H4="ヒノキ"),(#REF!&lt;22),(#REF!&gt;=12))</formula>
    </cfRule>
  </conditionalFormatting>
  <conditionalFormatting sqref="S4:S43">
    <cfRule type="expression" dxfId="776" priority="9" stopIfTrue="1">
      <formula>AND(($H4="ヒノキ"),(#REF!&lt;32),(#REF!&gt;=22))</formula>
    </cfRule>
  </conditionalFormatting>
  <conditionalFormatting sqref="T4:U43 Z4:AF43 AJ4:AJ43">
    <cfRule type="expression" dxfId="775" priority="8" stopIfTrue="1">
      <formula>AND(($H4="ヒノキ"),(#REF!&gt;=32))</formula>
    </cfRule>
  </conditionalFormatting>
  <conditionalFormatting sqref="V4:V43 AA4:AA43">
    <cfRule type="expression" dxfId="774" priority="7" stopIfTrue="1">
      <formula>AND(($H4="アカマツ"),(#REF!&lt;12))</formula>
    </cfRule>
  </conditionalFormatting>
  <conditionalFormatting sqref="W4:W43 AB4:AB43">
    <cfRule type="expression" dxfId="773" priority="6" stopIfTrue="1">
      <formula>AND(($H4="アカマツ"),(#REF!&lt;22),(#REF!&gt;=12))</formula>
    </cfRule>
  </conditionalFormatting>
  <conditionalFormatting sqref="X4:X43 AC4:AC43">
    <cfRule type="expression" dxfId="772" priority="5" stopIfTrue="1">
      <formula>AND(($H4="アカマツ"),(#REF!&lt;42),(#REF!&gt;=22))</formula>
    </cfRule>
  </conditionalFormatting>
  <conditionalFormatting sqref="Y4:AF43 AJ4:AJ43">
    <cfRule type="expression" dxfId="771" priority="4" stopIfTrue="1">
      <formula>AND(($H4="アカマツ"),(#REF!&gt;=42))</formula>
    </cfRule>
  </conditionalFormatting>
  <conditionalFormatting sqref="AG4:AG43">
    <cfRule type="expression" dxfId="770" priority="3" stopIfTrue="1">
      <formula>AND(($H4&lt;&gt;"スギ"),($H4&lt;&gt;"ヒノキ"),($H4&lt;&gt;"アカマツ"),(#REF!&lt;12))</formula>
    </cfRule>
  </conditionalFormatting>
  <conditionalFormatting sqref="AH4:AH43">
    <cfRule type="expression" dxfId="76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6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B9A62-44A6-4E47-AF84-AC91B781F12B}">
  <sheetPr>
    <tabColor rgb="FFFF0000"/>
  </sheetPr>
  <dimension ref="A1:U95"/>
  <sheetViews>
    <sheetView tabSelected="1" topLeftCell="A31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225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226</v>
      </c>
      <c r="E2" s="50" t="s">
        <v>227</v>
      </c>
      <c r="F2" s="50"/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228</v>
      </c>
      <c r="E3" s="23" t="s">
        <v>229</v>
      </c>
      <c r="F3" s="23"/>
      <c r="G3" s="23"/>
      <c r="H3" s="23"/>
      <c r="I3" s="23"/>
      <c r="J3" s="23"/>
    </row>
    <row r="5" spans="1:21" ht="14.25" x14ac:dyDescent="0.15">
      <c r="A5" s="134" t="str">
        <f>D1</f>
        <v>S-14スギ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No.19</v>
      </c>
      <c r="E9" s="26" t="str">
        <f t="shared" si="0"/>
        <v>No.20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16</v>
      </c>
      <c r="D10" s="91">
        <f t="shared" ref="D10:J10" ca="1" si="1">IF(D$2&lt;&gt;"",INDIRECT(D$2&amp;"!C47"),"")</f>
        <v>13</v>
      </c>
      <c r="E10" s="91">
        <f t="shared" ca="1" si="1"/>
        <v>19</v>
      </c>
      <c r="F10" s="91" t="str">
        <f t="shared" ca="1" si="1"/>
        <v/>
      </c>
      <c r="G10" s="91" t="str">
        <f t="shared" ca="1" si="1"/>
        <v/>
      </c>
      <c r="H10" s="91" t="str">
        <f t="shared" ca="1" si="1"/>
        <v/>
      </c>
      <c r="I10" s="91" t="str">
        <f t="shared" ca="1" si="1"/>
        <v/>
      </c>
      <c r="J10" s="91" t="str">
        <f t="shared" ca="1" si="1"/>
        <v/>
      </c>
      <c r="K10" s="28">
        <f ca="1">C10*100</f>
        <v>1600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22</v>
      </c>
      <c r="D11" s="91">
        <f t="shared" ref="D11:J11" ca="1" si="2">IF(D$2&lt;&gt;"",INDIRECT(D$2&amp;"!C48"),"")</f>
        <v>23</v>
      </c>
      <c r="E11" s="91">
        <f t="shared" ca="1" si="2"/>
        <v>20</v>
      </c>
      <c r="F11" s="91" t="str">
        <f t="shared" ca="1" si="2"/>
        <v/>
      </c>
      <c r="G11" s="91" t="str">
        <f t="shared" ca="1" si="2"/>
        <v/>
      </c>
      <c r="H11" s="91" t="str">
        <f t="shared" ca="1" si="2"/>
        <v/>
      </c>
      <c r="I11" s="91" t="str">
        <f t="shared" ca="1" si="2"/>
        <v/>
      </c>
      <c r="J11" s="91" t="str">
        <f t="shared" ca="1" si="2"/>
        <v/>
      </c>
      <c r="K11" s="29">
        <f ca="1">C11</f>
        <v>22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24</v>
      </c>
      <c r="D12" s="91">
        <f t="shared" ref="D12:J12" ca="1" si="3">IF(D$2&lt;&gt;"",INDIRECT(D$2&amp;"!C49"),"")</f>
        <v>26</v>
      </c>
      <c r="E12" s="91">
        <f t="shared" ca="1" si="3"/>
        <v>22</v>
      </c>
      <c r="F12" s="91" t="str">
        <f t="shared" ca="1" si="3"/>
        <v/>
      </c>
      <c r="G12" s="91" t="str">
        <f t="shared" ca="1" si="3"/>
        <v/>
      </c>
      <c r="H12" s="91" t="str">
        <f t="shared" ca="1" si="3"/>
        <v/>
      </c>
      <c r="I12" s="91" t="str">
        <f t="shared" ca="1" si="3"/>
        <v/>
      </c>
      <c r="J12" s="91" t="str">
        <f t="shared" ca="1" si="3"/>
        <v/>
      </c>
      <c r="K12" s="29">
        <f ca="1">C12</f>
        <v>24</v>
      </c>
    </row>
    <row r="13" spans="1:21" ht="12.75" customHeight="1" x14ac:dyDescent="0.15">
      <c r="A13" s="100" t="s">
        <v>25</v>
      </c>
      <c r="B13" s="101"/>
      <c r="C13" s="4">
        <f ca="1">ROUND(AVERAGE(D13:J13),3)</f>
        <v>8.1549999999999994</v>
      </c>
      <c r="D13" s="30">
        <f t="shared" ref="D13:J13" ca="1" si="4">IF(D$2&lt;&gt;"",INDIRECT(D$2&amp;"!C50"),"")</f>
        <v>7.99</v>
      </c>
      <c r="E13" s="30">
        <f t="shared" ca="1" si="4"/>
        <v>8.32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815.49999999999989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形状比＝92、Sr＝11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No.19</v>
      </c>
      <c r="E17" s="26" t="str">
        <f t="shared" si="5"/>
        <v>No.20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91">
        <f t="shared" ref="D18:J18" ca="1" si="6">IF(D$2&lt;&gt;"",INDIRECT(D$2&amp;"!D47"),"")</f>
        <v>0</v>
      </c>
      <c r="E18" s="91">
        <f t="shared" ca="1" si="6"/>
        <v>0</v>
      </c>
      <c r="F18" s="91" t="str">
        <f t="shared" ca="1" si="6"/>
        <v/>
      </c>
      <c r="G18" s="91" t="str">
        <f t="shared" ca="1" si="6"/>
        <v/>
      </c>
      <c r="H18" s="91" t="str">
        <f t="shared" ca="1" si="6"/>
        <v/>
      </c>
      <c r="I18" s="91" t="str">
        <f t="shared" ca="1" si="6"/>
        <v/>
      </c>
      <c r="J18" s="91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91" t="str">
        <f t="shared" ref="D19:J19" ca="1" si="7">IF(D$2&lt;&gt;"",INDIRECT(D$2&amp;"!D48"),"")</f>
        <v/>
      </c>
      <c r="E19" s="91" t="str">
        <f t="shared" ca="1" si="7"/>
        <v/>
      </c>
      <c r="F19" s="91" t="str">
        <f t="shared" ca="1" si="7"/>
        <v/>
      </c>
      <c r="G19" s="91" t="str">
        <f t="shared" ca="1" si="7"/>
        <v/>
      </c>
      <c r="H19" s="91" t="str">
        <f t="shared" ca="1" si="7"/>
        <v/>
      </c>
      <c r="I19" s="91" t="str">
        <f t="shared" ca="1" si="7"/>
        <v/>
      </c>
      <c r="J19" s="91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91" t="str">
        <f t="shared" ref="D20:J20" ca="1" si="8">IF(D$2&lt;&gt;"",INDIRECT(D$2&amp;"!D49"),"")</f>
        <v/>
      </c>
      <c r="E20" s="91" t="str">
        <f t="shared" ca="1" si="8"/>
        <v/>
      </c>
      <c r="F20" s="91" t="str">
        <f t="shared" ca="1" si="8"/>
        <v/>
      </c>
      <c r="G20" s="91" t="str">
        <f t="shared" ca="1" si="8"/>
        <v/>
      </c>
      <c r="H20" s="91" t="str">
        <f t="shared" ca="1" si="8"/>
        <v/>
      </c>
      <c r="I20" s="91" t="str">
        <f t="shared" ca="1" si="8"/>
        <v/>
      </c>
      <c r="J20" s="91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No.19</v>
      </c>
      <c r="E24" s="26" t="str">
        <f t="shared" si="10"/>
        <v>No.20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16</v>
      </c>
      <c r="D25" s="91">
        <f t="shared" ref="D25:J25" ca="1" si="11">IF(D$2&lt;&gt;"",INDIRECT(D$2&amp;"!E47"),"")</f>
        <v>13</v>
      </c>
      <c r="E25" s="91">
        <f t="shared" ca="1" si="11"/>
        <v>19</v>
      </c>
      <c r="F25" s="91" t="str">
        <f t="shared" ca="1" si="11"/>
        <v/>
      </c>
      <c r="G25" s="91" t="str">
        <f t="shared" ca="1" si="11"/>
        <v/>
      </c>
      <c r="H25" s="91" t="str">
        <f t="shared" ca="1" si="11"/>
        <v/>
      </c>
      <c r="I25" s="91" t="str">
        <f t="shared" ca="1" si="11"/>
        <v/>
      </c>
      <c r="J25" s="91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22</v>
      </c>
      <c r="D26" s="91">
        <f t="shared" ref="D26:J26" ca="1" si="12">IF(D$2&lt;&gt;"",INDIRECT(D$2&amp;"!E48"),"")</f>
        <v>23</v>
      </c>
      <c r="E26" s="91">
        <f t="shared" ca="1" si="12"/>
        <v>20</v>
      </c>
      <c r="F26" s="91" t="str">
        <f t="shared" ca="1" si="12"/>
        <v/>
      </c>
      <c r="G26" s="91" t="str">
        <f t="shared" ca="1" si="12"/>
        <v/>
      </c>
      <c r="H26" s="91" t="str">
        <f t="shared" ca="1" si="12"/>
        <v/>
      </c>
      <c r="I26" s="91" t="str">
        <f t="shared" ca="1" si="12"/>
        <v/>
      </c>
      <c r="J26" s="91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24</v>
      </c>
      <c r="D27" s="91">
        <f t="shared" ref="D27:J27" ca="1" si="13">IF(D$2&lt;&gt;"",INDIRECT(D$2&amp;"!E49"),"")</f>
        <v>26</v>
      </c>
      <c r="E27" s="91">
        <f t="shared" ca="1" si="13"/>
        <v>22</v>
      </c>
      <c r="F27" s="91" t="str">
        <f t="shared" ca="1" si="13"/>
        <v/>
      </c>
      <c r="G27" s="91" t="str">
        <f t="shared" ca="1" si="13"/>
        <v/>
      </c>
      <c r="H27" s="91" t="str">
        <f t="shared" ca="1" si="13"/>
        <v/>
      </c>
      <c r="I27" s="91" t="str">
        <f t="shared" ca="1" si="13"/>
        <v/>
      </c>
      <c r="J27" s="91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8.1549999999999994</v>
      </c>
      <c r="D28" s="30">
        <f t="shared" ref="D28:J28" ca="1" si="14">IF(D$2&lt;&gt;"",INDIRECT(D$2&amp;"!E50"),"")</f>
        <v>7.99</v>
      </c>
      <c r="E28" s="30">
        <f t="shared" ca="1" si="14"/>
        <v>8.32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No.19</v>
      </c>
      <c r="E32" s="26" t="str">
        <f t="shared" si="15"/>
        <v>No.20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5</v>
      </c>
      <c r="D33" s="91">
        <f t="shared" ref="D33:J33" ca="1" si="16">IF(D$2&lt;&gt;"",INDIRECT(D$2&amp;"!C54"),"")</f>
        <v>4</v>
      </c>
      <c r="E33" s="91">
        <f t="shared" ca="1" si="16"/>
        <v>6</v>
      </c>
      <c r="F33" s="91" t="str">
        <f t="shared" ca="1" si="16"/>
        <v/>
      </c>
      <c r="G33" s="91" t="str">
        <f t="shared" ca="1" si="16"/>
        <v/>
      </c>
      <c r="H33" s="91" t="str">
        <f t="shared" ca="1" si="16"/>
        <v/>
      </c>
      <c r="I33" s="91" t="str">
        <f t="shared" ca="1" si="16"/>
        <v/>
      </c>
      <c r="J33" s="91" t="str">
        <f t="shared" ca="1" si="16"/>
        <v/>
      </c>
      <c r="K33" s="28">
        <f ca="1">C33*100</f>
        <v>500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20</v>
      </c>
      <c r="D34" s="91">
        <f t="shared" ref="D34:J34" ca="1" si="17">IF(D$2&lt;&gt;"",INDIRECT(D$2&amp;"!C55"),"")</f>
        <v>22</v>
      </c>
      <c r="E34" s="91">
        <f t="shared" ca="1" si="17"/>
        <v>17</v>
      </c>
      <c r="F34" s="91" t="str">
        <f t="shared" ca="1" si="17"/>
        <v/>
      </c>
      <c r="G34" s="91" t="str">
        <f t="shared" ca="1" si="17"/>
        <v/>
      </c>
      <c r="H34" s="91" t="str">
        <f t="shared" ca="1" si="17"/>
        <v/>
      </c>
      <c r="I34" s="91" t="str">
        <f t="shared" ca="1" si="17"/>
        <v/>
      </c>
      <c r="J34" s="91" t="str">
        <f t="shared" ca="1" si="17"/>
        <v/>
      </c>
      <c r="K34" s="29">
        <f ca="1">C34</f>
        <v>20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21</v>
      </c>
      <c r="D35" s="91">
        <f t="shared" ref="D35:J35" ca="1" si="18">IF(D$2&lt;&gt;"",INDIRECT(D$2&amp;"!C56"),"")</f>
        <v>24</v>
      </c>
      <c r="E35" s="91">
        <f t="shared" ca="1" si="18"/>
        <v>17</v>
      </c>
      <c r="F35" s="91" t="str">
        <f t="shared" ca="1" si="18"/>
        <v/>
      </c>
      <c r="G35" s="91" t="str">
        <f t="shared" ca="1" si="18"/>
        <v/>
      </c>
      <c r="H35" s="91" t="str">
        <f t="shared" ca="1" si="18"/>
        <v/>
      </c>
      <c r="I35" s="91" t="str">
        <f t="shared" ca="1" si="18"/>
        <v/>
      </c>
      <c r="J35" s="91" t="str">
        <f t="shared" ca="1" si="18"/>
        <v/>
      </c>
      <c r="K35" s="29">
        <f ca="1">C35</f>
        <v>21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1.63</v>
      </c>
      <c r="D36" s="30">
        <f t="shared" ref="D36:J36" ca="1" si="19">IF(D$2&lt;&gt;"",INDIRECT(D$2&amp;"!C57"),"")</f>
        <v>2.06</v>
      </c>
      <c r="E36" s="30">
        <f t="shared" ca="1" si="19"/>
        <v>1.2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163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No.19</v>
      </c>
      <c r="E39" s="26" t="str">
        <f t="shared" si="20"/>
        <v>No.20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91">
        <f t="shared" ref="D40:J40" ca="1" si="21">IF(D$2&lt;&gt;"",INDIRECT(D$2&amp;"!D54"),"")</f>
        <v>0</v>
      </c>
      <c r="E40" s="91">
        <f t="shared" ca="1" si="21"/>
        <v>0</v>
      </c>
      <c r="F40" s="91" t="str">
        <f t="shared" ca="1" si="21"/>
        <v/>
      </c>
      <c r="G40" s="91" t="str">
        <f t="shared" ca="1" si="21"/>
        <v/>
      </c>
      <c r="H40" s="91" t="str">
        <f t="shared" ca="1" si="21"/>
        <v/>
      </c>
      <c r="I40" s="91" t="str">
        <f t="shared" ca="1" si="21"/>
        <v/>
      </c>
      <c r="J40" s="91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91" t="str">
        <f t="shared" ref="D41:J41" ca="1" si="22">IF(D$2&lt;&gt;"",INDIRECT(D$2&amp;"!D55"),"")</f>
        <v/>
      </c>
      <c r="E41" s="91" t="str">
        <f t="shared" ca="1" si="22"/>
        <v/>
      </c>
      <c r="F41" s="91" t="str">
        <f t="shared" ca="1" si="22"/>
        <v/>
      </c>
      <c r="G41" s="91" t="str">
        <f t="shared" ca="1" si="22"/>
        <v/>
      </c>
      <c r="H41" s="91" t="str">
        <f t="shared" ca="1" si="22"/>
        <v/>
      </c>
      <c r="I41" s="91" t="str">
        <f t="shared" ca="1" si="22"/>
        <v/>
      </c>
      <c r="J41" s="91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91" t="str">
        <f t="shared" ref="D42:J42" ca="1" si="23">IF(D$2&lt;&gt;"",INDIRECT(D$2&amp;"!D56"),"")</f>
        <v/>
      </c>
      <c r="E42" s="91" t="str">
        <f t="shared" ca="1" si="23"/>
        <v/>
      </c>
      <c r="F42" s="91" t="str">
        <f t="shared" ca="1" si="23"/>
        <v/>
      </c>
      <c r="G42" s="91" t="str">
        <f t="shared" ca="1" si="23"/>
        <v/>
      </c>
      <c r="H42" s="91" t="str">
        <f t="shared" ca="1" si="23"/>
        <v/>
      </c>
      <c r="I42" s="91" t="str">
        <f t="shared" ca="1" si="23"/>
        <v/>
      </c>
      <c r="J42" s="91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No.19</v>
      </c>
      <c r="E46" s="26" t="str">
        <f t="shared" si="25"/>
        <v>No.20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5</v>
      </c>
      <c r="D47" s="91">
        <f t="shared" ref="D47:J47" ca="1" si="26">IF(D$2&lt;&gt;"",INDIRECT(D$2&amp;"!E54"),"")</f>
        <v>4</v>
      </c>
      <c r="E47" s="91">
        <f t="shared" ca="1" si="26"/>
        <v>6</v>
      </c>
      <c r="F47" s="91" t="str">
        <f t="shared" ca="1" si="26"/>
        <v/>
      </c>
      <c r="G47" s="91" t="str">
        <f t="shared" ca="1" si="26"/>
        <v/>
      </c>
      <c r="H47" s="91" t="str">
        <f t="shared" ca="1" si="26"/>
        <v/>
      </c>
      <c r="I47" s="91" t="str">
        <f t="shared" ca="1" si="26"/>
        <v/>
      </c>
      <c r="J47" s="91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20</v>
      </c>
      <c r="D48" s="91">
        <f t="shared" ref="D48:J48" ca="1" si="27">IF(D$2&lt;&gt;"",INDIRECT(D$2&amp;"!E55"),"")</f>
        <v>22</v>
      </c>
      <c r="E48" s="91">
        <f t="shared" ca="1" si="27"/>
        <v>17</v>
      </c>
      <c r="F48" s="91" t="str">
        <f t="shared" ca="1" si="27"/>
        <v/>
      </c>
      <c r="G48" s="91" t="str">
        <f t="shared" ca="1" si="27"/>
        <v/>
      </c>
      <c r="H48" s="91" t="str">
        <f t="shared" ca="1" si="27"/>
        <v/>
      </c>
      <c r="I48" s="91" t="str">
        <f t="shared" ca="1" si="27"/>
        <v/>
      </c>
      <c r="J48" s="91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21</v>
      </c>
      <c r="D49" s="91">
        <f t="shared" ref="D49:J49" ca="1" si="28">IF(D$2&lt;&gt;"",INDIRECT(D$2&amp;"!E56"),"")</f>
        <v>24</v>
      </c>
      <c r="E49" s="91">
        <f t="shared" ca="1" si="28"/>
        <v>17</v>
      </c>
      <c r="F49" s="91" t="str">
        <f t="shared" ca="1" si="28"/>
        <v/>
      </c>
      <c r="G49" s="91" t="str">
        <f t="shared" ca="1" si="28"/>
        <v/>
      </c>
      <c r="H49" s="91" t="str">
        <f t="shared" ca="1" si="28"/>
        <v/>
      </c>
      <c r="I49" s="91" t="str">
        <f t="shared" ca="1" si="28"/>
        <v/>
      </c>
      <c r="J49" s="91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1.63</v>
      </c>
      <c r="D50" s="30">
        <f t="shared" ref="D50:J50" ca="1" si="29">IF(D$2&lt;&gt;"",INDIRECT(D$2&amp;"!E57"),"")</f>
        <v>2.06</v>
      </c>
      <c r="E50" s="30">
        <f t="shared" ca="1" si="29"/>
        <v>1.2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31.3</v>
      </c>
      <c r="D54" s="14" t="str">
        <f ca="1">IF($C$18=0,"",ROUND((C40/C18*100),1))</f>
        <v/>
      </c>
      <c r="E54" s="35">
        <f ca="1">ROUND((C47/C25*100),1)</f>
        <v>31.3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20</v>
      </c>
      <c r="D55" s="14" t="str">
        <f ca="1">IF($C$18=0,"",ROUND((C43/C21)*100,1))</f>
        <v/>
      </c>
      <c r="E55" s="35">
        <f ca="1">ROUND((C50/C28)*100,1)</f>
        <v>20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No.19</v>
      </c>
      <c r="E59" s="26" t="str">
        <f t="shared" si="30"/>
        <v>No.20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11</v>
      </c>
      <c r="D60" s="91">
        <f t="shared" ref="D60:J60" ca="1" si="31">IF(D$2&lt;&gt;"",INDIRECT(D$2&amp;"!C66"),"")</f>
        <v>9</v>
      </c>
      <c r="E60" s="91">
        <f t="shared" ca="1" si="31"/>
        <v>13</v>
      </c>
      <c r="F60" s="91" t="str">
        <f t="shared" ca="1" si="31"/>
        <v/>
      </c>
      <c r="G60" s="91" t="str">
        <f t="shared" ca="1" si="31"/>
        <v/>
      </c>
      <c r="H60" s="91" t="str">
        <f t="shared" ca="1" si="31"/>
        <v/>
      </c>
      <c r="I60" s="91" t="str">
        <f t="shared" ca="1" si="31"/>
        <v/>
      </c>
      <c r="J60" s="91" t="str">
        <f t="shared" ca="1" si="31"/>
        <v/>
      </c>
      <c r="K60" s="28">
        <f ca="1">C60*100</f>
        <v>1100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23</v>
      </c>
      <c r="D61" s="91">
        <f t="shared" ref="D61:J61" ca="1" si="32">IF(D$2&lt;&gt;"",INDIRECT(D$2&amp;"!C67"),"")</f>
        <v>23</v>
      </c>
      <c r="E61" s="91">
        <f t="shared" ca="1" si="32"/>
        <v>22</v>
      </c>
      <c r="F61" s="91" t="str">
        <f t="shared" ca="1" si="32"/>
        <v/>
      </c>
      <c r="G61" s="91" t="str">
        <f t="shared" ca="1" si="32"/>
        <v/>
      </c>
      <c r="H61" s="91" t="str">
        <f t="shared" ca="1" si="32"/>
        <v/>
      </c>
      <c r="I61" s="91" t="str">
        <f t="shared" ca="1" si="32"/>
        <v/>
      </c>
      <c r="J61" s="91" t="str">
        <f t="shared" ca="1" si="32"/>
        <v/>
      </c>
      <c r="K61" s="29">
        <f ca="1">C61</f>
        <v>23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26</v>
      </c>
      <c r="D62" s="91">
        <f t="shared" ref="D62:J62" ca="1" si="33">IF(D$2&lt;&gt;"",INDIRECT(D$2&amp;"!C68"),"")</f>
        <v>27</v>
      </c>
      <c r="E62" s="91">
        <f t="shared" ca="1" si="33"/>
        <v>25</v>
      </c>
      <c r="F62" s="91" t="str">
        <f t="shared" ca="1" si="33"/>
        <v/>
      </c>
      <c r="G62" s="91" t="str">
        <f t="shared" ca="1" si="33"/>
        <v/>
      </c>
      <c r="H62" s="91" t="str">
        <f t="shared" ca="1" si="33"/>
        <v/>
      </c>
      <c r="I62" s="91" t="str">
        <f t="shared" ca="1" si="33"/>
        <v/>
      </c>
      <c r="J62" s="91" t="str">
        <f t="shared" ca="1" si="33"/>
        <v/>
      </c>
      <c r="K62" s="29">
        <f ca="1">C62</f>
        <v>26</v>
      </c>
    </row>
    <row r="63" spans="1:21" ht="12.75" customHeight="1" x14ac:dyDescent="0.15">
      <c r="A63" s="100" t="s">
        <v>25</v>
      </c>
      <c r="B63" s="101"/>
      <c r="C63" s="4">
        <f ca="1">ROUND(AVERAGE(D63:J63),3)</f>
        <v>6.5250000000000004</v>
      </c>
      <c r="D63" s="30">
        <f t="shared" ref="D63:J63" ca="1" si="34">IF(D$2&lt;&gt;"",INDIRECT(D$2&amp;"!C69"),"")</f>
        <v>5.93</v>
      </c>
      <c r="E63" s="30">
        <f t="shared" ca="1" si="34"/>
        <v>7.12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652.5</v>
      </c>
    </row>
    <row r="64" spans="1:21" ht="12.75" customHeight="1" x14ac:dyDescent="0.15">
      <c r="K64" s="18" t="str">
        <f ca="1">"形状比＝"&amp;ROUND(K61/K62*100,0)&amp;"、Sr＝"&amp;ROUND((10000/K60)^0.5/K61*100,0)</f>
        <v>形状比＝88、Sr＝13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No.19</v>
      </c>
      <c r="E67" s="26" t="str">
        <f t="shared" si="35"/>
        <v>No.20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91">
        <f t="shared" ref="D68:J68" ca="1" si="36">IF(D$2&lt;&gt;"",INDIRECT(D$2&amp;"!D66"),"")</f>
        <v>0</v>
      </c>
      <c r="E68" s="91">
        <f t="shared" ca="1" si="36"/>
        <v>0</v>
      </c>
      <c r="F68" s="91" t="str">
        <f t="shared" ca="1" si="36"/>
        <v/>
      </c>
      <c r="G68" s="91" t="str">
        <f t="shared" ca="1" si="36"/>
        <v/>
      </c>
      <c r="H68" s="91" t="str">
        <f t="shared" ca="1" si="36"/>
        <v/>
      </c>
      <c r="I68" s="91" t="str">
        <f t="shared" ca="1" si="36"/>
        <v/>
      </c>
      <c r="J68" s="91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91" t="str">
        <f t="shared" ref="D69:J69" ca="1" si="37">IF(D$2&lt;&gt;"",INDIRECT(D$2&amp;"!D67"),"")</f>
        <v/>
      </c>
      <c r="E69" s="91" t="str">
        <f t="shared" ca="1" si="37"/>
        <v/>
      </c>
      <c r="F69" s="91" t="str">
        <f t="shared" ca="1" si="37"/>
        <v/>
      </c>
      <c r="G69" s="91" t="str">
        <f t="shared" ca="1" si="37"/>
        <v/>
      </c>
      <c r="H69" s="91" t="str">
        <f t="shared" ca="1" si="37"/>
        <v/>
      </c>
      <c r="I69" s="91" t="str">
        <f t="shared" ca="1" si="37"/>
        <v/>
      </c>
      <c r="J69" s="91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91" t="str">
        <f t="shared" ref="D70:J70" ca="1" si="38">IF(D$2&lt;&gt;"",INDIRECT(D$2&amp;"!D68"),"")</f>
        <v/>
      </c>
      <c r="E70" s="91" t="str">
        <f t="shared" ca="1" si="38"/>
        <v/>
      </c>
      <c r="F70" s="91" t="str">
        <f t="shared" ca="1" si="38"/>
        <v/>
      </c>
      <c r="G70" s="91" t="str">
        <f t="shared" ca="1" si="38"/>
        <v/>
      </c>
      <c r="H70" s="91" t="str">
        <f t="shared" ca="1" si="38"/>
        <v/>
      </c>
      <c r="I70" s="91" t="str">
        <f t="shared" ca="1" si="38"/>
        <v/>
      </c>
      <c r="J70" s="91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No.19</v>
      </c>
      <c r="E74" s="26" t="str">
        <f t="shared" si="40"/>
        <v>No.20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11</v>
      </c>
      <c r="D75" s="91">
        <f t="shared" ref="D75:J75" ca="1" si="41">IF(D$2&lt;&gt;"",INDIRECT(D$2&amp;"!E66"),"")</f>
        <v>9</v>
      </c>
      <c r="E75" s="91">
        <f t="shared" ca="1" si="41"/>
        <v>13</v>
      </c>
      <c r="F75" s="91" t="str">
        <f t="shared" ca="1" si="41"/>
        <v/>
      </c>
      <c r="G75" s="91" t="str">
        <f t="shared" ca="1" si="41"/>
        <v/>
      </c>
      <c r="H75" s="91" t="str">
        <f t="shared" ca="1" si="41"/>
        <v/>
      </c>
      <c r="I75" s="91" t="str">
        <f t="shared" ca="1" si="41"/>
        <v/>
      </c>
      <c r="J75" s="91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23</v>
      </c>
      <c r="D76" s="91">
        <f t="shared" ref="D76:J76" ca="1" si="42">IF(D$2&lt;&gt;"",INDIRECT(D$2&amp;"!E67"),"")</f>
        <v>23</v>
      </c>
      <c r="E76" s="91">
        <f t="shared" ca="1" si="42"/>
        <v>22</v>
      </c>
      <c r="F76" s="91" t="str">
        <f t="shared" ca="1" si="42"/>
        <v/>
      </c>
      <c r="G76" s="91" t="str">
        <f t="shared" ca="1" si="42"/>
        <v/>
      </c>
      <c r="H76" s="91" t="str">
        <f t="shared" ca="1" si="42"/>
        <v/>
      </c>
      <c r="I76" s="91" t="str">
        <f t="shared" ca="1" si="42"/>
        <v/>
      </c>
      <c r="J76" s="91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26</v>
      </c>
      <c r="D77" s="91">
        <f t="shared" ref="D77:J77" ca="1" si="43">IF(D$2&lt;&gt;"",INDIRECT(D$2&amp;"!E68"),"")</f>
        <v>27</v>
      </c>
      <c r="E77" s="91">
        <f t="shared" ca="1" si="43"/>
        <v>25</v>
      </c>
      <c r="F77" s="91" t="str">
        <f t="shared" ca="1" si="43"/>
        <v/>
      </c>
      <c r="G77" s="91" t="str">
        <f t="shared" ca="1" si="43"/>
        <v/>
      </c>
      <c r="H77" s="91" t="str">
        <f t="shared" ca="1" si="43"/>
        <v/>
      </c>
      <c r="I77" s="91" t="str">
        <f t="shared" ca="1" si="43"/>
        <v/>
      </c>
      <c r="J77" s="91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6.5250000000000004</v>
      </c>
      <c r="D78" s="30">
        <f t="shared" ref="D78:J78" ca="1" si="44">IF(D$2&lt;&gt;"",INDIRECT(D$2&amp;"!E69"),"")</f>
        <v>5.93</v>
      </c>
      <c r="E78" s="30">
        <f t="shared" ca="1" si="44"/>
        <v>7.12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339</v>
      </c>
    </row>
    <row r="93" spans="1:11" x14ac:dyDescent="0.15">
      <c r="B93" s="10" t="s">
        <v>340</v>
      </c>
    </row>
    <row r="95" spans="1:11" x14ac:dyDescent="0.15">
      <c r="B95" s="10" t="s">
        <v>341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E1E67-19D1-40D2-B682-DFBA75A2AD10}">
  <sheetPr>
    <tabColor rgb="FF990033"/>
  </sheetPr>
  <dimension ref="A1:AJ120"/>
  <sheetViews>
    <sheetView showGridLines="0" tabSelected="1" view="pageBreakPreview" topLeftCell="A31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235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31</v>
      </c>
      <c r="B4" s="135" t="s">
        <v>64</v>
      </c>
      <c r="C4" s="136"/>
      <c r="D4" s="94">
        <v>26</v>
      </c>
      <c r="E4" s="94">
        <v>20</v>
      </c>
      <c r="F4" s="4">
        <f t="shared" ref="F4:F43" si="0">IF(D4&gt;0,IF(B4="スギ",P4,IF(B4="ヒノキ",U4,IF(B4="アカマツ",Z4,IF(B4="カラマツ",AF4,AJ4)))),"")</f>
        <v>0.52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0.46</v>
      </c>
      <c r="L4" s="95">
        <f t="shared" ref="L4:L43" si="2">ROUND(10^(-5+0.73504+1.83346*LOG(D4)+1.06569*LOG(E4)),2)</f>
        <v>0.52</v>
      </c>
      <c r="M4" s="95">
        <f t="shared" ref="M4:M43" si="3">ROUND(10^(-5+0.71514+1.74357*LOG(D4)+1.17719*LOG(E4)),2)</f>
        <v>0.52</v>
      </c>
      <c r="N4" s="95">
        <f t="shared" ref="N4:N43" si="4">ROUND(10^(-5+0.82956+1.76381*LOG(D4)+1.06412*LOG(E4)),2)</f>
        <v>0.51</v>
      </c>
      <c r="O4" s="95">
        <f t="shared" ref="O4:O43" si="5">ROUND(10^(-5+0.88226+1.79204*LOG(D4)+0.99303*LOG(E4)),2)</f>
        <v>0.51</v>
      </c>
      <c r="P4" s="95">
        <f>HLOOKUP($D4,K$3:O$43,MATCH($A4,$A$3:$A$43,0),1)</f>
        <v>0.52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0.46</v>
      </c>
      <c r="R4" s="95">
        <f t="shared" ref="R4:R43" si="7">ROUND(10^(1.905709*LOG(D4)+1.011385*LOG(E4)-4.293729),2)</f>
        <v>0.52</v>
      </c>
      <c r="S4" s="95">
        <f t="shared" ref="S4:S43" si="8">ROUND(10^(1.771888*LOG(D4)+1.138415*LOG(E4)-4.271259),2)</f>
        <v>0.52</v>
      </c>
      <c r="T4" s="95">
        <f t="shared" ref="T4:T43" si="9">ROUND(10^(1.671519*LOG(D4)+1.363617*LOG(E4)-4.404407),2)</f>
        <v>0.54</v>
      </c>
      <c r="U4" s="95">
        <f t="shared" ref="U4:U43" si="10">HLOOKUP($D4,Q$3:T$43,MATCH($A4,$A$3:$A$43,0),1)</f>
        <v>0.52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0.54</v>
      </c>
      <c r="W4" s="95">
        <f t="shared" ref="W4:W43" si="12">ROUND(10^(-4.155639+1.847898*LOG(D4)+0.951955*LOG(E4)),2)</f>
        <v>0.5</v>
      </c>
      <c r="X4" s="95">
        <f t="shared" ref="X4:X43" si="13">ROUND(10^(-4.194535+1.804172*LOG(D4)+1.034248*LOG(E4)),2)</f>
        <v>0.51</v>
      </c>
      <c r="Y4" s="95">
        <f t="shared" ref="Y4:Y43" si="14">ROUND(10^(-4.42347+2.006485*LOG(D4)+0.967757*LOG(E4)),2)</f>
        <v>0.47</v>
      </c>
      <c r="Z4" s="95">
        <f t="shared" ref="Z4:Z43" si="15">HLOOKUP($D4,V$3:Y$43,MATCH($A4,$A$3:$A$43,0),1)</f>
        <v>0.51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0.45</v>
      </c>
      <c r="AB4" s="95">
        <f t="shared" ref="AB4:AB43" si="17">ROUND(10^(1.979213*LOG(D4)+0.998347*LOG(E4)-4.369281),2)</f>
        <v>0.54</v>
      </c>
      <c r="AC4" s="95">
        <f t="shared" ref="AC4:AC43" si="18">ROUND(10^(1.904401*LOG(D4)+1.062478*LOG(E4)-4.348104),2)</f>
        <v>0.54</v>
      </c>
      <c r="AD4" s="95">
        <f t="shared" ref="AD4:AD43" si="19">ROUND(10^(1.640825*LOG(D4)+1.080387*LOG(E4)-3.976731),2)</f>
        <v>0.56000000000000005</v>
      </c>
      <c r="AE4" s="95">
        <f t="shared" ref="AE4:AE43" si="20">ROUND(10^(1.90887*LOG(D4)+1.088002*LOG(E4)-4.431495),2)</f>
        <v>0.48</v>
      </c>
      <c r="AF4" s="95">
        <f t="shared" ref="AF4:AF43" si="21">HLOOKUP($D4,AA$3:AE$43,MATCH($A4,$A$3:$A$43,0),1)</f>
        <v>0.54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0.44</v>
      </c>
      <c r="AH4" s="95">
        <f t="shared" ref="AH4:AH43" si="23">ROUND(10^(1.93813902*LOG(D4)+0.96697002*LOG(E4)-4.32216295),2)</f>
        <v>0.48</v>
      </c>
      <c r="AI4" s="95">
        <f t="shared" ref="AI4:AI43" si="24">ROUND(10^(1.82464098*LOG(D4)+0.97625989*LOG(E4)-4.15096808),2)</f>
        <v>0.5</v>
      </c>
      <c r="AJ4" s="95">
        <f t="shared" ref="AJ4:AJ43" si="25">HLOOKUP($D4,AG$3:AI$43,MATCH($A4,$A$3:$A$43,0),1)</f>
        <v>0.48</v>
      </c>
    </row>
    <row r="5" spans="1:36" ht="12.95" customHeight="1" x14ac:dyDescent="0.15">
      <c r="A5" s="94">
        <v>32</v>
      </c>
      <c r="B5" s="135" t="s">
        <v>64</v>
      </c>
      <c r="C5" s="136"/>
      <c r="D5" s="94">
        <v>26</v>
      </c>
      <c r="E5" s="94">
        <v>20</v>
      </c>
      <c r="F5" s="4">
        <f t="shared" si="0"/>
        <v>0.52</v>
      </c>
      <c r="G5" s="5"/>
      <c r="H5" s="94"/>
      <c r="I5" s="5"/>
      <c r="J5" s="1" t="s">
        <v>15</v>
      </c>
      <c r="K5" s="95">
        <f t="shared" si="1"/>
        <v>0.46</v>
      </c>
      <c r="L5" s="95">
        <f t="shared" si="2"/>
        <v>0.52</v>
      </c>
      <c r="M5" s="95">
        <f t="shared" si="3"/>
        <v>0.52</v>
      </c>
      <c r="N5" s="95">
        <f t="shared" si="4"/>
        <v>0.51</v>
      </c>
      <c r="O5" s="95">
        <f t="shared" si="5"/>
        <v>0.51</v>
      </c>
      <c r="P5" s="95">
        <f t="shared" ref="P5:P43" si="26">HLOOKUP($D5,K$3:O$43,MATCH(A5,$A$3:$A$43,0),1)</f>
        <v>0.52</v>
      </c>
      <c r="Q5" s="95">
        <f t="shared" si="6"/>
        <v>0.46</v>
      </c>
      <c r="R5" s="95">
        <f t="shared" si="7"/>
        <v>0.52</v>
      </c>
      <c r="S5" s="95">
        <f t="shared" si="8"/>
        <v>0.52</v>
      </c>
      <c r="T5" s="95">
        <f t="shared" si="9"/>
        <v>0.54</v>
      </c>
      <c r="U5" s="95">
        <f t="shared" si="10"/>
        <v>0.52</v>
      </c>
      <c r="V5" s="95">
        <f t="shared" si="11"/>
        <v>0.54</v>
      </c>
      <c r="W5" s="95">
        <f t="shared" si="12"/>
        <v>0.5</v>
      </c>
      <c r="X5" s="95">
        <f t="shared" si="13"/>
        <v>0.51</v>
      </c>
      <c r="Y5" s="95">
        <f t="shared" si="14"/>
        <v>0.47</v>
      </c>
      <c r="Z5" s="95">
        <f t="shared" si="15"/>
        <v>0.51</v>
      </c>
      <c r="AA5" s="95">
        <f t="shared" si="16"/>
        <v>0.45</v>
      </c>
      <c r="AB5" s="95">
        <f t="shared" si="17"/>
        <v>0.54</v>
      </c>
      <c r="AC5" s="95">
        <f t="shared" si="18"/>
        <v>0.54</v>
      </c>
      <c r="AD5" s="95">
        <f t="shared" si="19"/>
        <v>0.56000000000000005</v>
      </c>
      <c r="AE5" s="95">
        <f t="shared" si="20"/>
        <v>0.48</v>
      </c>
      <c r="AF5" s="95">
        <f t="shared" si="21"/>
        <v>0.54</v>
      </c>
      <c r="AG5" s="95">
        <f t="shared" si="22"/>
        <v>0.44</v>
      </c>
      <c r="AH5" s="95">
        <f t="shared" si="23"/>
        <v>0.48</v>
      </c>
      <c r="AI5" s="95">
        <f t="shared" si="24"/>
        <v>0.5</v>
      </c>
      <c r="AJ5" s="95">
        <f t="shared" si="25"/>
        <v>0.48</v>
      </c>
    </row>
    <row r="6" spans="1:36" ht="12.95" customHeight="1" x14ac:dyDescent="0.15">
      <c r="A6" s="94">
        <v>33</v>
      </c>
      <c r="B6" s="135" t="s">
        <v>64</v>
      </c>
      <c r="C6" s="136"/>
      <c r="D6" s="94">
        <v>20</v>
      </c>
      <c r="E6" s="94">
        <v>18</v>
      </c>
      <c r="F6" s="4">
        <f t="shared" si="0"/>
        <v>0.28999999999999998</v>
      </c>
      <c r="G6" s="94"/>
      <c r="H6" s="94" t="s">
        <v>61</v>
      </c>
      <c r="I6" s="94" t="s">
        <v>84</v>
      </c>
      <c r="J6" s="1" t="s">
        <v>15</v>
      </c>
      <c r="K6" s="95">
        <f t="shared" si="1"/>
        <v>0.26</v>
      </c>
      <c r="L6" s="95">
        <f t="shared" si="2"/>
        <v>0.28999999999999998</v>
      </c>
      <c r="M6" s="95">
        <f t="shared" si="3"/>
        <v>0.28999999999999998</v>
      </c>
      <c r="N6" s="95">
        <f t="shared" si="4"/>
        <v>0.28999999999999998</v>
      </c>
      <c r="O6" s="95">
        <f t="shared" si="5"/>
        <v>0.28999999999999998</v>
      </c>
      <c r="P6" s="95">
        <f t="shared" si="26"/>
        <v>0.28999999999999998</v>
      </c>
      <c r="Q6" s="95">
        <f t="shared" si="6"/>
        <v>0.26</v>
      </c>
      <c r="R6" s="95">
        <f t="shared" si="7"/>
        <v>0.28999999999999998</v>
      </c>
      <c r="S6" s="95">
        <f t="shared" si="8"/>
        <v>0.28999999999999998</v>
      </c>
      <c r="T6" s="95">
        <f t="shared" si="9"/>
        <v>0.3</v>
      </c>
      <c r="U6" s="95">
        <f t="shared" si="10"/>
        <v>0.28999999999999998</v>
      </c>
      <c r="V6" s="95">
        <f t="shared" si="11"/>
        <v>0.28999999999999998</v>
      </c>
      <c r="W6" s="95">
        <f t="shared" si="12"/>
        <v>0.28000000000000003</v>
      </c>
      <c r="X6" s="95">
        <f t="shared" si="13"/>
        <v>0.28000000000000003</v>
      </c>
      <c r="Y6" s="95">
        <f t="shared" si="14"/>
        <v>0.25</v>
      </c>
      <c r="Z6" s="95">
        <f t="shared" si="15"/>
        <v>0.28000000000000003</v>
      </c>
      <c r="AA6" s="95">
        <f t="shared" si="16"/>
        <v>0.25</v>
      </c>
      <c r="AB6" s="95">
        <f t="shared" si="17"/>
        <v>0.28999999999999998</v>
      </c>
      <c r="AC6" s="95">
        <f t="shared" si="18"/>
        <v>0.28999999999999998</v>
      </c>
      <c r="AD6" s="95">
        <f t="shared" si="19"/>
        <v>0.33</v>
      </c>
      <c r="AE6" s="95">
        <f t="shared" si="20"/>
        <v>0.26</v>
      </c>
      <c r="AF6" s="95">
        <f t="shared" si="21"/>
        <v>0.28999999999999998</v>
      </c>
      <c r="AG6" s="95">
        <f t="shared" si="22"/>
        <v>0.24</v>
      </c>
      <c r="AH6" s="95">
        <f t="shared" si="23"/>
        <v>0.26</v>
      </c>
      <c r="AI6" s="95">
        <f t="shared" si="24"/>
        <v>0.28000000000000003</v>
      </c>
      <c r="AJ6" s="95">
        <f t="shared" si="25"/>
        <v>0.26</v>
      </c>
    </row>
    <row r="7" spans="1:36" ht="12.95" customHeight="1" x14ac:dyDescent="0.15">
      <c r="A7" s="94">
        <v>34</v>
      </c>
      <c r="B7" s="135" t="s">
        <v>64</v>
      </c>
      <c r="C7" s="136"/>
      <c r="D7" s="94">
        <v>20</v>
      </c>
      <c r="E7" s="94">
        <v>18</v>
      </c>
      <c r="F7" s="4">
        <f t="shared" si="0"/>
        <v>0.28999999999999998</v>
      </c>
      <c r="G7" s="5"/>
      <c r="H7" s="94"/>
      <c r="I7" s="94"/>
      <c r="J7" s="1" t="s">
        <v>15</v>
      </c>
      <c r="K7" s="95">
        <f t="shared" si="1"/>
        <v>0.26</v>
      </c>
      <c r="L7" s="95">
        <f t="shared" si="2"/>
        <v>0.28999999999999998</v>
      </c>
      <c r="M7" s="95">
        <f t="shared" si="3"/>
        <v>0.28999999999999998</v>
      </c>
      <c r="N7" s="95">
        <f t="shared" si="4"/>
        <v>0.28999999999999998</v>
      </c>
      <c r="O7" s="95">
        <f t="shared" si="5"/>
        <v>0.28999999999999998</v>
      </c>
      <c r="P7" s="95">
        <f t="shared" si="26"/>
        <v>0.28999999999999998</v>
      </c>
      <c r="Q7" s="95">
        <f t="shared" si="6"/>
        <v>0.26</v>
      </c>
      <c r="R7" s="95">
        <f t="shared" si="7"/>
        <v>0.28999999999999998</v>
      </c>
      <c r="S7" s="95">
        <f t="shared" si="8"/>
        <v>0.28999999999999998</v>
      </c>
      <c r="T7" s="95">
        <f t="shared" si="9"/>
        <v>0.3</v>
      </c>
      <c r="U7" s="95">
        <f t="shared" si="10"/>
        <v>0.28999999999999998</v>
      </c>
      <c r="V7" s="95">
        <f t="shared" si="11"/>
        <v>0.28999999999999998</v>
      </c>
      <c r="W7" s="95">
        <f t="shared" si="12"/>
        <v>0.28000000000000003</v>
      </c>
      <c r="X7" s="95">
        <f t="shared" si="13"/>
        <v>0.28000000000000003</v>
      </c>
      <c r="Y7" s="95">
        <f t="shared" si="14"/>
        <v>0.25</v>
      </c>
      <c r="Z7" s="95">
        <f t="shared" si="15"/>
        <v>0.28000000000000003</v>
      </c>
      <c r="AA7" s="95">
        <f t="shared" si="16"/>
        <v>0.25</v>
      </c>
      <c r="AB7" s="95">
        <f t="shared" si="17"/>
        <v>0.28999999999999998</v>
      </c>
      <c r="AC7" s="95">
        <f t="shared" si="18"/>
        <v>0.28999999999999998</v>
      </c>
      <c r="AD7" s="95">
        <f t="shared" si="19"/>
        <v>0.33</v>
      </c>
      <c r="AE7" s="95">
        <f t="shared" si="20"/>
        <v>0.26</v>
      </c>
      <c r="AF7" s="95">
        <f t="shared" si="21"/>
        <v>0.28999999999999998</v>
      </c>
      <c r="AG7" s="95">
        <f t="shared" si="22"/>
        <v>0.24</v>
      </c>
      <c r="AH7" s="95">
        <f t="shared" si="23"/>
        <v>0.26</v>
      </c>
      <c r="AI7" s="95">
        <f t="shared" si="24"/>
        <v>0.28000000000000003</v>
      </c>
      <c r="AJ7" s="95">
        <f t="shared" si="25"/>
        <v>0.26</v>
      </c>
    </row>
    <row r="8" spans="1:36" ht="12.95" customHeight="1" x14ac:dyDescent="0.15">
      <c r="A8" s="94">
        <v>35</v>
      </c>
      <c r="B8" s="135" t="s">
        <v>64</v>
      </c>
      <c r="C8" s="136"/>
      <c r="D8" s="94">
        <v>22</v>
      </c>
      <c r="E8" s="94">
        <v>18</v>
      </c>
      <c r="F8" s="4">
        <f t="shared" si="0"/>
        <v>0.34</v>
      </c>
      <c r="G8" s="5"/>
      <c r="H8" s="94"/>
      <c r="I8" s="94"/>
      <c r="J8" s="1" t="s">
        <v>15</v>
      </c>
      <c r="K8" s="95">
        <f t="shared" si="1"/>
        <v>0.31</v>
      </c>
      <c r="L8" s="95">
        <f t="shared" si="2"/>
        <v>0.34</v>
      </c>
      <c r="M8" s="95">
        <f t="shared" si="3"/>
        <v>0.34</v>
      </c>
      <c r="N8" s="95">
        <f t="shared" si="4"/>
        <v>0.34</v>
      </c>
      <c r="O8" s="95">
        <f t="shared" si="5"/>
        <v>0.34</v>
      </c>
      <c r="P8" s="95">
        <f t="shared" si="26"/>
        <v>0.34</v>
      </c>
      <c r="Q8" s="95">
        <f t="shared" si="6"/>
        <v>0.31</v>
      </c>
      <c r="R8" s="95">
        <f t="shared" si="7"/>
        <v>0.34</v>
      </c>
      <c r="S8" s="95">
        <f t="shared" si="8"/>
        <v>0.34</v>
      </c>
      <c r="T8" s="95">
        <f t="shared" si="9"/>
        <v>0.36</v>
      </c>
      <c r="U8" s="95">
        <f t="shared" si="10"/>
        <v>0.34</v>
      </c>
      <c r="V8" s="95">
        <f t="shared" si="11"/>
        <v>0.35</v>
      </c>
      <c r="W8" s="95">
        <f t="shared" si="12"/>
        <v>0.33</v>
      </c>
      <c r="X8" s="95">
        <f t="shared" si="13"/>
        <v>0.34</v>
      </c>
      <c r="Y8" s="95">
        <f t="shared" si="14"/>
        <v>0.31</v>
      </c>
      <c r="Z8" s="95">
        <f t="shared" si="15"/>
        <v>0.34</v>
      </c>
      <c r="AA8" s="95">
        <f t="shared" si="16"/>
        <v>0.3</v>
      </c>
      <c r="AB8" s="95">
        <f t="shared" si="17"/>
        <v>0.35</v>
      </c>
      <c r="AC8" s="95">
        <f t="shared" si="18"/>
        <v>0.35</v>
      </c>
      <c r="AD8" s="95">
        <f t="shared" si="19"/>
        <v>0.38</v>
      </c>
      <c r="AE8" s="95">
        <f t="shared" si="20"/>
        <v>0.31</v>
      </c>
      <c r="AF8" s="95">
        <f t="shared" si="21"/>
        <v>0.35</v>
      </c>
      <c r="AG8" s="95">
        <f t="shared" si="22"/>
        <v>0.28999999999999998</v>
      </c>
      <c r="AH8" s="95">
        <f t="shared" si="23"/>
        <v>0.31</v>
      </c>
      <c r="AI8" s="95">
        <f t="shared" si="24"/>
        <v>0.33</v>
      </c>
      <c r="AJ8" s="95">
        <f t="shared" si="25"/>
        <v>0.31</v>
      </c>
    </row>
    <row r="9" spans="1:36" ht="12.95" customHeight="1" x14ac:dyDescent="0.15">
      <c r="A9" s="94">
        <v>36</v>
      </c>
      <c r="B9" s="135" t="s">
        <v>64</v>
      </c>
      <c r="C9" s="136"/>
      <c r="D9" s="94">
        <v>22</v>
      </c>
      <c r="E9" s="94">
        <v>18</v>
      </c>
      <c r="F9" s="4">
        <f t="shared" si="0"/>
        <v>0.34</v>
      </c>
      <c r="G9" s="5"/>
      <c r="H9" s="94"/>
      <c r="I9" s="94"/>
      <c r="J9" s="1" t="s">
        <v>15</v>
      </c>
      <c r="K9" s="95">
        <f t="shared" si="1"/>
        <v>0.31</v>
      </c>
      <c r="L9" s="95">
        <f t="shared" si="2"/>
        <v>0.34</v>
      </c>
      <c r="M9" s="95">
        <f t="shared" si="3"/>
        <v>0.34</v>
      </c>
      <c r="N9" s="95">
        <f t="shared" si="4"/>
        <v>0.34</v>
      </c>
      <c r="O9" s="95">
        <f t="shared" si="5"/>
        <v>0.34</v>
      </c>
      <c r="P9" s="95">
        <f t="shared" si="26"/>
        <v>0.34</v>
      </c>
      <c r="Q9" s="95">
        <f t="shared" si="6"/>
        <v>0.31</v>
      </c>
      <c r="R9" s="95">
        <f t="shared" si="7"/>
        <v>0.34</v>
      </c>
      <c r="S9" s="95">
        <f t="shared" si="8"/>
        <v>0.34</v>
      </c>
      <c r="T9" s="95">
        <f t="shared" si="9"/>
        <v>0.36</v>
      </c>
      <c r="U9" s="95">
        <f t="shared" si="10"/>
        <v>0.34</v>
      </c>
      <c r="V9" s="95">
        <f t="shared" si="11"/>
        <v>0.35</v>
      </c>
      <c r="W9" s="95">
        <f t="shared" si="12"/>
        <v>0.33</v>
      </c>
      <c r="X9" s="95">
        <f t="shared" si="13"/>
        <v>0.34</v>
      </c>
      <c r="Y9" s="95">
        <f t="shared" si="14"/>
        <v>0.31</v>
      </c>
      <c r="Z9" s="95">
        <f t="shared" si="15"/>
        <v>0.34</v>
      </c>
      <c r="AA9" s="95">
        <f t="shared" si="16"/>
        <v>0.3</v>
      </c>
      <c r="AB9" s="95">
        <f t="shared" si="17"/>
        <v>0.35</v>
      </c>
      <c r="AC9" s="95">
        <f t="shared" si="18"/>
        <v>0.35</v>
      </c>
      <c r="AD9" s="95">
        <f t="shared" si="19"/>
        <v>0.38</v>
      </c>
      <c r="AE9" s="95">
        <f t="shared" si="20"/>
        <v>0.31</v>
      </c>
      <c r="AF9" s="95">
        <f t="shared" si="21"/>
        <v>0.35</v>
      </c>
      <c r="AG9" s="95">
        <f t="shared" si="22"/>
        <v>0.28999999999999998</v>
      </c>
      <c r="AH9" s="95">
        <f t="shared" si="23"/>
        <v>0.31</v>
      </c>
      <c r="AI9" s="95">
        <f t="shared" si="24"/>
        <v>0.33</v>
      </c>
      <c r="AJ9" s="95">
        <f t="shared" si="25"/>
        <v>0.31</v>
      </c>
    </row>
    <row r="10" spans="1:36" ht="12.95" customHeight="1" x14ac:dyDescent="0.15">
      <c r="A10" s="94">
        <v>37</v>
      </c>
      <c r="B10" s="135" t="s">
        <v>64</v>
      </c>
      <c r="C10" s="136"/>
      <c r="D10" s="94">
        <v>22</v>
      </c>
      <c r="E10" s="94">
        <v>18</v>
      </c>
      <c r="F10" s="4">
        <f t="shared" si="0"/>
        <v>0.34</v>
      </c>
      <c r="G10" s="94"/>
      <c r="H10" s="94" t="s">
        <v>61</v>
      </c>
      <c r="I10" s="94" t="s">
        <v>84</v>
      </c>
      <c r="J10" s="1" t="s">
        <v>15</v>
      </c>
      <c r="K10" s="95">
        <f t="shared" si="1"/>
        <v>0.31</v>
      </c>
      <c r="L10" s="95">
        <f t="shared" si="2"/>
        <v>0.34</v>
      </c>
      <c r="M10" s="95">
        <f t="shared" si="3"/>
        <v>0.34</v>
      </c>
      <c r="N10" s="95">
        <f t="shared" si="4"/>
        <v>0.34</v>
      </c>
      <c r="O10" s="95">
        <f t="shared" si="5"/>
        <v>0.34</v>
      </c>
      <c r="P10" s="95">
        <f t="shared" si="26"/>
        <v>0.34</v>
      </c>
      <c r="Q10" s="95">
        <f t="shared" si="6"/>
        <v>0.31</v>
      </c>
      <c r="R10" s="95">
        <f t="shared" si="7"/>
        <v>0.34</v>
      </c>
      <c r="S10" s="95">
        <f t="shared" si="8"/>
        <v>0.34</v>
      </c>
      <c r="T10" s="95">
        <f t="shared" si="9"/>
        <v>0.36</v>
      </c>
      <c r="U10" s="95">
        <f t="shared" si="10"/>
        <v>0.34</v>
      </c>
      <c r="V10" s="95">
        <f t="shared" si="11"/>
        <v>0.35</v>
      </c>
      <c r="W10" s="95">
        <f t="shared" si="12"/>
        <v>0.33</v>
      </c>
      <c r="X10" s="95">
        <f t="shared" si="13"/>
        <v>0.34</v>
      </c>
      <c r="Y10" s="95">
        <f t="shared" si="14"/>
        <v>0.31</v>
      </c>
      <c r="Z10" s="95">
        <f t="shared" si="15"/>
        <v>0.34</v>
      </c>
      <c r="AA10" s="95">
        <f t="shared" si="16"/>
        <v>0.3</v>
      </c>
      <c r="AB10" s="95">
        <f t="shared" si="17"/>
        <v>0.35</v>
      </c>
      <c r="AC10" s="95">
        <f t="shared" si="18"/>
        <v>0.35</v>
      </c>
      <c r="AD10" s="95">
        <f t="shared" si="19"/>
        <v>0.38</v>
      </c>
      <c r="AE10" s="95">
        <f t="shared" si="20"/>
        <v>0.31</v>
      </c>
      <c r="AF10" s="95">
        <f t="shared" si="21"/>
        <v>0.35</v>
      </c>
      <c r="AG10" s="95">
        <f t="shared" si="22"/>
        <v>0.28999999999999998</v>
      </c>
      <c r="AH10" s="95">
        <f t="shared" si="23"/>
        <v>0.31</v>
      </c>
      <c r="AI10" s="95">
        <f t="shared" si="24"/>
        <v>0.33</v>
      </c>
      <c r="AJ10" s="95">
        <f t="shared" si="25"/>
        <v>0.31</v>
      </c>
    </row>
    <row r="11" spans="1:36" ht="12.95" customHeight="1" x14ac:dyDescent="0.15">
      <c r="A11" s="94">
        <v>38</v>
      </c>
      <c r="B11" s="135" t="s">
        <v>64</v>
      </c>
      <c r="C11" s="136"/>
      <c r="D11" s="94">
        <v>26</v>
      </c>
      <c r="E11" s="94">
        <v>20</v>
      </c>
      <c r="F11" s="4">
        <f t="shared" si="0"/>
        <v>0.52</v>
      </c>
      <c r="G11" s="5"/>
      <c r="H11" s="94"/>
      <c r="I11" s="94"/>
      <c r="J11" s="1" t="s">
        <v>15</v>
      </c>
      <c r="K11" s="95">
        <f t="shared" si="1"/>
        <v>0.46</v>
      </c>
      <c r="L11" s="95">
        <f t="shared" si="2"/>
        <v>0.52</v>
      </c>
      <c r="M11" s="95">
        <f t="shared" si="3"/>
        <v>0.52</v>
      </c>
      <c r="N11" s="95">
        <f t="shared" si="4"/>
        <v>0.51</v>
      </c>
      <c r="O11" s="95">
        <f t="shared" si="5"/>
        <v>0.51</v>
      </c>
      <c r="P11" s="95">
        <f t="shared" si="26"/>
        <v>0.52</v>
      </c>
      <c r="Q11" s="95">
        <f t="shared" si="6"/>
        <v>0.46</v>
      </c>
      <c r="R11" s="95">
        <f t="shared" si="7"/>
        <v>0.52</v>
      </c>
      <c r="S11" s="95">
        <f t="shared" si="8"/>
        <v>0.52</v>
      </c>
      <c r="T11" s="95">
        <f t="shared" si="9"/>
        <v>0.54</v>
      </c>
      <c r="U11" s="95">
        <f t="shared" si="10"/>
        <v>0.52</v>
      </c>
      <c r="V11" s="95">
        <f t="shared" si="11"/>
        <v>0.54</v>
      </c>
      <c r="W11" s="95">
        <f t="shared" si="12"/>
        <v>0.5</v>
      </c>
      <c r="X11" s="95">
        <f t="shared" si="13"/>
        <v>0.51</v>
      </c>
      <c r="Y11" s="95">
        <f t="shared" si="14"/>
        <v>0.47</v>
      </c>
      <c r="Z11" s="95">
        <f t="shared" si="15"/>
        <v>0.51</v>
      </c>
      <c r="AA11" s="95">
        <f t="shared" si="16"/>
        <v>0.45</v>
      </c>
      <c r="AB11" s="95">
        <f t="shared" si="17"/>
        <v>0.54</v>
      </c>
      <c r="AC11" s="95">
        <f t="shared" si="18"/>
        <v>0.54</v>
      </c>
      <c r="AD11" s="95">
        <f t="shared" si="19"/>
        <v>0.56000000000000005</v>
      </c>
      <c r="AE11" s="95">
        <f t="shared" si="20"/>
        <v>0.48</v>
      </c>
      <c r="AF11" s="95">
        <f t="shared" si="21"/>
        <v>0.54</v>
      </c>
      <c r="AG11" s="95">
        <f t="shared" si="22"/>
        <v>0.44</v>
      </c>
      <c r="AH11" s="95">
        <f t="shared" si="23"/>
        <v>0.48</v>
      </c>
      <c r="AI11" s="95">
        <f t="shared" si="24"/>
        <v>0.5</v>
      </c>
      <c r="AJ11" s="95">
        <f t="shared" si="25"/>
        <v>0.48</v>
      </c>
    </row>
    <row r="12" spans="1:36" ht="12.95" customHeight="1" x14ac:dyDescent="0.15">
      <c r="A12" s="94">
        <v>39</v>
      </c>
      <c r="B12" s="135" t="s">
        <v>64</v>
      </c>
      <c r="C12" s="136"/>
      <c r="D12" s="94">
        <v>22</v>
      </c>
      <c r="E12" s="94">
        <v>18</v>
      </c>
      <c r="F12" s="4">
        <f t="shared" si="0"/>
        <v>0.34</v>
      </c>
      <c r="G12" s="5"/>
      <c r="H12" s="94"/>
      <c r="I12" s="5"/>
      <c r="J12" s="1" t="s">
        <v>15</v>
      </c>
      <c r="K12" s="95">
        <f t="shared" si="1"/>
        <v>0.31</v>
      </c>
      <c r="L12" s="95">
        <f t="shared" si="2"/>
        <v>0.34</v>
      </c>
      <c r="M12" s="95">
        <f t="shared" si="3"/>
        <v>0.34</v>
      </c>
      <c r="N12" s="95">
        <f t="shared" si="4"/>
        <v>0.34</v>
      </c>
      <c r="O12" s="95">
        <f t="shared" si="5"/>
        <v>0.34</v>
      </c>
      <c r="P12" s="95">
        <f t="shared" si="26"/>
        <v>0.34</v>
      </c>
      <c r="Q12" s="95">
        <f t="shared" si="6"/>
        <v>0.31</v>
      </c>
      <c r="R12" s="95">
        <f t="shared" si="7"/>
        <v>0.34</v>
      </c>
      <c r="S12" s="95">
        <f t="shared" si="8"/>
        <v>0.34</v>
      </c>
      <c r="T12" s="95">
        <f t="shared" si="9"/>
        <v>0.36</v>
      </c>
      <c r="U12" s="95">
        <f t="shared" si="10"/>
        <v>0.34</v>
      </c>
      <c r="V12" s="95">
        <f t="shared" si="11"/>
        <v>0.35</v>
      </c>
      <c r="W12" s="95">
        <f t="shared" si="12"/>
        <v>0.33</v>
      </c>
      <c r="X12" s="95">
        <f t="shared" si="13"/>
        <v>0.34</v>
      </c>
      <c r="Y12" s="95">
        <f t="shared" si="14"/>
        <v>0.31</v>
      </c>
      <c r="Z12" s="95">
        <f t="shared" si="15"/>
        <v>0.34</v>
      </c>
      <c r="AA12" s="95">
        <f t="shared" si="16"/>
        <v>0.3</v>
      </c>
      <c r="AB12" s="95">
        <f t="shared" si="17"/>
        <v>0.35</v>
      </c>
      <c r="AC12" s="95">
        <f t="shared" si="18"/>
        <v>0.35</v>
      </c>
      <c r="AD12" s="95">
        <f t="shared" si="19"/>
        <v>0.38</v>
      </c>
      <c r="AE12" s="95">
        <f t="shared" si="20"/>
        <v>0.31</v>
      </c>
      <c r="AF12" s="95">
        <f t="shared" si="21"/>
        <v>0.35</v>
      </c>
      <c r="AG12" s="95">
        <f t="shared" si="22"/>
        <v>0.28999999999999998</v>
      </c>
      <c r="AH12" s="95">
        <f t="shared" si="23"/>
        <v>0.31</v>
      </c>
      <c r="AI12" s="95">
        <f t="shared" si="24"/>
        <v>0.33</v>
      </c>
      <c r="AJ12" s="95">
        <f t="shared" si="25"/>
        <v>0.31</v>
      </c>
    </row>
    <row r="13" spans="1:36" ht="12.95" customHeight="1" x14ac:dyDescent="0.15">
      <c r="A13" s="94">
        <v>40</v>
      </c>
      <c r="B13" s="135" t="s">
        <v>64</v>
      </c>
      <c r="C13" s="136"/>
      <c r="D13" s="94">
        <v>22</v>
      </c>
      <c r="E13" s="94">
        <v>18</v>
      </c>
      <c r="F13" s="4">
        <f t="shared" si="0"/>
        <v>0.34</v>
      </c>
      <c r="G13" s="5"/>
      <c r="H13" s="94" t="s">
        <v>61</v>
      </c>
      <c r="I13" s="94" t="s">
        <v>84</v>
      </c>
      <c r="J13" s="1" t="s">
        <v>15</v>
      </c>
      <c r="K13" s="95">
        <f t="shared" si="1"/>
        <v>0.31</v>
      </c>
      <c r="L13" s="95">
        <f t="shared" si="2"/>
        <v>0.34</v>
      </c>
      <c r="M13" s="95">
        <f t="shared" si="3"/>
        <v>0.34</v>
      </c>
      <c r="N13" s="95">
        <f t="shared" si="4"/>
        <v>0.34</v>
      </c>
      <c r="O13" s="95">
        <f t="shared" si="5"/>
        <v>0.34</v>
      </c>
      <c r="P13" s="95">
        <f t="shared" si="26"/>
        <v>0.34</v>
      </c>
      <c r="Q13" s="95">
        <f t="shared" si="6"/>
        <v>0.31</v>
      </c>
      <c r="R13" s="95">
        <f t="shared" si="7"/>
        <v>0.34</v>
      </c>
      <c r="S13" s="95">
        <f t="shared" si="8"/>
        <v>0.34</v>
      </c>
      <c r="T13" s="95">
        <f t="shared" si="9"/>
        <v>0.36</v>
      </c>
      <c r="U13" s="95">
        <f t="shared" si="10"/>
        <v>0.34</v>
      </c>
      <c r="V13" s="95">
        <f t="shared" si="11"/>
        <v>0.35</v>
      </c>
      <c r="W13" s="95">
        <f t="shared" si="12"/>
        <v>0.33</v>
      </c>
      <c r="X13" s="95">
        <f t="shared" si="13"/>
        <v>0.34</v>
      </c>
      <c r="Y13" s="95">
        <f t="shared" si="14"/>
        <v>0.31</v>
      </c>
      <c r="Z13" s="95">
        <f t="shared" si="15"/>
        <v>0.34</v>
      </c>
      <c r="AA13" s="95">
        <f t="shared" si="16"/>
        <v>0.3</v>
      </c>
      <c r="AB13" s="95">
        <f t="shared" si="17"/>
        <v>0.35</v>
      </c>
      <c r="AC13" s="95">
        <f t="shared" si="18"/>
        <v>0.35</v>
      </c>
      <c r="AD13" s="95">
        <f t="shared" si="19"/>
        <v>0.38</v>
      </c>
      <c r="AE13" s="95">
        <f t="shared" si="20"/>
        <v>0.31</v>
      </c>
      <c r="AF13" s="95">
        <f t="shared" si="21"/>
        <v>0.35</v>
      </c>
      <c r="AG13" s="95">
        <f t="shared" si="22"/>
        <v>0.28999999999999998</v>
      </c>
      <c r="AH13" s="95">
        <f t="shared" si="23"/>
        <v>0.31</v>
      </c>
      <c r="AI13" s="95">
        <f t="shared" si="24"/>
        <v>0.33</v>
      </c>
      <c r="AJ13" s="95">
        <f t="shared" si="25"/>
        <v>0.31</v>
      </c>
    </row>
    <row r="14" spans="1:36" ht="12.95" customHeight="1" x14ac:dyDescent="0.15">
      <c r="A14" s="94">
        <v>41</v>
      </c>
      <c r="B14" s="135" t="s">
        <v>64</v>
      </c>
      <c r="C14" s="136"/>
      <c r="D14" s="94">
        <v>18</v>
      </c>
      <c r="E14" s="94">
        <v>16</v>
      </c>
      <c r="F14" s="4">
        <f t="shared" si="0"/>
        <v>0.21</v>
      </c>
      <c r="G14" s="5"/>
      <c r="H14" s="94"/>
      <c r="I14" s="5"/>
      <c r="J14" s="1" t="s">
        <v>15</v>
      </c>
      <c r="K14" s="95">
        <f t="shared" si="1"/>
        <v>0.19</v>
      </c>
      <c r="L14" s="95">
        <f t="shared" si="2"/>
        <v>0.21</v>
      </c>
      <c r="M14" s="95">
        <f t="shared" si="3"/>
        <v>0.21</v>
      </c>
      <c r="N14" s="95">
        <f t="shared" si="4"/>
        <v>0.21</v>
      </c>
      <c r="O14" s="95">
        <f t="shared" si="5"/>
        <v>0.21</v>
      </c>
      <c r="P14" s="95">
        <f t="shared" si="26"/>
        <v>0.21</v>
      </c>
      <c r="Q14" s="95">
        <f t="shared" si="6"/>
        <v>0.19</v>
      </c>
      <c r="R14" s="95">
        <f t="shared" si="7"/>
        <v>0.21</v>
      </c>
      <c r="S14" s="95">
        <f t="shared" si="8"/>
        <v>0.21</v>
      </c>
      <c r="T14" s="95">
        <f t="shared" si="9"/>
        <v>0.22</v>
      </c>
      <c r="U14" s="95">
        <f t="shared" si="10"/>
        <v>0.21</v>
      </c>
      <c r="V14" s="95">
        <f t="shared" si="11"/>
        <v>0.21</v>
      </c>
      <c r="W14" s="95">
        <f t="shared" si="12"/>
        <v>0.2</v>
      </c>
      <c r="X14" s="95">
        <f t="shared" si="13"/>
        <v>0.21</v>
      </c>
      <c r="Y14" s="95">
        <f t="shared" si="14"/>
        <v>0.18</v>
      </c>
      <c r="Z14" s="95">
        <f t="shared" si="15"/>
        <v>0.2</v>
      </c>
      <c r="AA14" s="95">
        <f t="shared" si="16"/>
        <v>0.19</v>
      </c>
      <c r="AB14" s="95">
        <f t="shared" si="17"/>
        <v>0.21</v>
      </c>
      <c r="AC14" s="95">
        <f t="shared" si="18"/>
        <v>0.21</v>
      </c>
      <c r="AD14" s="95">
        <f t="shared" si="19"/>
        <v>0.24</v>
      </c>
      <c r="AE14" s="95">
        <f t="shared" si="20"/>
        <v>0.19</v>
      </c>
      <c r="AF14" s="95">
        <f t="shared" si="21"/>
        <v>0.21</v>
      </c>
      <c r="AG14" s="95">
        <f t="shared" si="22"/>
        <v>0.18</v>
      </c>
      <c r="AH14" s="95">
        <f t="shared" si="23"/>
        <v>0.19</v>
      </c>
      <c r="AI14" s="95">
        <f t="shared" si="24"/>
        <v>0.21</v>
      </c>
      <c r="AJ14" s="95">
        <f t="shared" si="25"/>
        <v>0.19</v>
      </c>
    </row>
    <row r="15" spans="1:36" ht="12.95" customHeight="1" x14ac:dyDescent="0.15">
      <c r="A15" s="94">
        <v>42</v>
      </c>
      <c r="B15" s="135" t="s">
        <v>64</v>
      </c>
      <c r="C15" s="136"/>
      <c r="D15" s="94">
        <v>20</v>
      </c>
      <c r="E15" s="94">
        <v>16</v>
      </c>
      <c r="F15" s="4">
        <f t="shared" si="0"/>
        <v>0.25</v>
      </c>
      <c r="G15" s="94"/>
      <c r="H15" s="94" t="s">
        <v>61</v>
      </c>
      <c r="I15" s="94" t="s">
        <v>84</v>
      </c>
      <c r="J15" s="1" t="s">
        <v>15</v>
      </c>
      <c r="K15" s="95">
        <f t="shared" si="1"/>
        <v>0.23</v>
      </c>
      <c r="L15" s="95">
        <f t="shared" si="2"/>
        <v>0.25</v>
      </c>
      <c r="M15" s="95">
        <f t="shared" si="3"/>
        <v>0.25</v>
      </c>
      <c r="N15" s="95">
        <f t="shared" si="4"/>
        <v>0.25</v>
      </c>
      <c r="O15" s="95">
        <f t="shared" si="5"/>
        <v>0.26</v>
      </c>
      <c r="P15" s="95">
        <f t="shared" si="26"/>
        <v>0.25</v>
      </c>
      <c r="Q15" s="95">
        <f t="shared" si="6"/>
        <v>0.23</v>
      </c>
      <c r="R15" s="95">
        <f t="shared" si="7"/>
        <v>0.25</v>
      </c>
      <c r="S15" s="95">
        <f t="shared" si="8"/>
        <v>0.25</v>
      </c>
      <c r="T15" s="95">
        <f t="shared" si="9"/>
        <v>0.26</v>
      </c>
      <c r="U15" s="95">
        <f t="shared" si="10"/>
        <v>0.25</v>
      </c>
      <c r="V15" s="95">
        <f t="shared" si="11"/>
        <v>0.26</v>
      </c>
      <c r="W15" s="95">
        <f t="shared" si="12"/>
        <v>0.25</v>
      </c>
      <c r="X15" s="95">
        <f t="shared" si="13"/>
        <v>0.25</v>
      </c>
      <c r="Y15" s="95">
        <f t="shared" si="14"/>
        <v>0.23</v>
      </c>
      <c r="Z15" s="95">
        <f t="shared" si="15"/>
        <v>0.25</v>
      </c>
      <c r="AA15" s="95">
        <f t="shared" si="16"/>
        <v>0.22</v>
      </c>
      <c r="AB15" s="95">
        <f t="shared" si="17"/>
        <v>0.26</v>
      </c>
      <c r="AC15" s="95">
        <f t="shared" si="18"/>
        <v>0.26</v>
      </c>
      <c r="AD15" s="95">
        <f t="shared" si="19"/>
        <v>0.28999999999999998</v>
      </c>
      <c r="AE15" s="95">
        <f t="shared" si="20"/>
        <v>0.23</v>
      </c>
      <c r="AF15" s="95">
        <f t="shared" si="21"/>
        <v>0.26</v>
      </c>
      <c r="AG15" s="95">
        <f t="shared" si="22"/>
        <v>0.22</v>
      </c>
      <c r="AH15" s="95">
        <f t="shared" si="23"/>
        <v>0.23</v>
      </c>
      <c r="AI15" s="95">
        <f t="shared" si="24"/>
        <v>0.25</v>
      </c>
      <c r="AJ15" s="95">
        <f t="shared" si="25"/>
        <v>0.23</v>
      </c>
    </row>
    <row r="16" spans="1:36" ht="12.95" customHeight="1" x14ac:dyDescent="0.15">
      <c r="A16" s="94">
        <v>43</v>
      </c>
      <c r="B16" s="135" t="s">
        <v>64</v>
      </c>
      <c r="C16" s="136"/>
      <c r="D16" s="94">
        <v>16</v>
      </c>
      <c r="E16" s="94">
        <v>16</v>
      </c>
      <c r="F16" s="4">
        <f t="shared" si="0"/>
        <v>0.17</v>
      </c>
      <c r="G16" s="5"/>
      <c r="H16" s="94"/>
      <c r="I16" s="5"/>
      <c r="J16" s="1" t="s">
        <v>15</v>
      </c>
      <c r="K16" s="95">
        <f t="shared" si="1"/>
        <v>0.16</v>
      </c>
      <c r="L16" s="95">
        <f t="shared" si="2"/>
        <v>0.17</v>
      </c>
      <c r="M16" s="95">
        <f t="shared" si="3"/>
        <v>0.17</v>
      </c>
      <c r="N16" s="95">
        <f t="shared" si="4"/>
        <v>0.17</v>
      </c>
      <c r="O16" s="95">
        <f t="shared" si="5"/>
        <v>0.17</v>
      </c>
      <c r="P16" s="95">
        <f t="shared" si="26"/>
        <v>0.17</v>
      </c>
      <c r="Q16" s="95">
        <f t="shared" si="6"/>
        <v>0.15</v>
      </c>
      <c r="R16" s="95">
        <f t="shared" si="7"/>
        <v>0.17</v>
      </c>
      <c r="S16" s="95">
        <f t="shared" si="8"/>
        <v>0.17</v>
      </c>
      <c r="T16" s="95">
        <f t="shared" si="9"/>
        <v>0.18</v>
      </c>
      <c r="U16" s="95">
        <f t="shared" si="10"/>
        <v>0.17</v>
      </c>
      <c r="V16" s="95">
        <f t="shared" si="11"/>
        <v>0.17</v>
      </c>
      <c r="W16" s="95">
        <f t="shared" si="12"/>
        <v>0.16</v>
      </c>
      <c r="X16" s="95">
        <f t="shared" si="13"/>
        <v>0.17</v>
      </c>
      <c r="Y16" s="95">
        <f t="shared" si="14"/>
        <v>0.14000000000000001</v>
      </c>
      <c r="Z16" s="95">
        <f t="shared" si="15"/>
        <v>0.16</v>
      </c>
      <c r="AA16" s="95">
        <f t="shared" si="16"/>
        <v>0.15</v>
      </c>
      <c r="AB16" s="95">
        <f t="shared" si="17"/>
        <v>0.16</v>
      </c>
      <c r="AC16" s="95">
        <f t="shared" si="18"/>
        <v>0.17</v>
      </c>
      <c r="AD16" s="95">
        <f t="shared" si="19"/>
        <v>0.2</v>
      </c>
      <c r="AE16" s="95">
        <f t="shared" si="20"/>
        <v>0.15</v>
      </c>
      <c r="AF16" s="95">
        <f t="shared" si="21"/>
        <v>0.16</v>
      </c>
      <c r="AG16" s="95">
        <f t="shared" si="22"/>
        <v>0.14000000000000001</v>
      </c>
      <c r="AH16" s="95">
        <f t="shared" si="23"/>
        <v>0.15</v>
      </c>
      <c r="AI16" s="95">
        <f t="shared" si="24"/>
        <v>0.17</v>
      </c>
      <c r="AJ16" s="95">
        <f t="shared" si="25"/>
        <v>0.15</v>
      </c>
    </row>
    <row r="17" spans="1:36" ht="12.95" customHeight="1" x14ac:dyDescent="0.15">
      <c r="A17" s="94">
        <v>44</v>
      </c>
      <c r="B17" s="135" t="s">
        <v>64</v>
      </c>
      <c r="C17" s="136"/>
      <c r="D17" s="94">
        <v>20</v>
      </c>
      <c r="E17" s="94">
        <v>18</v>
      </c>
      <c r="F17" s="4">
        <f t="shared" si="0"/>
        <v>0.28999999999999998</v>
      </c>
      <c r="G17" s="94"/>
      <c r="H17" s="94" t="s">
        <v>61</v>
      </c>
      <c r="I17" s="94" t="s">
        <v>84</v>
      </c>
      <c r="J17" s="1" t="s">
        <v>15</v>
      </c>
      <c r="K17" s="95">
        <f t="shared" si="1"/>
        <v>0.26</v>
      </c>
      <c r="L17" s="95">
        <f t="shared" si="2"/>
        <v>0.28999999999999998</v>
      </c>
      <c r="M17" s="95">
        <f t="shared" si="3"/>
        <v>0.28999999999999998</v>
      </c>
      <c r="N17" s="95">
        <f t="shared" si="4"/>
        <v>0.28999999999999998</v>
      </c>
      <c r="O17" s="95">
        <f t="shared" si="5"/>
        <v>0.28999999999999998</v>
      </c>
      <c r="P17" s="95">
        <f t="shared" si="26"/>
        <v>0.28999999999999998</v>
      </c>
      <c r="Q17" s="95">
        <f t="shared" si="6"/>
        <v>0.26</v>
      </c>
      <c r="R17" s="95">
        <f t="shared" si="7"/>
        <v>0.28999999999999998</v>
      </c>
      <c r="S17" s="95">
        <f t="shared" si="8"/>
        <v>0.28999999999999998</v>
      </c>
      <c r="T17" s="95">
        <f t="shared" si="9"/>
        <v>0.3</v>
      </c>
      <c r="U17" s="95">
        <f t="shared" si="10"/>
        <v>0.28999999999999998</v>
      </c>
      <c r="V17" s="95">
        <f t="shared" si="11"/>
        <v>0.28999999999999998</v>
      </c>
      <c r="W17" s="95">
        <f t="shared" si="12"/>
        <v>0.28000000000000003</v>
      </c>
      <c r="X17" s="95">
        <f t="shared" si="13"/>
        <v>0.28000000000000003</v>
      </c>
      <c r="Y17" s="95">
        <f t="shared" si="14"/>
        <v>0.25</v>
      </c>
      <c r="Z17" s="95">
        <f t="shared" si="15"/>
        <v>0.28000000000000003</v>
      </c>
      <c r="AA17" s="95">
        <f t="shared" si="16"/>
        <v>0.25</v>
      </c>
      <c r="AB17" s="95">
        <f t="shared" si="17"/>
        <v>0.28999999999999998</v>
      </c>
      <c r="AC17" s="95">
        <f t="shared" si="18"/>
        <v>0.28999999999999998</v>
      </c>
      <c r="AD17" s="95">
        <f t="shared" si="19"/>
        <v>0.33</v>
      </c>
      <c r="AE17" s="95">
        <f t="shared" si="20"/>
        <v>0.26</v>
      </c>
      <c r="AF17" s="95">
        <f t="shared" si="21"/>
        <v>0.28999999999999998</v>
      </c>
      <c r="AG17" s="95">
        <f t="shared" si="22"/>
        <v>0.24</v>
      </c>
      <c r="AH17" s="95">
        <f t="shared" si="23"/>
        <v>0.26</v>
      </c>
      <c r="AI17" s="95">
        <f t="shared" si="24"/>
        <v>0.28000000000000003</v>
      </c>
      <c r="AJ17" s="95">
        <f t="shared" si="25"/>
        <v>0.26</v>
      </c>
    </row>
    <row r="18" spans="1:36" ht="12.95" customHeight="1" x14ac:dyDescent="0.15">
      <c r="A18" s="94">
        <v>45</v>
      </c>
      <c r="B18" s="135" t="s">
        <v>64</v>
      </c>
      <c r="C18" s="136"/>
      <c r="D18" s="94">
        <v>22</v>
      </c>
      <c r="E18" s="94">
        <v>16</v>
      </c>
      <c r="F18" s="4">
        <f t="shared" si="0"/>
        <v>0.3</v>
      </c>
      <c r="G18" s="5"/>
      <c r="H18" s="94"/>
      <c r="I18" s="5"/>
      <c r="J18" s="1" t="s">
        <v>15</v>
      </c>
      <c r="K18" s="95">
        <f t="shared" si="1"/>
        <v>0.28000000000000003</v>
      </c>
      <c r="L18" s="95">
        <f t="shared" si="2"/>
        <v>0.3</v>
      </c>
      <c r="M18" s="95">
        <f t="shared" si="3"/>
        <v>0.3</v>
      </c>
      <c r="N18" s="95">
        <f t="shared" si="4"/>
        <v>0.3</v>
      </c>
      <c r="O18" s="95">
        <f t="shared" si="5"/>
        <v>0.3</v>
      </c>
      <c r="P18" s="95">
        <f t="shared" si="26"/>
        <v>0.3</v>
      </c>
      <c r="Q18" s="95">
        <f t="shared" si="6"/>
        <v>0.28000000000000003</v>
      </c>
      <c r="R18" s="95">
        <f t="shared" si="7"/>
        <v>0.3</v>
      </c>
      <c r="S18" s="95">
        <f t="shared" si="8"/>
        <v>0.3</v>
      </c>
      <c r="T18" s="95">
        <f t="shared" si="9"/>
        <v>0.3</v>
      </c>
      <c r="U18" s="95">
        <f t="shared" si="10"/>
        <v>0.3</v>
      </c>
      <c r="V18" s="95">
        <f t="shared" si="11"/>
        <v>0.32</v>
      </c>
      <c r="W18" s="95">
        <f t="shared" si="12"/>
        <v>0.3</v>
      </c>
      <c r="X18" s="95">
        <f t="shared" si="13"/>
        <v>0.3</v>
      </c>
      <c r="Y18" s="95">
        <f t="shared" si="14"/>
        <v>0.27</v>
      </c>
      <c r="Z18" s="95">
        <f t="shared" si="15"/>
        <v>0.3</v>
      </c>
      <c r="AA18" s="95">
        <f t="shared" si="16"/>
        <v>0.27</v>
      </c>
      <c r="AB18" s="95">
        <f t="shared" si="17"/>
        <v>0.31</v>
      </c>
      <c r="AC18" s="95">
        <f t="shared" si="18"/>
        <v>0.31</v>
      </c>
      <c r="AD18" s="95">
        <f t="shared" si="19"/>
        <v>0.34</v>
      </c>
      <c r="AE18" s="95">
        <f t="shared" si="20"/>
        <v>0.28000000000000003</v>
      </c>
      <c r="AF18" s="95">
        <f t="shared" si="21"/>
        <v>0.31</v>
      </c>
      <c r="AG18" s="95">
        <f t="shared" si="22"/>
        <v>0.27</v>
      </c>
      <c r="AH18" s="95">
        <f t="shared" si="23"/>
        <v>0.28000000000000003</v>
      </c>
      <c r="AI18" s="95">
        <f t="shared" si="24"/>
        <v>0.3</v>
      </c>
      <c r="AJ18" s="95">
        <f t="shared" si="25"/>
        <v>0.28000000000000003</v>
      </c>
    </row>
    <row r="19" spans="1:36" ht="12.95" customHeight="1" x14ac:dyDescent="0.15">
      <c r="A19" s="94"/>
      <c r="B19" s="135"/>
      <c r="C19" s="136"/>
      <c r="D19" s="94"/>
      <c r="E19" s="94"/>
      <c r="F19" s="4" t="str">
        <f t="shared" si="0"/>
        <v/>
      </c>
      <c r="G19" s="5"/>
      <c r="H19" s="94"/>
      <c r="I19" s="5"/>
      <c r="J19" s="1" t="s">
        <v>15</v>
      </c>
      <c r="K19" s="95" t="e">
        <f t="shared" si="1"/>
        <v>#NUM!</v>
      </c>
      <c r="L19" s="95" t="e">
        <f t="shared" si="2"/>
        <v>#NUM!</v>
      </c>
      <c r="M19" s="95" t="e">
        <f t="shared" si="3"/>
        <v>#NUM!</v>
      </c>
      <c r="N19" s="95" t="e">
        <f t="shared" si="4"/>
        <v>#NUM!</v>
      </c>
      <c r="O19" s="95" t="e">
        <f t="shared" si="5"/>
        <v>#NUM!</v>
      </c>
      <c r="P19" s="95" t="e">
        <f t="shared" si="26"/>
        <v>#N/A</v>
      </c>
      <c r="Q19" s="95" t="e">
        <f t="shared" si="6"/>
        <v>#NUM!</v>
      </c>
      <c r="R19" s="95" t="e">
        <f t="shared" si="7"/>
        <v>#NUM!</v>
      </c>
      <c r="S19" s="95" t="e">
        <f t="shared" si="8"/>
        <v>#NUM!</v>
      </c>
      <c r="T19" s="95" t="e">
        <f t="shared" si="9"/>
        <v>#NUM!</v>
      </c>
      <c r="U19" s="95" t="e">
        <f t="shared" si="10"/>
        <v>#N/A</v>
      </c>
      <c r="V19" s="95" t="e">
        <f t="shared" si="11"/>
        <v>#NUM!</v>
      </c>
      <c r="W19" s="95" t="e">
        <f t="shared" si="12"/>
        <v>#NUM!</v>
      </c>
      <c r="X19" s="95" t="e">
        <f t="shared" si="13"/>
        <v>#NUM!</v>
      </c>
      <c r="Y19" s="95" t="e">
        <f t="shared" si="14"/>
        <v>#NUM!</v>
      </c>
      <c r="Z19" s="95" t="e">
        <f t="shared" si="15"/>
        <v>#N/A</v>
      </c>
      <c r="AA19" s="95" t="e">
        <f t="shared" si="16"/>
        <v>#NUM!</v>
      </c>
      <c r="AB19" s="95" t="e">
        <f t="shared" si="17"/>
        <v>#NUM!</v>
      </c>
      <c r="AC19" s="95" t="e">
        <f t="shared" si="18"/>
        <v>#NUM!</v>
      </c>
      <c r="AD19" s="95" t="e">
        <f t="shared" si="19"/>
        <v>#NUM!</v>
      </c>
      <c r="AE19" s="95" t="e">
        <f t="shared" si="20"/>
        <v>#NUM!</v>
      </c>
      <c r="AF19" s="95" t="e">
        <f t="shared" si="21"/>
        <v>#N/A</v>
      </c>
      <c r="AG19" s="95" t="e">
        <f t="shared" si="22"/>
        <v>#NUM!</v>
      </c>
      <c r="AH19" s="95" t="e">
        <f t="shared" si="23"/>
        <v>#NUM!</v>
      </c>
      <c r="AI19" s="95" t="e">
        <f t="shared" si="24"/>
        <v>#NUM!</v>
      </c>
      <c r="AJ19" s="95" t="e">
        <f t="shared" si="25"/>
        <v>#N/A</v>
      </c>
    </row>
    <row r="20" spans="1:36" ht="12.95" customHeight="1" x14ac:dyDescent="0.15">
      <c r="A20" s="94"/>
      <c r="B20" s="135"/>
      <c r="C20" s="136"/>
      <c r="D20" s="94"/>
      <c r="E20" s="94"/>
      <c r="F20" s="4" t="str">
        <f t="shared" si="0"/>
        <v/>
      </c>
      <c r="G20" s="5"/>
      <c r="H20" s="94"/>
      <c r="I20" s="5"/>
      <c r="J20" s="1" t="s">
        <v>15</v>
      </c>
      <c r="K20" s="95" t="e">
        <f t="shared" si="1"/>
        <v>#NUM!</v>
      </c>
      <c r="L20" s="95" t="e">
        <f t="shared" si="2"/>
        <v>#NUM!</v>
      </c>
      <c r="M20" s="95" t="e">
        <f t="shared" si="3"/>
        <v>#NUM!</v>
      </c>
      <c r="N20" s="95" t="e">
        <f t="shared" si="4"/>
        <v>#NUM!</v>
      </c>
      <c r="O20" s="95" t="e">
        <f t="shared" si="5"/>
        <v>#NUM!</v>
      </c>
      <c r="P20" s="95" t="e">
        <f t="shared" si="26"/>
        <v>#N/A</v>
      </c>
      <c r="Q20" s="95" t="e">
        <f t="shared" si="6"/>
        <v>#NUM!</v>
      </c>
      <c r="R20" s="95" t="e">
        <f t="shared" si="7"/>
        <v>#NUM!</v>
      </c>
      <c r="S20" s="95" t="e">
        <f t="shared" si="8"/>
        <v>#NUM!</v>
      </c>
      <c r="T20" s="95" t="e">
        <f t="shared" si="9"/>
        <v>#NUM!</v>
      </c>
      <c r="U20" s="95" t="e">
        <f t="shared" si="10"/>
        <v>#N/A</v>
      </c>
      <c r="V20" s="95" t="e">
        <f t="shared" si="11"/>
        <v>#NUM!</v>
      </c>
      <c r="W20" s="95" t="e">
        <f t="shared" si="12"/>
        <v>#NUM!</v>
      </c>
      <c r="X20" s="95" t="e">
        <f t="shared" si="13"/>
        <v>#NUM!</v>
      </c>
      <c r="Y20" s="95" t="e">
        <f t="shared" si="14"/>
        <v>#NUM!</v>
      </c>
      <c r="Z20" s="95" t="e">
        <f t="shared" si="15"/>
        <v>#N/A</v>
      </c>
      <c r="AA20" s="95" t="e">
        <f t="shared" si="16"/>
        <v>#NUM!</v>
      </c>
      <c r="AB20" s="95" t="e">
        <f t="shared" si="17"/>
        <v>#NUM!</v>
      </c>
      <c r="AC20" s="95" t="e">
        <f t="shared" si="18"/>
        <v>#NUM!</v>
      </c>
      <c r="AD20" s="95" t="e">
        <f t="shared" si="19"/>
        <v>#NUM!</v>
      </c>
      <c r="AE20" s="95" t="e">
        <f t="shared" si="20"/>
        <v>#NUM!</v>
      </c>
      <c r="AF20" s="95" t="e">
        <f t="shared" si="21"/>
        <v>#N/A</v>
      </c>
      <c r="AG20" s="95" t="e">
        <f t="shared" si="22"/>
        <v>#NUM!</v>
      </c>
      <c r="AH20" s="95" t="e">
        <f t="shared" si="23"/>
        <v>#NUM!</v>
      </c>
      <c r="AI20" s="95" t="e">
        <f t="shared" si="24"/>
        <v>#NUM!</v>
      </c>
      <c r="AJ20" s="95" t="e">
        <f t="shared" si="25"/>
        <v>#N/A</v>
      </c>
    </row>
    <row r="21" spans="1:36" ht="12.95" customHeight="1" x14ac:dyDescent="0.15">
      <c r="A21" s="94"/>
      <c r="B21" s="135"/>
      <c r="C21" s="136"/>
      <c r="D21" s="94"/>
      <c r="E21" s="94"/>
      <c r="F21" s="4" t="str">
        <f t="shared" si="0"/>
        <v/>
      </c>
      <c r="G21" s="5"/>
      <c r="H21" s="94"/>
      <c r="I21" s="94"/>
      <c r="J21" s="1" t="s">
        <v>15</v>
      </c>
      <c r="K21" s="95" t="e">
        <f t="shared" si="1"/>
        <v>#NUM!</v>
      </c>
      <c r="L21" s="95" t="e">
        <f t="shared" si="2"/>
        <v>#NUM!</v>
      </c>
      <c r="M21" s="95" t="e">
        <f t="shared" si="3"/>
        <v>#NUM!</v>
      </c>
      <c r="N21" s="95" t="e">
        <f t="shared" si="4"/>
        <v>#NUM!</v>
      </c>
      <c r="O21" s="95" t="e">
        <f t="shared" si="5"/>
        <v>#NUM!</v>
      </c>
      <c r="P21" s="95" t="e">
        <f t="shared" si="26"/>
        <v>#N/A</v>
      </c>
      <c r="Q21" s="95" t="e">
        <f t="shared" si="6"/>
        <v>#NUM!</v>
      </c>
      <c r="R21" s="95" t="e">
        <f t="shared" si="7"/>
        <v>#NUM!</v>
      </c>
      <c r="S21" s="95" t="e">
        <f t="shared" si="8"/>
        <v>#NUM!</v>
      </c>
      <c r="T21" s="95" t="e">
        <f t="shared" si="9"/>
        <v>#NUM!</v>
      </c>
      <c r="U21" s="95" t="e">
        <f t="shared" si="10"/>
        <v>#N/A</v>
      </c>
      <c r="V21" s="95" t="e">
        <f t="shared" si="11"/>
        <v>#NUM!</v>
      </c>
      <c r="W21" s="95" t="e">
        <f t="shared" si="12"/>
        <v>#NUM!</v>
      </c>
      <c r="X21" s="95" t="e">
        <f t="shared" si="13"/>
        <v>#NUM!</v>
      </c>
      <c r="Y21" s="95" t="e">
        <f t="shared" si="14"/>
        <v>#NUM!</v>
      </c>
      <c r="Z21" s="95" t="e">
        <f t="shared" si="15"/>
        <v>#N/A</v>
      </c>
      <c r="AA21" s="95" t="e">
        <f t="shared" si="16"/>
        <v>#NUM!</v>
      </c>
      <c r="AB21" s="95" t="e">
        <f t="shared" si="17"/>
        <v>#NUM!</v>
      </c>
      <c r="AC21" s="95" t="e">
        <f t="shared" si="18"/>
        <v>#NUM!</v>
      </c>
      <c r="AD21" s="95" t="e">
        <f t="shared" si="19"/>
        <v>#NUM!</v>
      </c>
      <c r="AE21" s="95" t="e">
        <f t="shared" si="20"/>
        <v>#NUM!</v>
      </c>
      <c r="AF21" s="95" t="e">
        <f t="shared" si="21"/>
        <v>#N/A</v>
      </c>
      <c r="AG21" s="95" t="e">
        <f t="shared" si="22"/>
        <v>#NUM!</v>
      </c>
      <c r="AH21" s="95" t="e">
        <f t="shared" si="23"/>
        <v>#NUM!</v>
      </c>
      <c r="AI21" s="95" t="e">
        <f t="shared" si="24"/>
        <v>#NUM!</v>
      </c>
      <c r="AJ21" s="95" t="e">
        <f t="shared" si="25"/>
        <v>#N/A</v>
      </c>
    </row>
    <row r="22" spans="1:36" ht="12.95" customHeight="1" x14ac:dyDescent="0.15">
      <c r="A22" s="94"/>
      <c r="B22" s="135"/>
      <c r="C22" s="136"/>
      <c r="D22" s="94"/>
      <c r="E22" s="94"/>
      <c r="F22" s="4" t="str">
        <f t="shared" si="0"/>
        <v/>
      </c>
      <c r="G22" s="5"/>
      <c r="H22" s="94"/>
      <c r="I22" s="94"/>
      <c r="J22" s="1" t="s">
        <v>15</v>
      </c>
      <c r="K22" s="95" t="e">
        <f t="shared" si="1"/>
        <v>#NUM!</v>
      </c>
      <c r="L22" s="95" t="e">
        <f t="shared" si="2"/>
        <v>#NUM!</v>
      </c>
      <c r="M22" s="95" t="e">
        <f t="shared" si="3"/>
        <v>#NUM!</v>
      </c>
      <c r="N22" s="95" t="e">
        <f t="shared" si="4"/>
        <v>#NUM!</v>
      </c>
      <c r="O22" s="95" t="e">
        <f t="shared" si="5"/>
        <v>#NUM!</v>
      </c>
      <c r="P22" s="95" t="e">
        <f t="shared" si="26"/>
        <v>#N/A</v>
      </c>
      <c r="Q22" s="95" t="e">
        <f t="shared" si="6"/>
        <v>#NUM!</v>
      </c>
      <c r="R22" s="95" t="e">
        <f t="shared" si="7"/>
        <v>#NUM!</v>
      </c>
      <c r="S22" s="95" t="e">
        <f t="shared" si="8"/>
        <v>#NUM!</v>
      </c>
      <c r="T22" s="95" t="e">
        <f t="shared" si="9"/>
        <v>#NUM!</v>
      </c>
      <c r="U22" s="95" t="e">
        <f t="shared" si="10"/>
        <v>#N/A</v>
      </c>
      <c r="V22" s="95" t="e">
        <f t="shared" si="11"/>
        <v>#NUM!</v>
      </c>
      <c r="W22" s="95" t="e">
        <f t="shared" si="12"/>
        <v>#NUM!</v>
      </c>
      <c r="X22" s="95" t="e">
        <f t="shared" si="13"/>
        <v>#NUM!</v>
      </c>
      <c r="Y22" s="95" t="e">
        <f t="shared" si="14"/>
        <v>#NUM!</v>
      </c>
      <c r="Z22" s="95" t="e">
        <f t="shared" si="15"/>
        <v>#N/A</v>
      </c>
      <c r="AA22" s="95" t="e">
        <f t="shared" si="16"/>
        <v>#NUM!</v>
      </c>
      <c r="AB22" s="95" t="e">
        <f t="shared" si="17"/>
        <v>#NUM!</v>
      </c>
      <c r="AC22" s="95" t="e">
        <f t="shared" si="18"/>
        <v>#NUM!</v>
      </c>
      <c r="AD22" s="95" t="e">
        <f t="shared" si="19"/>
        <v>#NUM!</v>
      </c>
      <c r="AE22" s="95" t="e">
        <f t="shared" si="20"/>
        <v>#NUM!</v>
      </c>
      <c r="AF22" s="95" t="e">
        <f t="shared" si="21"/>
        <v>#N/A</v>
      </c>
      <c r="AG22" s="95" t="e">
        <f t="shared" si="22"/>
        <v>#NUM!</v>
      </c>
      <c r="AH22" s="95" t="e">
        <f t="shared" si="23"/>
        <v>#NUM!</v>
      </c>
      <c r="AI22" s="95" t="e">
        <f t="shared" si="24"/>
        <v>#NUM!</v>
      </c>
      <c r="AJ22" s="95" t="e">
        <f t="shared" si="25"/>
        <v>#N/A</v>
      </c>
    </row>
    <row r="23" spans="1:36" ht="12.95" customHeight="1" x14ac:dyDescent="0.15">
      <c r="A23" s="94"/>
      <c r="B23" s="135"/>
      <c r="C23" s="136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35"/>
      <c r="C24" s="136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35"/>
      <c r="C25" s="136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35"/>
      <c r="C26" s="136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35"/>
      <c r="C27" s="136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35"/>
      <c r="C28" s="136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35"/>
      <c r="C29" s="136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35"/>
      <c r="C30" s="136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286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15</v>
      </c>
      <c r="D47" s="14">
        <f>COUNTIF(G4:G43,"*下層*")</f>
        <v>0</v>
      </c>
      <c r="E47" s="14">
        <f>COUNTA(A4:A43)</f>
        <v>15</v>
      </c>
      <c r="F47" s="10"/>
      <c r="G47" s="15">
        <f>C47*100</f>
        <v>1500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18</v>
      </c>
      <c r="D48" s="14" t="str">
        <f>IF(D47&gt;0,ROUND(SUMIF(G4:G43,"*下層*",E4:E43)/D47,0),"")</f>
        <v/>
      </c>
      <c r="E48" s="14">
        <f>ROUND(SUM(E4:E43)/E47,0)</f>
        <v>18</v>
      </c>
      <c r="F48" s="13"/>
      <c r="G48" s="15">
        <f>C48</f>
        <v>18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22</v>
      </c>
      <c r="D49" s="14" t="str">
        <f>IF(D47&gt;0,ROUND(SUMIF(G4:G43,"*下層*",D4:D43)/D47,0),"")</f>
        <v/>
      </c>
      <c r="E49" s="14">
        <f>ROUND(SUM(D4:D43)/E47,0)</f>
        <v>22</v>
      </c>
      <c r="F49" s="13"/>
      <c r="G49" s="15">
        <f>C49</f>
        <v>22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5.0599999999999996</v>
      </c>
      <c r="D50" s="16">
        <f>SUMIF(G4:G43,"*下層*",F4:F43)</f>
        <v>0</v>
      </c>
      <c r="E50" s="4">
        <f>SUM(F4:F43)</f>
        <v>5.0599999999999996</v>
      </c>
      <c r="F50" s="13"/>
      <c r="G50" s="17">
        <f>C50*100</f>
        <v>505.99999999999994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形状比＝82、Sr＝14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5</v>
      </c>
      <c r="D54" s="14">
        <f>COUNTIF(H4:H43,"▲")</f>
        <v>0</v>
      </c>
      <c r="E54" s="14">
        <f>COUNTA(H4:H43)</f>
        <v>5</v>
      </c>
      <c r="F54" s="10"/>
      <c r="G54" s="15">
        <f>C54*100</f>
        <v>500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18</v>
      </c>
      <c r="D55" s="14" t="str">
        <f>IF(D54&gt;0,ROUND(SUMIF(H4:H43,"▲",E4:E43)/D54,0),"")</f>
        <v/>
      </c>
      <c r="E55" s="14">
        <f>ROUND(SUMIF(H4:H43,"*",E4:E43)/E54,0)</f>
        <v>18</v>
      </c>
      <c r="F55" s="13"/>
      <c r="G55" s="15">
        <f>C55</f>
        <v>18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21</v>
      </c>
      <c r="D56" s="14" t="str">
        <f>IF(D54&gt;0,ROUND(SUMIF(H4:H43,"▲",D4:D43)/D54,0),"")</f>
        <v/>
      </c>
      <c r="E56" s="14">
        <f>ROUND(SUMIF(H4:H43,"*",D4:D43)/E54,0)</f>
        <v>21</v>
      </c>
      <c r="F56" s="13"/>
      <c r="G56" s="15">
        <f>C56</f>
        <v>21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1.51</v>
      </c>
      <c r="D57" s="16">
        <f>SUMIF(H4:H43,"▲",F4:F43)</f>
        <v>0</v>
      </c>
      <c r="E57" s="16">
        <f>SUM(C57:D57)</f>
        <v>1.51</v>
      </c>
      <c r="F57" s="13"/>
      <c r="G57" s="19">
        <f>C57*100</f>
        <v>151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29.8</v>
      </c>
      <c r="D62" s="20" t="str">
        <f>IF(D47&gt;0,ROUND(D57/D50*100,1),"")</f>
        <v/>
      </c>
      <c r="E62" s="20">
        <f>ROUND(E57/E50*100,1)</f>
        <v>29.8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3.55</v>
      </c>
      <c r="D69" s="16" t="str">
        <f>IF(D66&gt;0,D50-D57,"")</f>
        <v/>
      </c>
      <c r="E69" s="4">
        <f>SUM(C69:D69)</f>
        <v>3.55</v>
      </c>
      <c r="F69" s="13"/>
      <c r="G69" s="17">
        <f>C69*100</f>
        <v>355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形状比＝82、Sr＝18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67" priority="16" stopIfTrue="1">
      <formula>AND(($H4="スギ"),(#REF!&lt;12))</formula>
    </cfRule>
  </conditionalFormatting>
  <conditionalFormatting sqref="L4:L43">
    <cfRule type="expression" dxfId="766" priority="15" stopIfTrue="1">
      <formula>AND(($H4="スギ"),(#REF!&lt;22),(#REF!&gt;=12))</formula>
    </cfRule>
  </conditionalFormatting>
  <conditionalFormatting sqref="M4:M43">
    <cfRule type="expression" dxfId="765" priority="14" stopIfTrue="1">
      <formula>AND(($H4="スギ"),(#REF!&lt;32),(#REF!&gt;=22))</formula>
    </cfRule>
  </conditionalFormatting>
  <conditionalFormatting sqref="N4:N43">
    <cfRule type="expression" dxfId="764" priority="13" stopIfTrue="1">
      <formula>AND(($H4="スギ"),(#REF!&lt;42),(#REF!&gt;=32))</formula>
    </cfRule>
  </conditionalFormatting>
  <conditionalFormatting sqref="U4:U43 Z4:AF43 AJ4:AJ43 O4:P43">
    <cfRule type="expression" dxfId="763" priority="12" stopIfTrue="1">
      <formula>AND(($H4="スギ"),(#REF!&gt;=42))</formula>
    </cfRule>
  </conditionalFormatting>
  <conditionalFormatting sqref="Q4:Q43 AA4:AA43">
    <cfRule type="expression" dxfId="762" priority="11" stopIfTrue="1">
      <formula>AND(($H4="ヒノキ"),(#REF!&lt;12))</formula>
    </cfRule>
  </conditionalFormatting>
  <conditionalFormatting sqref="R4:R43 AB4:AE43">
    <cfRule type="expression" dxfId="761" priority="10" stopIfTrue="1">
      <formula>AND(($H4="ヒノキ"),(#REF!&lt;22),(#REF!&gt;=12))</formula>
    </cfRule>
  </conditionalFormatting>
  <conditionalFormatting sqref="S4:S43">
    <cfRule type="expression" dxfId="760" priority="9" stopIfTrue="1">
      <formula>AND(($H4="ヒノキ"),(#REF!&lt;32),(#REF!&gt;=22))</formula>
    </cfRule>
  </conditionalFormatting>
  <conditionalFormatting sqref="T4:U43 Z4:AF43 AJ4:AJ43">
    <cfRule type="expression" dxfId="759" priority="8" stopIfTrue="1">
      <formula>AND(($H4="ヒノキ"),(#REF!&gt;=32))</formula>
    </cfRule>
  </conditionalFormatting>
  <conditionalFormatting sqref="V4:V43 AA4:AA43">
    <cfRule type="expression" dxfId="758" priority="7" stopIfTrue="1">
      <formula>AND(($H4="アカマツ"),(#REF!&lt;12))</formula>
    </cfRule>
  </conditionalFormatting>
  <conditionalFormatting sqref="W4:W43 AB4:AB43">
    <cfRule type="expression" dxfId="757" priority="6" stopIfTrue="1">
      <formula>AND(($H4="アカマツ"),(#REF!&lt;22),(#REF!&gt;=12))</formula>
    </cfRule>
  </conditionalFormatting>
  <conditionalFormatting sqref="X4:X43 AC4:AC43">
    <cfRule type="expression" dxfId="756" priority="5" stopIfTrue="1">
      <formula>AND(($H4="アカマツ"),(#REF!&lt;42),(#REF!&gt;=22))</formula>
    </cfRule>
  </conditionalFormatting>
  <conditionalFormatting sqref="Y4:AF43 AJ4:AJ43">
    <cfRule type="expression" dxfId="755" priority="4" stopIfTrue="1">
      <formula>AND(($H4="アカマツ"),(#REF!&gt;=42))</formula>
    </cfRule>
  </conditionalFormatting>
  <conditionalFormatting sqref="AG4:AG43">
    <cfRule type="expression" dxfId="754" priority="3" stopIfTrue="1">
      <formula>AND(($H4&lt;&gt;"スギ"),($H4&lt;&gt;"ヒノキ"),($H4&lt;&gt;"アカマツ"),(#REF!&lt;12))</formula>
    </cfRule>
  </conditionalFormatting>
  <conditionalFormatting sqref="AH4:AH43">
    <cfRule type="expression" dxfId="75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5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34814-49F3-4FEF-8FC0-52456F2BA69D}">
  <sheetPr>
    <tabColor rgb="FFFF6699"/>
  </sheetPr>
  <dimension ref="A1:AJ120"/>
  <sheetViews>
    <sheetView showGridLines="0" tabSelected="1" view="pageBreakPreview" topLeftCell="A31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287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1</v>
      </c>
      <c r="B4" s="135" t="s">
        <v>64</v>
      </c>
      <c r="C4" s="136"/>
      <c r="D4" s="94">
        <v>24</v>
      </c>
      <c r="E4" s="94">
        <v>18</v>
      </c>
      <c r="F4" s="4">
        <f t="shared" ref="F4:F43" si="0">IF(D4&gt;0,IF(B4="スギ",P4,IF(B4="ヒノキ",U4,IF(B4="アカマツ",Z4,IF(B4="カラマツ",AF4,AJ4)))),"")</f>
        <v>0.4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0.36</v>
      </c>
      <c r="L4" s="95">
        <f t="shared" ref="L4:L43" si="2">ROUND(10^(-5+0.73504+1.83346*LOG(D4)+1.06569*LOG(E4)),2)</f>
        <v>0.4</v>
      </c>
      <c r="M4" s="95">
        <f t="shared" ref="M4:M43" si="3">ROUND(10^(-5+0.71514+1.74357*LOG(D4)+1.17719*LOG(E4)),2)</f>
        <v>0.4</v>
      </c>
      <c r="N4" s="95">
        <f t="shared" ref="N4:N43" si="4">ROUND(10^(-5+0.82956+1.76381*LOG(D4)+1.06412*LOG(E4)),2)</f>
        <v>0.4</v>
      </c>
      <c r="O4" s="95">
        <f t="shared" ref="O4:O43" si="5">ROUND(10^(-5+0.88226+1.79204*LOG(D4)+0.99303*LOG(E4)),2)</f>
        <v>0.4</v>
      </c>
      <c r="P4" s="95">
        <f>HLOOKUP($D4,K$3:O$43,MATCH($A4,$A$3:$A$43,0),1)</f>
        <v>0.4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0.36</v>
      </c>
      <c r="R4" s="95">
        <f t="shared" ref="R4:R43" si="7">ROUND(10^(1.905709*LOG(D4)+1.011385*LOG(E4)-4.293729),2)</f>
        <v>0.4</v>
      </c>
      <c r="S4" s="95">
        <f t="shared" ref="S4:S43" si="8">ROUND(10^(1.771888*LOG(D4)+1.138415*LOG(E4)-4.271259),2)</f>
        <v>0.4</v>
      </c>
      <c r="T4" s="95">
        <f t="shared" ref="T4:T43" si="9">ROUND(10^(1.671519*LOG(D4)+1.363617*LOG(E4)-4.404407),2)</f>
        <v>0.41</v>
      </c>
      <c r="U4" s="95">
        <f t="shared" ref="U4:U43" si="10">HLOOKUP($D4,Q$3:T$43,MATCH($A4,$A$3:$A$43,0),1)</f>
        <v>0.4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0.42</v>
      </c>
      <c r="W4" s="95">
        <f t="shared" ref="W4:W43" si="12">ROUND(10^(-4.155639+1.847898*LOG(D4)+0.951955*LOG(E4)),2)</f>
        <v>0.39</v>
      </c>
      <c r="X4" s="95">
        <f t="shared" ref="X4:X43" si="13">ROUND(10^(-4.194535+1.804172*LOG(D4)+1.034248*LOG(E4)),2)</f>
        <v>0.39</v>
      </c>
      <c r="Y4" s="95">
        <f t="shared" ref="Y4:Y43" si="14">ROUND(10^(-4.42347+2.006485*LOG(D4)+0.967757*LOG(E4)),2)</f>
        <v>0.36</v>
      </c>
      <c r="Z4" s="95">
        <f t="shared" ref="Z4:Z43" si="15">HLOOKUP($D4,V$3:Y$43,MATCH($A4,$A$3:$A$43,0),1)</f>
        <v>0.39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0.35</v>
      </c>
      <c r="AB4" s="95">
        <f t="shared" ref="AB4:AB43" si="17">ROUND(10^(1.979213*LOG(D4)+0.998347*LOG(E4)-4.369281),2)</f>
        <v>0.41</v>
      </c>
      <c r="AC4" s="95">
        <f t="shared" ref="AC4:AC43" si="18">ROUND(10^(1.904401*LOG(D4)+1.062478*LOG(E4)-4.348104),2)</f>
        <v>0.41</v>
      </c>
      <c r="AD4" s="95">
        <f t="shared" ref="AD4:AD43" si="19">ROUND(10^(1.640825*LOG(D4)+1.080387*LOG(E4)-3.976731),2)</f>
        <v>0.44</v>
      </c>
      <c r="AE4" s="95">
        <f t="shared" ref="AE4:AE43" si="20">ROUND(10^(1.90887*LOG(D4)+1.088002*LOG(E4)-4.431495),2)</f>
        <v>0.37</v>
      </c>
      <c r="AF4" s="95">
        <f t="shared" ref="AF4:AF43" si="21">HLOOKUP($D4,AA$3:AE$43,MATCH($A4,$A$3:$A$43,0),1)</f>
        <v>0.41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0.35</v>
      </c>
      <c r="AH4" s="95">
        <f t="shared" ref="AH4:AH43" si="23">ROUND(10^(1.93813902*LOG(D4)+0.96697002*LOG(E4)-4.32216295),2)</f>
        <v>0.37</v>
      </c>
      <c r="AI4" s="95">
        <f t="shared" ref="AI4:AI43" si="24">ROUND(10^(1.82464098*LOG(D4)+0.97625989*LOG(E4)-4.15096808),2)</f>
        <v>0.39</v>
      </c>
      <c r="AJ4" s="95">
        <f t="shared" ref="AJ4:AJ43" si="25">HLOOKUP($D4,AG$3:AI$43,MATCH($A4,$A$3:$A$43,0),1)</f>
        <v>0.37</v>
      </c>
    </row>
    <row r="5" spans="1:36" ht="12.95" customHeight="1" x14ac:dyDescent="0.15">
      <c r="A5" s="94">
        <v>2</v>
      </c>
      <c r="B5" s="135" t="s">
        <v>64</v>
      </c>
      <c r="C5" s="136"/>
      <c r="D5" s="94">
        <v>18</v>
      </c>
      <c r="E5" s="94">
        <v>17</v>
      </c>
      <c r="F5" s="4">
        <f t="shared" si="0"/>
        <v>0.22</v>
      </c>
      <c r="G5" s="5"/>
      <c r="H5" s="94" t="s">
        <v>61</v>
      </c>
      <c r="I5" s="5" t="s">
        <v>84</v>
      </c>
      <c r="J5" s="1" t="s">
        <v>15</v>
      </c>
      <c r="K5" s="95">
        <f t="shared" si="1"/>
        <v>0.21</v>
      </c>
      <c r="L5" s="95">
        <f t="shared" si="2"/>
        <v>0.22</v>
      </c>
      <c r="M5" s="95">
        <f t="shared" si="3"/>
        <v>0.23</v>
      </c>
      <c r="N5" s="95">
        <f t="shared" si="4"/>
        <v>0.23</v>
      </c>
      <c r="O5" s="95">
        <f t="shared" si="5"/>
        <v>0.23</v>
      </c>
      <c r="P5" s="95">
        <f t="shared" ref="P5:P43" si="26">HLOOKUP($D5,K$3:O$43,MATCH(A5,$A$3:$A$43,0),1)</f>
        <v>0.22</v>
      </c>
      <c r="Q5" s="95">
        <f t="shared" si="6"/>
        <v>0.2</v>
      </c>
      <c r="R5" s="95">
        <f t="shared" si="7"/>
        <v>0.22</v>
      </c>
      <c r="S5" s="95">
        <f t="shared" si="8"/>
        <v>0.23</v>
      </c>
      <c r="T5" s="95">
        <f t="shared" si="9"/>
        <v>0.24</v>
      </c>
      <c r="U5" s="95">
        <f t="shared" si="10"/>
        <v>0.22</v>
      </c>
      <c r="V5" s="95">
        <f t="shared" si="11"/>
        <v>0.23</v>
      </c>
      <c r="W5" s="95">
        <f t="shared" si="12"/>
        <v>0.22</v>
      </c>
      <c r="X5" s="95">
        <f t="shared" si="13"/>
        <v>0.22</v>
      </c>
      <c r="Y5" s="95">
        <f t="shared" si="14"/>
        <v>0.19</v>
      </c>
      <c r="Z5" s="95">
        <f t="shared" si="15"/>
        <v>0.22</v>
      </c>
      <c r="AA5" s="95">
        <f t="shared" si="16"/>
        <v>0.2</v>
      </c>
      <c r="AB5" s="95">
        <f t="shared" si="17"/>
        <v>0.22</v>
      </c>
      <c r="AC5" s="95">
        <f t="shared" si="18"/>
        <v>0.22</v>
      </c>
      <c r="AD5" s="95">
        <f t="shared" si="19"/>
        <v>0.26</v>
      </c>
      <c r="AE5" s="95">
        <f t="shared" si="20"/>
        <v>0.2</v>
      </c>
      <c r="AF5" s="95">
        <f t="shared" si="21"/>
        <v>0.22</v>
      </c>
      <c r="AG5" s="95">
        <f t="shared" si="22"/>
        <v>0.19</v>
      </c>
      <c r="AH5" s="95">
        <f t="shared" si="23"/>
        <v>0.2</v>
      </c>
      <c r="AI5" s="95">
        <f t="shared" si="24"/>
        <v>0.22</v>
      </c>
      <c r="AJ5" s="95">
        <f t="shared" si="25"/>
        <v>0.2</v>
      </c>
    </row>
    <row r="6" spans="1:36" ht="12.95" customHeight="1" x14ac:dyDescent="0.15">
      <c r="A6" s="94">
        <v>3</v>
      </c>
      <c r="B6" s="135" t="s">
        <v>64</v>
      </c>
      <c r="C6" s="136"/>
      <c r="D6" s="94">
        <v>18</v>
      </c>
      <c r="E6" s="94">
        <v>17</v>
      </c>
      <c r="F6" s="4">
        <f t="shared" si="0"/>
        <v>0.22</v>
      </c>
      <c r="G6" s="94"/>
      <c r="H6" s="94" t="s">
        <v>61</v>
      </c>
      <c r="I6" s="94" t="s">
        <v>84</v>
      </c>
      <c r="J6" s="1" t="s">
        <v>15</v>
      </c>
      <c r="K6" s="95">
        <f t="shared" si="1"/>
        <v>0.21</v>
      </c>
      <c r="L6" s="95">
        <f t="shared" si="2"/>
        <v>0.22</v>
      </c>
      <c r="M6" s="95">
        <f t="shared" si="3"/>
        <v>0.23</v>
      </c>
      <c r="N6" s="95">
        <f t="shared" si="4"/>
        <v>0.23</v>
      </c>
      <c r="O6" s="95">
        <f t="shared" si="5"/>
        <v>0.23</v>
      </c>
      <c r="P6" s="95">
        <f t="shared" si="26"/>
        <v>0.22</v>
      </c>
      <c r="Q6" s="95">
        <f t="shared" si="6"/>
        <v>0.2</v>
      </c>
      <c r="R6" s="95">
        <f t="shared" si="7"/>
        <v>0.22</v>
      </c>
      <c r="S6" s="95">
        <f t="shared" si="8"/>
        <v>0.23</v>
      </c>
      <c r="T6" s="95">
        <f t="shared" si="9"/>
        <v>0.24</v>
      </c>
      <c r="U6" s="95">
        <f t="shared" si="10"/>
        <v>0.22</v>
      </c>
      <c r="V6" s="95">
        <f t="shared" si="11"/>
        <v>0.23</v>
      </c>
      <c r="W6" s="95">
        <f t="shared" si="12"/>
        <v>0.22</v>
      </c>
      <c r="X6" s="95">
        <f t="shared" si="13"/>
        <v>0.22</v>
      </c>
      <c r="Y6" s="95">
        <f t="shared" si="14"/>
        <v>0.19</v>
      </c>
      <c r="Z6" s="95">
        <f t="shared" si="15"/>
        <v>0.22</v>
      </c>
      <c r="AA6" s="95">
        <f t="shared" si="16"/>
        <v>0.2</v>
      </c>
      <c r="AB6" s="95">
        <f t="shared" si="17"/>
        <v>0.22</v>
      </c>
      <c r="AC6" s="95">
        <f t="shared" si="18"/>
        <v>0.22</v>
      </c>
      <c r="AD6" s="95">
        <f t="shared" si="19"/>
        <v>0.26</v>
      </c>
      <c r="AE6" s="95">
        <f t="shared" si="20"/>
        <v>0.2</v>
      </c>
      <c r="AF6" s="95">
        <f t="shared" si="21"/>
        <v>0.22</v>
      </c>
      <c r="AG6" s="95">
        <f t="shared" si="22"/>
        <v>0.19</v>
      </c>
      <c r="AH6" s="95">
        <f t="shared" si="23"/>
        <v>0.2</v>
      </c>
      <c r="AI6" s="95">
        <f t="shared" si="24"/>
        <v>0.22</v>
      </c>
      <c r="AJ6" s="95">
        <f t="shared" si="25"/>
        <v>0.2</v>
      </c>
    </row>
    <row r="7" spans="1:36" ht="12.95" customHeight="1" x14ac:dyDescent="0.15">
      <c r="A7" s="94">
        <v>4</v>
      </c>
      <c r="B7" s="135" t="s">
        <v>64</v>
      </c>
      <c r="C7" s="136"/>
      <c r="D7" s="94">
        <v>18</v>
      </c>
      <c r="E7" s="94">
        <v>17</v>
      </c>
      <c r="F7" s="4">
        <f t="shared" si="0"/>
        <v>0.22</v>
      </c>
      <c r="G7" s="5"/>
      <c r="H7" s="94"/>
      <c r="I7" s="94"/>
      <c r="J7" s="1" t="s">
        <v>15</v>
      </c>
      <c r="K7" s="95">
        <f t="shared" si="1"/>
        <v>0.21</v>
      </c>
      <c r="L7" s="95">
        <f t="shared" si="2"/>
        <v>0.22</v>
      </c>
      <c r="M7" s="95">
        <f t="shared" si="3"/>
        <v>0.23</v>
      </c>
      <c r="N7" s="95">
        <f t="shared" si="4"/>
        <v>0.23</v>
      </c>
      <c r="O7" s="95">
        <f t="shared" si="5"/>
        <v>0.23</v>
      </c>
      <c r="P7" s="95">
        <f t="shared" si="26"/>
        <v>0.22</v>
      </c>
      <c r="Q7" s="95">
        <f t="shared" si="6"/>
        <v>0.2</v>
      </c>
      <c r="R7" s="95">
        <f t="shared" si="7"/>
        <v>0.22</v>
      </c>
      <c r="S7" s="95">
        <f t="shared" si="8"/>
        <v>0.23</v>
      </c>
      <c r="T7" s="95">
        <f t="shared" si="9"/>
        <v>0.24</v>
      </c>
      <c r="U7" s="95">
        <f t="shared" si="10"/>
        <v>0.22</v>
      </c>
      <c r="V7" s="95">
        <f t="shared" si="11"/>
        <v>0.23</v>
      </c>
      <c r="W7" s="95">
        <f t="shared" si="12"/>
        <v>0.22</v>
      </c>
      <c r="X7" s="95">
        <f t="shared" si="13"/>
        <v>0.22</v>
      </c>
      <c r="Y7" s="95">
        <f t="shared" si="14"/>
        <v>0.19</v>
      </c>
      <c r="Z7" s="95">
        <f t="shared" si="15"/>
        <v>0.22</v>
      </c>
      <c r="AA7" s="95">
        <f t="shared" si="16"/>
        <v>0.2</v>
      </c>
      <c r="AB7" s="95">
        <f t="shared" si="17"/>
        <v>0.22</v>
      </c>
      <c r="AC7" s="95">
        <f t="shared" si="18"/>
        <v>0.22</v>
      </c>
      <c r="AD7" s="95">
        <f t="shared" si="19"/>
        <v>0.26</v>
      </c>
      <c r="AE7" s="95">
        <f t="shared" si="20"/>
        <v>0.2</v>
      </c>
      <c r="AF7" s="95">
        <f t="shared" si="21"/>
        <v>0.22</v>
      </c>
      <c r="AG7" s="95">
        <f t="shared" si="22"/>
        <v>0.19</v>
      </c>
      <c r="AH7" s="95">
        <f t="shared" si="23"/>
        <v>0.2</v>
      </c>
      <c r="AI7" s="95">
        <f t="shared" si="24"/>
        <v>0.22</v>
      </c>
      <c r="AJ7" s="95">
        <f t="shared" si="25"/>
        <v>0.2</v>
      </c>
    </row>
    <row r="8" spans="1:36" ht="12.95" customHeight="1" x14ac:dyDescent="0.15">
      <c r="A8" s="94">
        <v>5</v>
      </c>
      <c r="B8" s="135" t="s">
        <v>64</v>
      </c>
      <c r="C8" s="136"/>
      <c r="D8" s="94">
        <v>18</v>
      </c>
      <c r="E8" s="94">
        <v>17</v>
      </c>
      <c r="F8" s="4">
        <f t="shared" si="0"/>
        <v>0.22</v>
      </c>
      <c r="G8" s="5" t="s">
        <v>65</v>
      </c>
      <c r="H8" s="94" t="s">
        <v>61</v>
      </c>
      <c r="I8" s="5" t="s">
        <v>65</v>
      </c>
      <c r="J8" s="1" t="s">
        <v>15</v>
      </c>
      <c r="K8" s="95">
        <f t="shared" si="1"/>
        <v>0.21</v>
      </c>
      <c r="L8" s="95">
        <f t="shared" si="2"/>
        <v>0.22</v>
      </c>
      <c r="M8" s="95">
        <f t="shared" si="3"/>
        <v>0.23</v>
      </c>
      <c r="N8" s="95">
        <f t="shared" si="4"/>
        <v>0.23</v>
      </c>
      <c r="O8" s="95">
        <f t="shared" si="5"/>
        <v>0.23</v>
      </c>
      <c r="P8" s="95">
        <f t="shared" si="26"/>
        <v>0.22</v>
      </c>
      <c r="Q8" s="95">
        <f t="shared" si="6"/>
        <v>0.2</v>
      </c>
      <c r="R8" s="95">
        <f t="shared" si="7"/>
        <v>0.22</v>
      </c>
      <c r="S8" s="95">
        <f t="shared" si="8"/>
        <v>0.23</v>
      </c>
      <c r="T8" s="95">
        <f t="shared" si="9"/>
        <v>0.24</v>
      </c>
      <c r="U8" s="95">
        <f t="shared" si="10"/>
        <v>0.22</v>
      </c>
      <c r="V8" s="95">
        <f t="shared" si="11"/>
        <v>0.23</v>
      </c>
      <c r="W8" s="95">
        <f t="shared" si="12"/>
        <v>0.22</v>
      </c>
      <c r="X8" s="95">
        <f t="shared" si="13"/>
        <v>0.22</v>
      </c>
      <c r="Y8" s="95">
        <f t="shared" si="14"/>
        <v>0.19</v>
      </c>
      <c r="Z8" s="95">
        <f t="shared" si="15"/>
        <v>0.22</v>
      </c>
      <c r="AA8" s="95">
        <f t="shared" si="16"/>
        <v>0.2</v>
      </c>
      <c r="AB8" s="95">
        <f t="shared" si="17"/>
        <v>0.22</v>
      </c>
      <c r="AC8" s="95">
        <f t="shared" si="18"/>
        <v>0.22</v>
      </c>
      <c r="AD8" s="95">
        <f t="shared" si="19"/>
        <v>0.26</v>
      </c>
      <c r="AE8" s="95">
        <f t="shared" si="20"/>
        <v>0.2</v>
      </c>
      <c r="AF8" s="95">
        <f t="shared" si="21"/>
        <v>0.22</v>
      </c>
      <c r="AG8" s="95">
        <f t="shared" si="22"/>
        <v>0.19</v>
      </c>
      <c r="AH8" s="95">
        <f t="shared" si="23"/>
        <v>0.2</v>
      </c>
      <c r="AI8" s="95">
        <f t="shared" si="24"/>
        <v>0.22</v>
      </c>
      <c r="AJ8" s="95">
        <f t="shared" si="25"/>
        <v>0.2</v>
      </c>
    </row>
    <row r="9" spans="1:36" ht="12.95" customHeight="1" x14ac:dyDescent="0.15">
      <c r="A9" s="94">
        <v>6</v>
      </c>
      <c r="B9" s="135" t="s">
        <v>64</v>
      </c>
      <c r="C9" s="136"/>
      <c r="D9" s="94">
        <v>20</v>
      </c>
      <c r="E9" s="94">
        <v>18</v>
      </c>
      <c r="F9" s="4">
        <f t="shared" si="0"/>
        <v>0.28999999999999998</v>
      </c>
      <c r="G9" s="5"/>
      <c r="H9" s="94"/>
      <c r="I9" s="94"/>
      <c r="J9" s="1" t="s">
        <v>15</v>
      </c>
      <c r="K9" s="95">
        <f t="shared" si="1"/>
        <v>0.26</v>
      </c>
      <c r="L9" s="95">
        <f t="shared" si="2"/>
        <v>0.28999999999999998</v>
      </c>
      <c r="M9" s="95">
        <f t="shared" si="3"/>
        <v>0.28999999999999998</v>
      </c>
      <c r="N9" s="95">
        <f t="shared" si="4"/>
        <v>0.28999999999999998</v>
      </c>
      <c r="O9" s="95">
        <f t="shared" si="5"/>
        <v>0.28999999999999998</v>
      </c>
      <c r="P9" s="95">
        <f t="shared" si="26"/>
        <v>0.28999999999999998</v>
      </c>
      <c r="Q9" s="95">
        <f t="shared" si="6"/>
        <v>0.26</v>
      </c>
      <c r="R9" s="95">
        <f t="shared" si="7"/>
        <v>0.28999999999999998</v>
      </c>
      <c r="S9" s="95">
        <f t="shared" si="8"/>
        <v>0.28999999999999998</v>
      </c>
      <c r="T9" s="95">
        <f t="shared" si="9"/>
        <v>0.3</v>
      </c>
      <c r="U9" s="95">
        <f t="shared" si="10"/>
        <v>0.28999999999999998</v>
      </c>
      <c r="V9" s="95">
        <f t="shared" si="11"/>
        <v>0.28999999999999998</v>
      </c>
      <c r="W9" s="95">
        <f t="shared" si="12"/>
        <v>0.28000000000000003</v>
      </c>
      <c r="X9" s="95">
        <f t="shared" si="13"/>
        <v>0.28000000000000003</v>
      </c>
      <c r="Y9" s="95">
        <f t="shared" si="14"/>
        <v>0.25</v>
      </c>
      <c r="Z9" s="95">
        <f t="shared" si="15"/>
        <v>0.28000000000000003</v>
      </c>
      <c r="AA9" s="95">
        <f t="shared" si="16"/>
        <v>0.25</v>
      </c>
      <c r="AB9" s="95">
        <f t="shared" si="17"/>
        <v>0.28999999999999998</v>
      </c>
      <c r="AC9" s="95">
        <f t="shared" si="18"/>
        <v>0.28999999999999998</v>
      </c>
      <c r="AD9" s="95">
        <f t="shared" si="19"/>
        <v>0.33</v>
      </c>
      <c r="AE9" s="95">
        <f t="shared" si="20"/>
        <v>0.26</v>
      </c>
      <c r="AF9" s="95">
        <f t="shared" si="21"/>
        <v>0.28999999999999998</v>
      </c>
      <c r="AG9" s="95">
        <f t="shared" si="22"/>
        <v>0.24</v>
      </c>
      <c r="AH9" s="95">
        <f t="shared" si="23"/>
        <v>0.26</v>
      </c>
      <c r="AI9" s="95">
        <f t="shared" si="24"/>
        <v>0.28000000000000003</v>
      </c>
      <c r="AJ9" s="95">
        <f t="shared" si="25"/>
        <v>0.26</v>
      </c>
    </row>
    <row r="10" spans="1:36" ht="12.95" customHeight="1" x14ac:dyDescent="0.15">
      <c r="A10" s="94">
        <v>7</v>
      </c>
      <c r="B10" s="135" t="s">
        <v>64</v>
      </c>
      <c r="C10" s="136"/>
      <c r="D10" s="94">
        <v>20</v>
      </c>
      <c r="E10" s="94">
        <v>18</v>
      </c>
      <c r="F10" s="4">
        <f t="shared" si="0"/>
        <v>0.28999999999999998</v>
      </c>
      <c r="G10" s="94"/>
      <c r="H10" s="94"/>
      <c r="I10" s="94"/>
      <c r="J10" s="1" t="s">
        <v>15</v>
      </c>
      <c r="K10" s="95">
        <f t="shared" si="1"/>
        <v>0.26</v>
      </c>
      <c r="L10" s="95">
        <f t="shared" si="2"/>
        <v>0.28999999999999998</v>
      </c>
      <c r="M10" s="95">
        <f t="shared" si="3"/>
        <v>0.28999999999999998</v>
      </c>
      <c r="N10" s="95">
        <f t="shared" si="4"/>
        <v>0.28999999999999998</v>
      </c>
      <c r="O10" s="95">
        <f t="shared" si="5"/>
        <v>0.28999999999999998</v>
      </c>
      <c r="P10" s="95">
        <f t="shared" si="26"/>
        <v>0.28999999999999998</v>
      </c>
      <c r="Q10" s="95">
        <f t="shared" si="6"/>
        <v>0.26</v>
      </c>
      <c r="R10" s="95">
        <f t="shared" si="7"/>
        <v>0.28999999999999998</v>
      </c>
      <c r="S10" s="95">
        <f t="shared" si="8"/>
        <v>0.28999999999999998</v>
      </c>
      <c r="T10" s="95">
        <f t="shared" si="9"/>
        <v>0.3</v>
      </c>
      <c r="U10" s="95">
        <f t="shared" si="10"/>
        <v>0.28999999999999998</v>
      </c>
      <c r="V10" s="95">
        <f t="shared" si="11"/>
        <v>0.28999999999999998</v>
      </c>
      <c r="W10" s="95">
        <f t="shared" si="12"/>
        <v>0.28000000000000003</v>
      </c>
      <c r="X10" s="95">
        <f t="shared" si="13"/>
        <v>0.28000000000000003</v>
      </c>
      <c r="Y10" s="95">
        <f t="shared" si="14"/>
        <v>0.25</v>
      </c>
      <c r="Z10" s="95">
        <f t="shared" si="15"/>
        <v>0.28000000000000003</v>
      </c>
      <c r="AA10" s="95">
        <f t="shared" si="16"/>
        <v>0.25</v>
      </c>
      <c r="AB10" s="95">
        <f t="shared" si="17"/>
        <v>0.28999999999999998</v>
      </c>
      <c r="AC10" s="95">
        <f t="shared" si="18"/>
        <v>0.28999999999999998</v>
      </c>
      <c r="AD10" s="95">
        <f t="shared" si="19"/>
        <v>0.33</v>
      </c>
      <c r="AE10" s="95">
        <f t="shared" si="20"/>
        <v>0.26</v>
      </c>
      <c r="AF10" s="95">
        <f t="shared" si="21"/>
        <v>0.28999999999999998</v>
      </c>
      <c r="AG10" s="95">
        <f t="shared" si="22"/>
        <v>0.24</v>
      </c>
      <c r="AH10" s="95">
        <f t="shared" si="23"/>
        <v>0.26</v>
      </c>
      <c r="AI10" s="95">
        <f t="shared" si="24"/>
        <v>0.28000000000000003</v>
      </c>
      <c r="AJ10" s="95">
        <f t="shared" si="25"/>
        <v>0.26</v>
      </c>
    </row>
    <row r="11" spans="1:36" ht="12.95" customHeight="1" x14ac:dyDescent="0.15">
      <c r="A11" s="94">
        <v>8</v>
      </c>
      <c r="B11" s="135" t="s">
        <v>64</v>
      </c>
      <c r="C11" s="136"/>
      <c r="D11" s="94">
        <v>22</v>
      </c>
      <c r="E11" s="94">
        <v>18</v>
      </c>
      <c r="F11" s="4">
        <f t="shared" si="0"/>
        <v>0.34</v>
      </c>
      <c r="G11" s="5"/>
      <c r="H11" s="94"/>
      <c r="I11" s="94"/>
      <c r="J11" s="1" t="s">
        <v>15</v>
      </c>
      <c r="K11" s="95">
        <f t="shared" si="1"/>
        <v>0.31</v>
      </c>
      <c r="L11" s="95">
        <f t="shared" si="2"/>
        <v>0.34</v>
      </c>
      <c r="M11" s="95">
        <f t="shared" si="3"/>
        <v>0.34</v>
      </c>
      <c r="N11" s="95">
        <f t="shared" si="4"/>
        <v>0.34</v>
      </c>
      <c r="O11" s="95">
        <f t="shared" si="5"/>
        <v>0.34</v>
      </c>
      <c r="P11" s="95">
        <f t="shared" si="26"/>
        <v>0.34</v>
      </c>
      <c r="Q11" s="95">
        <f t="shared" si="6"/>
        <v>0.31</v>
      </c>
      <c r="R11" s="95">
        <f t="shared" si="7"/>
        <v>0.34</v>
      </c>
      <c r="S11" s="95">
        <f t="shared" si="8"/>
        <v>0.34</v>
      </c>
      <c r="T11" s="95">
        <f t="shared" si="9"/>
        <v>0.36</v>
      </c>
      <c r="U11" s="95">
        <f t="shared" si="10"/>
        <v>0.34</v>
      </c>
      <c r="V11" s="95">
        <f t="shared" si="11"/>
        <v>0.35</v>
      </c>
      <c r="W11" s="95">
        <f t="shared" si="12"/>
        <v>0.33</v>
      </c>
      <c r="X11" s="95">
        <f t="shared" si="13"/>
        <v>0.34</v>
      </c>
      <c r="Y11" s="95">
        <f t="shared" si="14"/>
        <v>0.31</v>
      </c>
      <c r="Z11" s="95">
        <f t="shared" si="15"/>
        <v>0.34</v>
      </c>
      <c r="AA11" s="95">
        <f t="shared" si="16"/>
        <v>0.3</v>
      </c>
      <c r="AB11" s="95">
        <f t="shared" si="17"/>
        <v>0.35</v>
      </c>
      <c r="AC11" s="95">
        <f t="shared" si="18"/>
        <v>0.35</v>
      </c>
      <c r="AD11" s="95">
        <f t="shared" si="19"/>
        <v>0.38</v>
      </c>
      <c r="AE11" s="95">
        <f t="shared" si="20"/>
        <v>0.31</v>
      </c>
      <c r="AF11" s="95">
        <f t="shared" si="21"/>
        <v>0.35</v>
      </c>
      <c r="AG11" s="95">
        <f t="shared" si="22"/>
        <v>0.28999999999999998</v>
      </c>
      <c r="AH11" s="95">
        <f t="shared" si="23"/>
        <v>0.31</v>
      </c>
      <c r="AI11" s="95">
        <f t="shared" si="24"/>
        <v>0.33</v>
      </c>
      <c r="AJ11" s="95">
        <f t="shared" si="25"/>
        <v>0.31</v>
      </c>
    </row>
    <row r="12" spans="1:36" ht="12.95" customHeight="1" x14ac:dyDescent="0.15">
      <c r="A12" s="94">
        <v>9</v>
      </c>
      <c r="B12" s="135" t="s">
        <v>64</v>
      </c>
      <c r="C12" s="136"/>
      <c r="D12" s="94">
        <v>28</v>
      </c>
      <c r="E12" s="94">
        <v>19</v>
      </c>
      <c r="F12" s="4">
        <f t="shared" si="0"/>
        <v>0.56000000000000005</v>
      </c>
      <c r="G12" s="5"/>
      <c r="H12" s="94"/>
      <c r="I12" s="5"/>
      <c r="J12" s="1" t="s">
        <v>15</v>
      </c>
      <c r="K12" s="95">
        <f t="shared" si="1"/>
        <v>0.5</v>
      </c>
      <c r="L12" s="95">
        <f t="shared" si="2"/>
        <v>0.56000000000000005</v>
      </c>
      <c r="M12" s="95">
        <f t="shared" si="3"/>
        <v>0.55000000000000004</v>
      </c>
      <c r="N12" s="95">
        <f t="shared" si="4"/>
        <v>0.55000000000000004</v>
      </c>
      <c r="O12" s="95">
        <f t="shared" si="5"/>
        <v>0.56000000000000005</v>
      </c>
      <c r="P12" s="95">
        <f t="shared" si="26"/>
        <v>0.55000000000000004</v>
      </c>
      <c r="Q12" s="95">
        <f t="shared" si="6"/>
        <v>0.51</v>
      </c>
      <c r="R12" s="95">
        <f t="shared" si="7"/>
        <v>0.56999999999999995</v>
      </c>
      <c r="S12" s="95">
        <f t="shared" si="8"/>
        <v>0.56000000000000005</v>
      </c>
      <c r="T12" s="95">
        <f t="shared" si="9"/>
        <v>0.56999999999999995</v>
      </c>
      <c r="U12" s="95">
        <f t="shared" si="10"/>
        <v>0.56000000000000005</v>
      </c>
      <c r="V12" s="95">
        <f t="shared" si="11"/>
        <v>0.59</v>
      </c>
      <c r="W12" s="95">
        <f t="shared" si="12"/>
        <v>0.54</v>
      </c>
      <c r="X12" s="95">
        <f t="shared" si="13"/>
        <v>0.55000000000000004</v>
      </c>
      <c r="Y12" s="95">
        <f t="shared" si="14"/>
        <v>0.52</v>
      </c>
      <c r="Z12" s="95">
        <f t="shared" si="15"/>
        <v>0.55000000000000004</v>
      </c>
      <c r="AA12" s="95">
        <f t="shared" si="16"/>
        <v>0.49</v>
      </c>
      <c r="AB12" s="95">
        <f t="shared" si="17"/>
        <v>0.59</v>
      </c>
      <c r="AC12" s="95">
        <f t="shared" si="18"/>
        <v>0.57999999999999996</v>
      </c>
      <c r="AD12" s="95">
        <f t="shared" si="19"/>
        <v>0.6</v>
      </c>
      <c r="AE12" s="95">
        <f t="shared" si="20"/>
        <v>0.53</v>
      </c>
      <c r="AF12" s="95">
        <f t="shared" si="21"/>
        <v>0.57999999999999996</v>
      </c>
      <c r="AG12" s="95">
        <f t="shared" si="22"/>
        <v>0.49</v>
      </c>
      <c r="AH12" s="95">
        <f t="shared" si="23"/>
        <v>0.52</v>
      </c>
      <c r="AI12" s="95">
        <f t="shared" si="24"/>
        <v>0.55000000000000004</v>
      </c>
      <c r="AJ12" s="95">
        <f t="shared" si="25"/>
        <v>0.52</v>
      </c>
    </row>
    <row r="13" spans="1:36" ht="12.95" customHeight="1" x14ac:dyDescent="0.15">
      <c r="A13" s="94">
        <v>10</v>
      </c>
      <c r="B13" s="135" t="s">
        <v>64</v>
      </c>
      <c r="C13" s="136"/>
      <c r="D13" s="94">
        <v>24</v>
      </c>
      <c r="E13" s="94">
        <v>18</v>
      </c>
      <c r="F13" s="4">
        <f t="shared" si="0"/>
        <v>0.4</v>
      </c>
      <c r="G13" s="5"/>
      <c r="H13" s="94"/>
      <c r="I13" s="5"/>
      <c r="J13" s="1" t="s">
        <v>15</v>
      </c>
      <c r="K13" s="95">
        <f t="shared" si="1"/>
        <v>0.36</v>
      </c>
      <c r="L13" s="95">
        <f t="shared" si="2"/>
        <v>0.4</v>
      </c>
      <c r="M13" s="95">
        <f t="shared" si="3"/>
        <v>0.4</v>
      </c>
      <c r="N13" s="95">
        <f t="shared" si="4"/>
        <v>0.4</v>
      </c>
      <c r="O13" s="95">
        <f t="shared" si="5"/>
        <v>0.4</v>
      </c>
      <c r="P13" s="95">
        <f t="shared" si="26"/>
        <v>0.4</v>
      </c>
      <c r="Q13" s="95">
        <f t="shared" si="6"/>
        <v>0.36</v>
      </c>
      <c r="R13" s="95">
        <f t="shared" si="7"/>
        <v>0.4</v>
      </c>
      <c r="S13" s="95">
        <f t="shared" si="8"/>
        <v>0.4</v>
      </c>
      <c r="T13" s="95">
        <f t="shared" si="9"/>
        <v>0.41</v>
      </c>
      <c r="U13" s="95">
        <f t="shared" si="10"/>
        <v>0.4</v>
      </c>
      <c r="V13" s="95">
        <f t="shared" si="11"/>
        <v>0.42</v>
      </c>
      <c r="W13" s="95">
        <f t="shared" si="12"/>
        <v>0.39</v>
      </c>
      <c r="X13" s="95">
        <f t="shared" si="13"/>
        <v>0.39</v>
      </c>
      <c r="Y13" s="95">
        <f t="shared" si="14"/>
        <v>0.36</v>
      </c>
      <c r="Z13" s="95">
        <f t="shared" si="15"/>
        <v>0.39</v>
      </c>
      <c r="AA13" s="95">
        <f t="shared" si="16"/>
        <v>0.35</v>
      </c>
      <c r="AB13" s="95">
        <f t="shared" si="17"/>
        <v>0.41</v>
      </c>
      <c r="AC13" s="95">
        <f t="shared" si="18"/>
        <v>0.41</v>
      </c>
      <c r="AD13" s="95">
        <f t="shared" si="19"/>
        <v>0.44</v>
      </c>
      <c r="AE13" s="95">
        <f t="shared" si="20"/>
        <v>0.37</v>
      </c>
      <c r="AF13" s="95">
        <f t="shared" si="21"/>
        <v>0.41</v>
      </c>
      <c r="AG13" s="95">
        <f t="shared" si="22"/>
        <v>0.35</v>
      </c>
      <c r="AH13" s="95">
        <f t="shared" si="23"/>
        <v>0.37</v>
      </c>
      <c r="AI13" s="95">
        <f t="shared" si="24"/>
        <v>0.39</v>
      </c>
      <c r="AJ13" s="95">
        <f t="shared" si="25"/>
        <v>0.37</v>
      </c>
    </row>
    <row r="14" spans="1:36" ht="12.95" customHeight="1" x14ac:dyDescent="0.15">
      <c r="A14" s="94">
        <v>11</v>
      </c>
      <c r="B14" s="135" t="s">
        <v>64</v>
      </c>
      <c r="C14" s="136"/>
      <c r="D14" s="94">
        <v>24</v>
      </c>
      <c r="E14" s="94">
        <v>18</v>
      </c>
      <c r="F14" s="4">
        <f t="shared" si="0"/>
        <v>0.4</v>
      </c>
      <c r="G14" s="5"/>
      <c r="H14" s="94"/>
      <c r="I14" s="5"/>
      <c r="J14" s="1" t="s">
        <v>15</v>
      </c>
      <c r="K14" s="95">
        <f t="shared" si="1"/>
        <v>0.36</v>
      </c>
      <c r="L14" s="95">
        <f t="shared" si="2"/>
        <v>0.4</v>
      </c>
      <c r="M14" s="95">
        <f t="shared" si="3"/>
        <v>0.4</v>
      </c>
      <c r="N14" s="95">
        <f t="shared" si="4"/>
        <v>0.4</v>
      </c>
      <c r="O14" s="95">
        <f t="shared" si="5"/>
        <v>0.4</v>
      </c>
      <c r="P14" s="95">
        <f t="shared" si="26"/>
        <v>0.4</v>
      </c>
      <c r="Q14" s="95">
        <f t="shared" si="6"/>
        <v>0.36</v>
      </c>
      <c r="R14" s="95">
        <f t="shared" si="7"/>
        <v>0.4</v>
      </c>
      <c r="S14" s="95">
        <f t="shared" si="8"/>
        <v>0.4</v>
      </c>
      <c r="T14" s="95">
        <f t="shared" si="9"/>
        <v>0.41</v>
      </c>
      <c r="U14" s="95">
        <f t="shared" si="10"/>
        <v>0.4</v>
      </c>
      <c r="V14" s="95">
        <f t="shared" si="11"/>
        <v>0.42</v>
      </c>
      <c r="W14" s="95">
        <f t="shared" si="12"/>
        <v>0.39</v>
      </c>
      <c r="X14" s="95">
        <f t="shared" si="13"/>
        <v>0.39</v>
      </c>
      <c r="Y14" s="95">
        <f t="shared" si="14"/>
        <v>0.36</v>
      </c>
      <c r="Z14" s="95">
        <f t="shared" si="15"/>
        <v>0.39</v>
      </c>
      <c r="AA14" s="95">
        <f t="shared" si="16"/>
        <v>0.35</v>
      </c>
      <c r="AB14" s="95">
        <f t="shared" si="17"/>
        <v>0.41</v>
      </c>
      <c r="AC14" s="95">
        <f t="shared" si="18"/>
        <v>0.41</v>
      </c>
      <c r="AD14" s="95">
        <f t="shared" si="19"/>
        <v>0.44</v>
      </c>
      <c r="AE14" s="95">
        <f t="shared" si="20"/>
        <v>0.37</v>
      </c>
      <c r="AF14" s="95">
        <f t="shared" si="21"/>
        <v>0.41</v>
      </c>
      <c r="AG14" s="95">
        <f t="shared" si="22"/>
        <v>0.35</v>
      </c>
      <c r="AH14" s="95">
        <f t="shared" si="23"/>
        <v>0.37</v>
      </c>
      <c r="AI14" s="95">
        <f t="shared" si="24"/>
        <v>0.39</v>
      </c>
      <c r="AJ14" s="95">
        <f t="shared" si="25"/>
        <v>0.37</v>
      </c>
    </row>
    <row r="15" spans="1:36" ht="12.95" customHeight="1" x14ac:dyDescent="0.15">
      <c r="A15" s="94">
        <v>12</v>
      </c>
      <c r="B15" s="135" t="s">
        <v>64</v>
      </c>
      <c r="C15" s="136"/>
      <c r="D15" s="94">
        <v>14</v>
      </c>
      <c r="E15" s="94">
        <v>16</v>
      </c>
      <c r="F15" s="4">
        <f t="shared" si="0"/>
        <v>0.13</v>
      </c>
      <c r="G15" s="94"/>
      <c r="H15" s="94" t="s">
        <v>61</v>
      </c>
      <c r="I15" s="94" t="s">
        <v>84</v>
      </c>
      <c r="J15" s="1" t="s">
        <v>15</v>
      </c>
      <c r="K15" s="95">
        <f t="shared" si="1"/>
        <v>0.13</v>
      </c>
      <c r="L15" s="95">
        <f t="shared" si="2"/>
        <v>0.13</v>
      </c>
      <c r="M15" s="95">
        <f t="shared" si="3"/>
        <v>0.14000000000000001</v>
      </c>
      <c r="N15" s="95">
        <f t="shared" si="4"/>
        <v>0.14000000000000001</v>
      </c>
      <c r="O15" s="95">
        <f t="shared" si="5"/>
        <v>0.14000000000000001</v>
      </c>
      <c r="P15" s="95">
        <f t="shared" si="26"/>
        <v>0.13</v>
      </c>
      <c r="Q15" s="95">
        <f t="shared" si="6"/>
        <v>0.12</v>
      </c>
      <c r="R15" s="95">
        <f t="shared" si="7"/>
        <v>0.13</v>
      </c>
      <c r="S15" s="95">
        <f t="shared" si="8"/>
        <v>0.14000000000000001</v>
      </c>
      <c r="T15" s="95">
        <f t="shared" si="9"/>
        <v>0.14000000000000001</v>
      </c>
      <c r="U15" s="95">
        <f t="shared" si="10"/>
        <v>0.13</v>
      </c>
      <c r="V15" s="95">
        <f t="shared" si="11"/>
        <v>0.13</v>
      </c>
      <c r="W15" s="95">
        <f t="shared" si="12"/>
        <v>0.13</v>
      </c>
      <c r="X15" s="95">
        <f t="shared" si="13"/>
        <v>0.13</v>
      </c>
      <c r="Y15" s="95">
        <f t="shared" si="14"/>
        <v>0.11</v>
      </c>
      <c r="Z15" s="95">
        <f t="shared" si="15"/>
        <v>0.13</v>
      </c>
      <c r="AA15" s="95">
        <f t="shared" si="16"/>
        <v>0.12</v>
      </c>
      <c r="AB15" s="95">
        <f t="shared" si="17"/>
        <v>0.13</v>
      </c>
      <c r="AC15" s="95">
        <f t="shared" si="18"/>
        <v>0.13</v>
      </c>
      <c r="AD15" s="95">
        <f t="shared" si="19"/>
        <v>0.16</v>
      </c>
      <c r="AE15" s="95">
        <f t="shared" si="20"/>
        <v>0.12</v>
      </c>
      <c r="AF15" s="95">
        <f t="shared" si="21"/>
        <v>0.13</v>
      </c>
      <c r="AG15" s="95">
        <f t="shared" si="22"/>
        <v>0.11</v>
      </c>
      <c r="AH15" s="95">
        <f t="shared" si="23"/>
        <v>0.12</v>
      </c>
      <c r="AI15" s="95">
        <f t="shared" si="24"/>
        <v>0.13</v>
      </c>
      <c r="AJ15" s="95">
        <f t="shared" si="25"/>
        <v>0.12</v>
      </c>
    </row>
    <row r="16" spans="1:36" ht="12.95" customHeight="1" x14ac:dyDescent="0.15">
      <c r="A16" s="94">
        <v>13</v>
      </c>
      <c r="B16" s="135" t="s">
        <v>64</v>
      </c>
      <c r="C16" s="136"/>
      <c r="D16" s="94">
        <v>22</v>
      </c>
      <c r="E16" s="94">
        <v>16</v>
      </c>
      <c r="F16" s="4">
        <f t="shared" si="0"/>
        <v>0.3</v>
      </c>
      <c r="G16" s="5"/>
      <c r="H16" s="94"/>
      <c r="I16" s="5"/>
      <c r="J16" s="1" t="s">
        <v>15</v>
      </c>
      <c r="K16" s="95">
        <f t="shared" si="1"/>
        <v>0.28000000000000003</v>
      </c>
      <c r="L16" s="95">
        <f t="shared" si="2"/>
        <v>0.3</v>
      </c>
      <c r="M16" s="95">
        <f t="shared" si="3"/>
        <v>0.3</v>
      </c>
      <c r="N16" s="95">
        <f t="shared" si="4"/>
        <v>0.3</v>
      </c>
      <c r="O16" s="95">
        <f t="shared" si="5"/>
        <v>0.3</v>
      </c>
      <c r="P16" s="95">
        <f t="shared" si="26"/>
        <v>0.3</v>
      </c>
      <c r="Q16" s="95">
        <f t="shared" si="6"/>
        <v>0.28000000000000003</v>
      </c>
      <c r="R16" s="95">
        <f t="shared" si="7"/>
        <v>0.3</v>
      </c>
      <c r="S16" s="95">
        <f t="shared" si="8"/>
        <v>0.3</v>
      </c>
      <c r="T16" s="95">
        <f t="shared" si="9"/>
        <v>0.3</v>
      </c>
      <c r="U16" s="95">
        <f t="shared" si="10"/>
        <v>0.3</v>
      </c>
      <c r="V16" s="95">
        <f t="shared" si="11"/>
        <v>0.32</v>
      </c>
      <c r="W16" s="95">
        <f t="shared" si="12"/>
        <v>0.3</v>
      </c>
      <c r="X16" s="95">
        <f t="shared" si="13"/>
        <v>0.3</v>
      </c>
      <c r="Y16" s="95">
        <f t="shared" si="14"/>
        <v>0.27</v>
      </c>
      <c r="Z16" s="95">
        <f t="shared" si="15"/>
        <v>0.3</v>
      </c>
      <c r="AA16" s="95">
        <f t="shared" si="16"/>
        <v>0.27</v>
      </c>
      <c r="AB16" s="95">
        <f t="shared" si="17"/>
        <v>0.31</v>
      </c>
      <c r="AC16" s="95">
        <f t="shared" si="18"/>
        <v>0.31</v>
      </c>
      <c r="AD16" s="95">
        <f t="shared" si="19"/>
        <v>0.34</v>
      </c>
      <c r="AE16" s="95">
        <f t="shared" si="20"/>
        <v>0.28000000000000003</v>
      </c>
      <c r="AF16" s="95">
        <f t="shared" si="21"/>
        <v>0.31</v>
      </c>
      <c r="AG16" s="95">
        <f t="shared" si="22"/>
        <v>0.27</v>
      </c>
      <c r="AH16" s="95">
        <f t="shared" si="23"/>
        <v>0.28000000000000003</v>
      </c>
      <c r="AI16" s="95">
        <f t="shared" si="24"/>
        <v>0.3</v>
      </c>
      <c r="AJ16" s="95">
        <f t="shared" si="25"/>
        <v>0.28000000000000003</v>
      </c>
    </row>
    <row r="17" spans="1:36" ht="12.95" customHeight="1" x14ac:dyDescent="0.15">
      <c r="A17" s="94">
        <v>14</v>
      </c>
      <c r="B17" s="135" t="s">
        <v>64</v>
      </c>
      <c r="C17" s="136"/>
      <c r="D17" s="94">
        <v>18</v>
      </c>
      <c r="E17" s="94">
        <v>16</v>
      </c>
      <c r="F17" s="4">
        <f t="shared" si="0"/>
        <v>0.21</v>
      </c>
      <c r="G17" s="94"/>
      <c r="H17" s="94"/>
      <c r="I17" s="94"/>
      <c r="J17" s="1" t="s">
        <v>15</v>
      </c>
      <c r="K17" s="95">
        <f t="shared" si="1"/>
        <v>0.19</v>
      </c>
      <c r="L17" s="95">
        <f t="shared" si="2"/>
        <v>0.21</v>
      </c>
      <c r="M17" s="95">
        <f t="shared" si="3"/>
        <v>0.21</v>
      </c>
      <c r="N17" s="95">
        <f t="shared" si="4"/>
        <v>0.21</v>
      </c>
      <c r="O17" s="95">
        <f t="shared" si="5"/>
        <v>0.21</v>
      </c>
      <c r="P17" s="95">
        <f t="shared" si="26"/>
        <v>0.21</v>
      </c>
      <c r="Q17" s="95">
        <f t="shared" si="6"/>
        <v>0.19</v>
      </c>
      <c r="R17" s="95">
        <f t="shared" si="7"/>
        <v>0.21</v>
      </c>
      <c r="S17" s="95">
        <f t="shared" si="8"/>
        <v>0.21</v>
      </c>
      <c r="T17" s="95">
        <f t="shared" si="9"/>
        <v>0.22</v>
      </c>
      <c r="U17" s="95">
        <f t="shared" si="10"/>
        <v>0.21</v>
      </c>
      <c r="V17" s="95">
        <f t="shared" si="11"/>
        <v>0.21</v>
      </c>
      <c r="W17" s="95">
        <f t="shared" si="12"/>
        <v>0.2</v>
      </c>
      <c r="X17" s="95">
        <f t="shared" si="13"/>
        <v>0.21</v>
      </c>
      <c r="Y17" s="95">
        <f t="shared" si="14"/>
        <v>0.18</v>
      </c>
      <c r="Z17" s="95">
        <f t="shared" si="15"/>
        <v>0.2</v>
      </c>
      <c r="AA17" s="95">
        <f t="shared" si="16"/>
        <v>0.19</v>
      </c>
      <c r="AB17" s="95">
        <f t="shared" si="17"/>
        <v>0.21</v>
      </c>
      <c r="AC17" s="95">
        <f t="shared" si="18"/>
        <v>0.21</v>
      </c>
      <c r="AD17" s="95">
        <f t="shared" si="19"/>
        <v>0.24</v>
      </c>
      <c r="AE17" s="95">
        <f t="shared" si="20"/>
        <v>0.19</v>
      </c>
      <c r="AF17" s="95">
        <f t="shared" si="21"/>
        <v>0.21</v>
      </c>
      <c r="AG17" s="95">
        <f t="shared" si="22"/>
        <v>0.18</v>
      </c>
      <c r="AH17" s="95">
        <f t="shared" si="23"/>
        <v>0.19</v>
      </c>
      <c r="AI17" s="95">
        <f t="shared" si="24"/>
        <v>0.21</v>
      </c>
      <c r="AJ17" s="95">
        <f t="shared" si="25"/>
        <v>0.19</v>
      </c>
    </row>
    <row r="18" spans="1:36" ht="12.95" customHeight="1" x14ac:dyDescent="0.15">
      <c r="A18" s="94">
        <v>15</v>
      </c>
      <c r="B18" s="135" t="s">
        <v>64</v>
      </c>
      <c r="C18" s="136"/>
      <c r="D18" s="94">
        <v>14</v>
      </c>
      <c r="E18" s="94">
        <v>12</v>
      </c>
      <c r="F18" s="4">
        <f t="shared" si="0"/>
        <v>0.1</v>
      </c>
      <c r="G18" s="5" t="s">
        <v>66</v>
      </c>
      <c r="H18" s="94" t="s">
        <v>61</v>
      </c>
      <c r="I18" s="5" t="s">
        <v>66</v>
      </c>
      <c r="J18" s="1" t="s">
        <v>15</v>
      </c>
      <c r="K18" s="95">
        <f t="shared" si="1"/>
        <v>0.09</v>
      </c>
      <c r="L18" s="95">
        <f t="shared" si="2"/>
        <v>0.1</v>
      </c>
      <c r="M18" s="95">
        <f t="shared" si="3"/>
        <v>0.1</v>
      </c>
      <c r="N18" s="95">
        <f t="shared" si="4"/>
        <v>0.1</v>
      </c>
      <c r="O18" s="95">
        <f t="shared" si="5"/>
        <v>0.1</v>
      </c>
      <c r="P18" s="95">
        <f t="shared" si="26"/>
        <v>0.1</v>
      </c>
      <c r="Q18" s="95">
        <f t="shared" si="6"/>
        <v>0.09</v>
      </c>
      <c r="R18" s="95">
        <f t="shared" si="7"/>
        <v>0.1</v>
      </c>
      <c r="S18" s="95">
        <f t="shared" si="8"/>
        <v>0.1</v>
      </c>
      <c r="T18" s="95">
        <f t="shared" si="9"/>
        <v>0.1</v>
      </c>
      <c r="U18" s="95">
        <f t="shared" si="10"/>
        <v>0.1</v>
      </c>
      <c r="V18" s="95">
        <f t="shared" si="11"/>
        <v>0.1</v>
      </c>
      <c r="W18" s="95">
        <f t="shared" si="12"/>
        <v>0.1</v>
      </c>
      <c r="X18" s="95">
        <f t="shared" si="13"/>
        <v>0.1</v>
      </c>
      <c r="Y18" s="95">
        <f t="shared" si="14"/>
        <v>0.08</v>
      </c>
      <c r="Z18" s="95">
        <f t="shared" si="15"/>
        <v>0.1</v>
      </c>
      <c r="AA18" s="95">
        <f t="shared" si="16"/>
        <v>0.09</v>
      </c>
      <c r="AB18" s="95">
        <f t="shared" si="17"/>
        <v>0.09</v>
      </c>
      <c r="AC18" s="95">
        <f t="shared" si="18"/>
        <v>0.1</v>
      </c>
      <c r="AD18" s="95">
        <f t="shared" si="19"/>
        <v>0.12</v>
      </c>
      <c r="AE18" s="95">
        <f t="shared" si="20"/>
        <v>0.09</v>
      </c>
      <c r="AF18" s="95">
        <f t="shared" si="21"/>
        <v>0.09</v>
      </c>
      <c r="AG18" s="95">
        <f t="shared" si="22"/>
        <v>0.09</v>
      </c>
      <c r="AH18" s="95">
        <f t="shared" si="23"/>
        <v>0.09</v>
      </c>
      <c r="AI18" s="95">
        <f t="shared" si="24"/>
        <v>0.1</v>
      </c>
      <c r="AJ18" s="95">
        <f t="shared" si="25"/>
        <v>0.09</v>
      </c>
    </row>
    <row r="19" spans="1:36" ht="12.95" customHeight="1" x14ac:dyDescent="0.15">
      <c r="A19" s="94">
        <v>16</v>
      </c>
      <c r="B19" s="135" t="s">
        <v>64</v>
      </c>
      <c r="C19" s="136"/>
      <c r="D19" s="94">
        <v>18</v>
      </c>
      <c r="E19" s="94">
        <v>16</v>
      </c>
      <c r="F19" s="4">
        <f t="shared" si="0"/>
        <v>0.21</v>
      </c>
      <c r="G19" s="5"/>
      <c r="H19" s="94"/>
      <c r="I19" s="5"/>
      <c r="J19" s="1" t="s">
        <v>15</v>
      </c>
      <c r="K19" s="95">
        <f t="shared" si="1"/>
        <v>0.19</v>
      </c>
      <c r="L19" s="95">
        <f t="shared" si="2"/>
        <v>0.21</v>
      </c>
      <c r="M19" s="95">
        <f t="shared" si="3"/>
        <v>0.21</v>
      </c>
      <c r="N19" s="95">
        <f t="shared" si="4"/>
        <v>0.21</v>
      </c>
      <c r="O19" s="95">
        <f t="shared" si="5"/>
        <v>0.21</v>
      </c>
      <c r="P19" s="95">
        <f t="shared" si="26"/>
        <v>0.21</v>
      </c>
      <c r="Q19" s="95">
        <f t="shared" si="6"/>
        <v>0.19</v>
      </c>
      <c r="R19" s="95">
        <f t="shared" si="7"/>
        <v>0.21</v>
      </c>
      <c r="S19" s="95">
        <f t="shared" si="8"/>
        <v>0.21</v>
      </c>
      <c r="T19" s="95">
        <f t="shared" si="9"/>
        <v>0.22</v>
      </c>
      <c r="U19" s="95">
        <f t="shared" si="10"/>
        <v>0.21</v>
      </c>
      <c r="V19" s="95">
        <f t="shared" si="11"/>
        <v>0.21</v>
      </c>
      <c r="W19" s="95">
        <f t="shared" si="12"/>
        <v>0.2</v>
      </c>
      <c r="X19" s="95">
        <f t="shared" si="13"/>
        <v>0.21</v>
      </c>
      <c r="Y19" s="95">
        <f t="shared" si="14"/>
        <v>0.18</v>
      </c>
      <c r="Z19" s="95">
        <f t="shared" si="15"/>
        <v>0.2</v>
      </c>
      <c r="AA19" s="95">
        <f t="shared" si="16"/>
        <v>0.19</v>
      </c>
      <c r="AB19" s="95">
        <f t="shared" si="17"/>
        <v>0.21</v>
      </c>
      <c r="AC19" s="95">
        <f t="shared" si="18"/>
        <v>0.21</v>
      </c>
      <c r="AD19" s="95">
        <f t="shared" si="19"/>
        <v>0.24</v>
      </c>
      <c r="AE19" s="95">
        <f t="shared" si="20"/>
        <v>0.19</v>
      </c>
      <c r="AF19" s="95">
        <f t="shared" si="21"/>
        <v>0.21</v>
      </c>
      <c r="AG19" s="95">
        <f t="shared" si="22"/>
        <v>0.18</v>
      </c>
      <c r="AH19" s="95">
        <f t="shared" si="23"/>
        <v>0.19</v>
      </c>
      <c r="AI19" s="95">
        <f t="shared" si="24"/>
        <v>0.21</v>
      </c>
      <c r="AJ19" s="95">
        <f t="shared" si="25"/>
        <v>0.19</v>
      </c>
    </row>
    <row r="20" spans="1:36" ht="12.95" customHeight="1" x14ac:dyDescent="0.15">
      <c r="A20" s="94">
        <v>17</v>
      </c>
      <c r="B20" s="135" t="s">
        <v>64</v>
      </c>
      <c r="C20" s="136"/>
      <c r="D20" s="94">
        <v>18</v>
      </c>
      <c r="E20" s="94">
        <v>16</v>
      </c>
      <c r="F20" s="4">
        <f t="shared" si="0"/>
        <v>0.21</v>
      </c>
      <c r="G20" s="5"/>
      <c r="H20" s="94"/>
      <c r="I20" s="5"/>
      <c r="J20" s="1" t="s">
        <v>15</v>
      </c>
      <c r="K20" s="95">
        <f t="shared" si="1"/>
        <v>0.19</v>
      </c>
      <c r="L20" s="95">
        <f t="shared" si="2"/>
        <v>0.21</v>
      </c>
      <c r="M20" s="95">
        <f t="shared" si="3"/>
        <v>0.21</v>
      </c>
      <c r="N20" s="95">
        <f t="shared" si="4"/>
        <v>0.21</v>
      </c>
      <c r="O20" s="95">
        <f t="shared" si="5"/>
        <v>0.21</v>
      </c>
      <c r="P20" s="95">
        <f t="shared" si="26"/>
        <v>0.21</v>
      </c>
      <c r="Q20" s="95">
        <f t="shared" si="6"/>
        <v>0.19</v>
      </c>
      <c r="R20" s="95">
        <f t="shared" si="7"/>
        <v>0.21</v>
      </c>
      <c r="S20" s="95">
        <f t="shared" si="8"/>
        <v>0.21</v>
      </c>
      <c r="T20" s="95">
        <f t="shared" si="9"/>
        <v>0.22</v>
      </c>
      <c r="U20" s="95">
        <f t="shared" si="10"/>
        <v>0.21</v>
      </c>
      <c r="V20" s="95">
        <f t="shared" si="11"/>
        <v>0.21</v>
      </c>
      <c r="W20" s="95">
        <f t="shared" si="12"/>
        <v>0.2</v>
      </c>
      <c r="X20" s="95">
        <f t="shared" si="13"/>
        <v>0.21</v>
      </c>
      <c r="Y20" s="95">
        <f t="shared" si="14"/>
        <v>0.18</v>
      </c>
      <c r="Z20" s="95">
        <f t="shared" si="15"/>
        <v>0.2</v>
      </c>
      <c r="AA20" s="95">
        <f t="shared" si="16"/>
        <v>0.19</v>
      </c>
      <c r="AB20" s="95">
        <f t="shared" si="17"/>
        <v>0.21</v>
      </c>
      <c r="AC20" s="95">
        <f t="shared" si="18"/>
        <v>0.21</v>
      </c>
      <c r="AD20" s="95">
        <f t="shared" si="19"/>
        <v>0.24</v>
      </c>
      <c r="AE20" s="95">
        <f t="shared" si="20"/>
        <v>0.19</v>
      </c>
      <c r="AF20" s="95">
        <f t="shared" si="21"/>
        <v>0.21</v>
      </c>
      <c r="AG20" s="95">
        <f t="shared" si="22"/>
        <v>0.18</v>
      </c>
      <c r="AH20" s="95">
        <f t="shared" si="23"/>
        <v>0.19</v>
      </c>
      <c r="AI20" s="95">
        <f t="shared" si="24"/>
        <v>0.21</v>
      </c>
      <c r="AJ20" s="95">
        <f t="shared" si="25"/>
        <v>0.19</v>
      </c>
    </row>
    <row r="21" spans="1:36" ht="12.95" customHeight="1" x14ac:dyDescent="0.15">
      <c r="A21" s="94">
        <v>18</v>
      </c>
      <c r="B21" s="135" t="s">
        <v>64</v>
      </c>
      <c r="C21" s="136"/>
      <c r="D21" s="94">
        <v>12</v>
      </c>
      <c r="E21" s="94">
        <v>12</v>
      </c>
      <c r="F21" s="4">
        <f t="shared" si="0"/>
        <v>7.0000000000000007E-2</v>
      </c>
      <c r="G21" s="5"/>
      <c r="H21" s="94" t="s">
        <v>61</v>
      </c>
      <c r="I21" s="94" t="s">
        <v>84</v>
      </c>
      <c r="J21" s="1" t="s">
        <v>15</v>
      </c>
      <c r="K21" s="95">
        <f t="shared" si="1"/>
        <v>7.0000000000000007E-2</v>
      </c>
      <c r="L21" s="95">
        <f t="shared" si="2"/>
        <v>7.0000000000000007E-2</v>
      </c>
      <c r="M21" s="95">
        <f t="shared" si="3"/>
        <v>7.0000000000000007E-2</v>
      </c>
      <c r="N21" s="95">
        <f t="shared" si="4"/>
        <v>0.08</v>
      </c>
      <c r="O21" s="95">
        <f t="shared" si="5"/>
        <v>0.08</v>
      </c>
      <c r="P21" s="95">
        <f t="shared" si="26"/>
        <v>7.0000000000000007E-2</v>
      </c>
      <c r="Q21" s="95">
        <f t="shared" si="6"/>
        <v>7.0000000000000007E-2</v>
      </c>
      <c r="R21" s="95">
        <f t="shared" si="7"/>
        <v>7.0000000000000007E-2</v>
      </c>
      <c r="S21" s="95">
        <f t="shared" si="8"/>
        <v>7.0000000000000007E-2</v>
      </c>
      <c r="T21" s="95">
        <f t="shared" si="9"/>
        <v>7.0000000000000007E-2</v>
      </c>
      <c r="U21" s="95">
        <f t="shared" si="10"/>
        <v>7.0000000000000007E-2</v>
      </c>
      <c r="V21" s="95">
        <f t="shared" si="11"/>
        <v>7.0000000000000007E-2</v>
      </c>
      <c r="W21" s="95">
        <f t="shared" si="12"/>
        <v>7.0000000000000007E-2</v>
      </c>
      <c r="X21" s="95">
        <f t="shared" si="13"/>
        <v>7.0000000000000007E-2</v>
      </c>
      <c r="Y21" s="95">
        <f t="shared" si="14"/>
        <v>0.06</v>
      </c>
      <c r="Z21" s="95">
        <f t="shared" si="15"/>
        <v>7.0000000000000007E-2</v>
      </c>
      <c r="AA21" s="95">
        <f t="shared" si="16"/>
        <v>7.0000000000000007E-2</v>
      </c>
      <c r="AB21" s="95">
        <f t="shared" si="17"/>
        <v>7.0000000000000007E-2</v>
      </c>
      <c r="AC21" s="95">
        <f t="shared" si="18"/>
        <v>7.0000000000000007E-2</v>
      </c>
      <c r="AD21" s="95">
        <f t="shared" si="19"/>
        <v>0.09</v>
      </c>
      <c r="AE21" s="95">
        <f t="shared" si="20"/>
        <v>0.06</v>
      </c>
      <c r="AF21" s="95">
        <f t="shared" si="21"/>
        <v>7.0000000000000007E-2</v>
      </c>
      <c r="AG21" s="95">
        <f t="shared" si="22"/>
        <v>0.06</v>
      </c>
      <c r="AH21" s="95">
        <f t="shared" si="23"/>
        <v>7.0000000000000007E-2</v>
      </c>
      <c r="AI21" s="95">
        <f t="shared" si="24"/>
        <v>7.0000000000000007E-2</v>
      </c>
      <c r="AJ21" s="95">
        <f t="shared" si="25"/>
        <v>7.0000000000000007E-2</v>
      </c>
    </row>
    <row r="22" spans="1:36" ht="12.95" customHeight="1" x14ac:dyDescent="0.15">
      <c r="A22" s="94">
        <v>19</v>
      </c>
      <c r="B22" s="135" t="s">
        <v>64</v>
      </c>
      <c r="C22" s="136"/>
      <c r="D22" s="94">
        <v>20</v>
      </c>
      <c r="E22" s="94">
        <v>18</v>
      </c>
      <c r="F22" s="4">
        <f t="shared" si="0"/>
        <v>0.28999999999999998</v>
      </c>
      <c r="G22" s="5"/>
      <c r="H22" s="94"/>
      <c r="I22" s="94"/>
      <c r="J22" s="1" t="s">
        <v>15</v>
      </c>
      <c r="K22" s="95">
        <f t="shared" si="1"/>
        <v>0.26</v>
      </c>
      <c r="L22" s="95">
        <f t="shared" si="2"/>
        <v>0.28999999999999998</v>
      </c>
      <c r="M22" s="95">
        <f t="shared" si="3"/>
        <v>0.28999999999999998</v>
      </c>
      <c r="N22" s="95">
        <f t="shared" si="4"/>
        <v>0.28999999999999998</v>
      </c>
      <c r="O22" s="95">
        <f t="shared" si="5"/>
        <v>0.28999999999999998</v>
      </c>
      <c r="P22" s="95">
        <f t="shared" si="26"/>
        <v>0.28999999999999998</v>
      </c>
      <c r="Q22" s="95">
        <f t="shared" si="6"/>
        <v>0.26</v>
      </c>
      <c r="R22" s="95">
        <f t="shared" si="7"/>
        <v>0.28999999999999998</v>
      </c>
      <c r="S22" s="95">
        <f t="shared" si="8"/>
        <v>0.28999999999999998</v>
      </c>
      <c r="T22" s="95">
        <f t="shared" si="9"/>
        <v>0.3</v>
      </c>
      <c r="U22" s="95">
        <f t="shared" si="10"/>
        <v>0.28999999999999998</v>
      </c>
      <c r="V22" s="95">
        <f t="shared" si="11"/>
        <v>0.28999999999999998</v>
      </c>
      <c r="W22" s="95">
        <f t="shared" si="12"/>
        <v>0.28000000000000003</v>
      </c>
      <c r="X22" s="95">
        <f t="shared" si="13"/>
        <v>0.28000000000000003</v>
      </c>
      <c r="Y22" s="95">
        <f t="shared" si="14"/>
        <v>0.25</v>
      </c>
      <c r="Z22" s="95">
        <f t="shared" si="15"/>
        <v>0.28000000000000003</v>
      </c>
      <c r="AA22" s="95">
        <f t="shared" si="16"/>
        <v>0.25</v>
      </c>
      <c r="AB22" s="95">
        <f t="shared" si="17"/>
        <v>0.28999999999999998</v>
      </c>
      <c r="AC22" s="95">
        <f t="shared" si="18"/>
        <v>0.28999999999999998</v>
      </c>
      <c r="AD22" s="95">
        <f t="shared" si="19"/>
        <v>0.33</v>
      </c>
      <c r="AE22" s="95">
        <f t="shared" si="20"/>
        <v>0.26</v>
      </c>
      <c r="AF22" s="95">
        <f t="shared" si="21"/>
        <v>0.28999999999999998</v>
      </c>
      <c r="AG22" s="95">
        <f t="shared" si="22"/>
        <v>0.24</v>
      </c>
      <c r="AH22" s="95">
        <f t="shared" si="23"/>
        <v>0.26</v>
      </c>
      <c r="AI22" s="95">
        <f t="shared" si="24"/>
        <v>0.28000000000000003</v>
      </c>
      <c r="AJ22" s="95">
        <f t="shared" si="25"/>
        <v>0.26</v>
      </c>
    </row>
    <row r="23" spans="1:36" ht="12.95" customHeight="1" x14ac:dyDescent="0.15">
      <c r="A23" s="94">
        <v>20</v>
      </c>
      <c r="B23" s="135" t="s">
        <v>64</v>
      </c>
      <c r="C23" s="136"/>
      <c r="D23" s="94">
        <v>12</v>
      </c>
      <c r="E23" s="94">
        <v>11</v>
      </c>
      <c r="F23" s="4">
        <f t="shared" si="0"/>
        <v>7.0000000000000007E-2</v>
      </c>
      <c r="G23" s="5"/>
      <c r="H23" s="94" t="s">
        <v>61</v>
      </c>
      <c r="I23" s="94" t="s">
        <v>84</v>
      </c>
      <c r="J23" s="1" t="s">
        <v>15</v>
      </c>
      <c r="K23" s="95">
        <f t="shared" si="1"/>
        <v>7.0000000000000007E-2</v>
      </c>
      <c r="L23" s="95">
        <f t="shared" si="2"/>
        <v>7.0000000000000007E-2</v>
      </c>
      <c r="M23" s="95">
        <f t="shared" si="3"/>
        <v>7.0000000000000007E-2</v>
      </c>
      <c r="N23" s="95">
        <f t="shared" si="4"/>
        <v>7.0000000000000007E-2</v>
      </c>
      <c r="O23" s="95">
        <f t="shared" si="5"/>
        <v>7.0000000000000007E-2</v>
      </c>
      <c r="P23" s="95">
        <f t="shared" si="26"/>
        <v>7.0000000000000007E-2</v>
      </c>
      <c r="Q23" s="95">
        <f t="shared" si="6"/>
        <v>0.06</v>
      </c>
      <c r="R23" s="95">
        <f t="shared" si="7"/>
        <v>7.0000000000000007E-2</v>
      </c>
      <c r="S23" s="95">
        <f t="shared" si="8"/>
        <v>7.0000000000000007E-2</v>
      </c>
      <c r="T23" s="95">
        <f t="shared" si="9"/>
        <v>7.0000000000000007E-2</v>
      </c>
      <c r="U23" s="95">
        <f t="shared" si="10"/>
        <v>7.0000000000000007E-2</v>
      </c>
      <c r="V23" s="95">
        <f t="shared" si="11"/>
        <v>7.0000000000000007E-2</v>
      </c>
      <c r="W23" s="95">
        <f t="shared" si="12"/>
        <v>7.0000000000000007E-2</v>
      </c>
      <c r="X23" s="95">
        <f t="shared" si="13"/>
        <v>7.0000000000000007E-2</v>
      </c>
      <c r="Y23" s="95">
        <f t="shared" si="14"/>
        <v>0.06</v>
      </c>
      <c r="Z23" s="95">
        <f t="shared" si="15"/>
        <v>7.0000000000000007E-2</v>
      </c>
      <c r="AA23" s="95">
        <f t="shared" si="16"/>
        <v>0.06</v>
      </c>
      <c r="AB23" s="95">
        <f t="shared" si="17"/>
        <v>0.06</v>
      </c>
      <c r="AC23" s="95">
        <f t="shared" si="18"/>
        <v>7.0000000000000007E-2</v>
      </c>
      <c r="AD23" s="95">
        <f t="shared" si="19"/>
        <v>0.08</v>
      </c>
      <c r="AE23" s="95">
        <f t="shared" si="20"/>
        <v>0.06</v>
      </c>
      <c r="AF23" s="95">
        <f t="shared" si="21"/>
        <v>0.06</v>
      </c>
      <c r="AG23" s="95">
        <f t="shared" si="22"/>
        <v>0.06</v>
      </c>
      <c r="AH23" s="95">
        <f t="shared" si="23"/>
        <v>0.06</v>
      </c>
      <c r="AI23" s="95">
        <f t="shared" si="24"/>
        <v>7.0000000000000007E-2</v>
      </c>
      <c r="AJ23" s="95">
        <f t="shared" si="25"/>
        <v>0.06</v>
      </c>
    </row>
    <row r="24" spans="1:36" ht="12.95" customHeight="1" x14ac:dyDescent="0.15">
      <c r="A24" s="94">
        <v>21</v>
      </c>
      <c r="B24" s="135" t="s">
        <v>64</v>
      </c>
      <c r="C24" s="136"/>
      <c r="D24" s="94">
        <v>26</v>
      </c>
      <c r="E24" s="94">
        <v>18</v>
      </c>
      <c r="F24" s="4">
        <f t="shared" si="0"/>
        <v>0.46</v>
      </c>
      <c r="G24" s="94"/>
      <c r="H24" s="94"/>
      <c r="I24" s="94"/>
      <c r="J24" s="1" t="s">
        <v>15</v>
      </c>
      <c r="K24" s="95">
        <f t="shared" si="1"/>
        <v>0.42</v>
      </c>
      <c r="L24" s="95">
        <f t="shared" si="2"/>
        <v>0.46</v>
      </c>
      <c r="M24" s="95">
        <f t="shared" si="3"/>
        <v>0.46</v>
      </c>
      <c r="N24" s="95">
        <f t="shared" si="4"/>
        <v>0.46</v>
      </c>
      <c r="O24" s="95">
        <f t="shared" si="5"/>
        <v>0.46</v>
      </c>
      <c r="P24" s="95">
        <f t="shared" si="26"/>
        <v>0.46</v>
      </c>
      <c r="Q24" s="95">
        <f t="shared" si="6"/>
        <v>0.42</v>
      </c>
      <c r="R24" s="95">
        <f t="shared" si="7"/>
        <v>0.47</v>
      </c>
      <c r="S24" s="95">
        <f t="shared" si="8"/>
        <v>0.46</v>
      </c>
      <c r="T24" s="95">
        <f t="shared" si="9"/>
        <v>0.47</v>
      </c>
      <c r="U24" s="95">
        <f t="shared" si="10"/>
        <v>0.46</v>
      </c>
      <c r="V24" s="95">
        <f t="shared" si="11"/>
        <v>0.49</v>
      </c>
      <c r="W24" s="95">
        <f t="shared" si="12"/>
        <v>0.45</v>
      </c>
      <c r="X24" s="95">
        <f t="shared" si="13"/>
        <v>0.45</v>
      </c>
      <c r="Y24" s="95">
        <f t="shared" si="14"/>
        <v>0.43</v>
      </c>
      <c r="Z24" s="95">
        <f t="shared" si="15"/>
        <v>0.45</v>
      </c>
      <c r="AA24" s="95">
        <f t="shared" si="16"/>
        <v>0.4</v>
      </c>
      <c r="AB24" s="95">
        <f t="shared" si="17"/>
        <v>0.48</v>
      </c>
      <c r="AC24" s="95">
        <f t="shared" si="18"/>
        <v>0.48</v>
      </c>
      <c r="AD24" s="95">
        <f t="shared" si="19"/>
        <v>0.5</v>
      </c>
      <c r="AE24" s="95">
        <f t="shared" si="20"/>
        <v>0.43</v>
      </c>
      <c r="AF24" s="95">
        <f t="shared" si="21"/>
        <v>0.48</v>
      </c>
      <c r="AG24" s="95">
        <f t="shared" si="22"/>
        <v>0.41</v>
      </c>
      <c r="AH24" s="95">
        <f t="shared" si="23"/>
        <v>0.43</v>
      </c>
      <c r="AI24" s="95">
        <f t="shared" si="24"/>
        <v>0.45</v>
      </c>
      <c r="AJ24" s="95">
        <f t="shared" si="25"/>
        <v>0.43</v>
      </c>
    </row>
    <row r="25" spans="1:36" ht="12.95" customHeight="1" x14ac:dyDescent="0.15">
      <c r="A25" s="94"/>
      <c r="B25" s="135"/>
      <c r="C25" s="136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35"/>
      <c r="C26" s="136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35"/>
      <c r="C27" s="136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35"/>
      <c r="C28" s="136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35"/>
      <c r="C29" s="136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35"/>
      <c r="C30" s="136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288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21</v>
      </c>
      <c r="D47" s="14">
        <f>COUNTIF(G4:G43,"*下層*")</f>
        <v>0</v>
      </c>
      <c r="E47" s="14">
        <f>COUNTA(A4:A43)</f>
        <v>21</v>
      </c>
      <c r="F47" s="10"/>
      <c r="G47" s="15">
        <f>C47*100</f>
        <v>2100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16</v>
      </c>
      <c r="D48" s="14" t="str">
        <f>IF(D47&gt;0,ROUND(SUMIF(G4:G43,"*下層*",E4:E43)/D47,0),"")</f>
        <v/>
      </c>
      <c r="E48" s="14">
        <f>ROUND(SUM(E4:E43)/E47,0)</f>
        <v>16</v>
      </c>
      <c r="F48" s="13"/>
      <c r="G48" s="15">
        <f>C48</f>
        <v>16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19</v>
      </c>
      <c r="D49" s="14" t="str">
        <f>IF(D47&gt;0,ROUND(SUMIF(G4:G43,"*下層*",D4:D43)/D47,0),"")</f>
        <v/>
      </c>
      <c r="E49" s="14">
        <f>ROUND(SUM(D4:D43)/E47,0)</f>
        <v>19</v>
      </c>
      <c r="F49" s="13"/>
      <c r="G49" s="15">
        <f>C49</f>
        <v>19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5.61</v>
      </c>
      <c r="D50" s="16">
        <f>SUMIF(G4:G43,"*下層*",F4:F43)</f>
        <v>0</v>
      </c>
      <c r="E50" s="4">
        <f>SUM(F4:F43)</f>
        <v>5.61</v>
      </c>
      <c r="F50" s="13"/>
      <c r="G50" s="17">
        <f>C50*100</f>
        <v>561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形状比＝84、Sr＝14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7</v>
      </c>
      <c r="D54" s="14">
        <f>COUNTIF(H4:H43,"▲")</f>
        <v>0</v>
      </c>
      <c r="E54" s="14">
        <f>COUNTA(H4:H43)</f>
        <v>7</v>
      </c>
      <c r="F54" s="10"/>
      <c r="G54" s="15">
        <f>C54*100</f>
        <v>700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15</v>
      </c>
      <c r="D55" s="14" t="str">
        <f>IF(D54&gt;0,ROUND(SUMIF(H4:H43,"▲",E4:E43)/D54,0),"")</f>
        <v/>
      </c>
      <c r="E55" s="14">
        <f>ROUND(SUMIF(H4:H43,"*",E4:E43)/E54,0)</f>
        <v>15</v>
      </c>
      <c r="F55" s="13"/>
      <c r="G55" s="15">
        <f>C55</f>
        <v>15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15</v>
      </c>
      <c r="D56" s="14" t="str">
        <f>IF(D54&gt;0,ROUND(SUMIF(H4:H43,"▲",D4:D43)/D54,0),"")</f>
        <v/>
      </c>
      <c r="E56" s="14">
        <f>ROUND(SUMIF(H4:H43,"*",D4:D43)/E54,0)</f>
        <v>15</v>
      </c>
      <c r="F56" s="13"/>
      <c r="G56" s="15">
        <f>C56</f>
        <v>15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1.03</v>
      </c>
      <c r="D57" s="16">
        <f>SUMIF(H4:H43,"▲",F4:F43)</f>
        <v>0</v>
      </c>
      <c r="E57" s="16">
        <f>SUM(C57:D57)</f>
        <v>1.03</v>
      </c>
      <c r="F57" s="13"/>
      <c r="G57" s="19">
        <f>C57*100</f>
        <v>103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18.399999999999999</v>
      </c>
      <c r="D62" s="20" t="str">
        <f>IF(D47&gt;0,ROUND(D57/D50*100,1),"")</f>
        <v/>
      </c>
      <c r="E62" s="20">
        <f>ROUND(E57/E50*100,1)</f>
        <v>18.399999999999999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14</v>
      </c>
      <c r="D66" s="14">
        <f>D47-D54</f>
        <v>0</v>
      </c>
      <c r="E66" s="14">
        <f>SUM(C66:D66)</f>
        <v>14</v>
      </c>
      <c r="F66" s="10"/>
      <c r="G66" s="15">
        <f>C66*100</f>
        <v>1400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4.58</v>
      </c>
      <c r="D69" s="16" t="str">
        <f>IF(D66&gt;0,D50-D57,"")</f>
        <v/>
      </c>
      <c r="E69" s="4">
        <f>SUM(C69:D69)</f>
        <v>4.58</v>
      </c>
      <c r="F69" s="13"/>
      <c r="G69" s="17">
        <f>C69*100</f>
        <v>458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形状比＝77、Sr＝16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51" priority="16" stopIfTrue="1">
      <formula>AND(($H4="スギ"),(#REF!&lt;12))</formula>
    </cfRule>
  </conditionalFormatting>
  <conditionalFormatting sqref="L4:L43">
    <cfRule type="expression" dxfId="750" priority="15" stopIfTrue="1">
      <formula>AND(($H4="スギ"),(#REF!&lt;22),(#REF!&gt;=12))</formula>
    </cfRule>
  </conditionalFormatting>
  <conditionalFormatting sqref="M4:M43">
    <cfRule type="expression" dxfId="749" priority="14" stopIfTrue="1">
      <formula>AND(($H4="スギ"),(#REF!&lt;32),(#REF!&gt;=22))</formula>
    </cfRule>
  </conditionalFormatting>
  <conditionalFormatting sqref="N4:N43">
    <cfRule type="expression" dxfId="748" priority="13" stopIfTrue="1">
      <formula>AND(($H4="スギ"),(#REF!&lt;42),(#REF!&gt;=32))</formula>
    </cfRule>
  </conditionalFormatting>
  <conditionalFormatting sqref="U4:U43 Z4:AF43 AJ4:AJ43 O4:P43">
    <cfRule type="expression" dxfId="747" priority="12" stopIfTrue="1">
      <formula>AND(($H4="スギ"),(#REF!&gt;=42))</formula>
    </cfRule>
  </conditionalFormatting>
  <conditionalFormatting sqref="Q4:Q43 AA4:AA43">
    <cfRule type="expression" dxfId="746" priority="11" stopIfTrue="1">
      <formula>AND(($H4="ヒノキ"),(#REF!&lt;12))</formula>
    </cfRule>
  </conditionalFormatting>
  <conditionalFormatting sqref="R4:R43 AB4:AE43">
    <cfRule type="expression" dxfId="745" priority="10" stopIfTrue="1">
      <formula>AND(($H4="ヒノキ"),(#REF!&lt;22),(#REF!&gt;=12))</formula>
    </cfRule>
  </conditionalFormatting>
  <conditionalFormatting sqref="S4:S43">
    <cfRule type="expression" dxfId="744" priority="9" stopIfTrue="1">
      <formula>AND(($H4="ヒノキ"),(#REF!&lt;32),(#REF!&gt;=22))</formula>
    </cfRule>
  </conditionalFormatting>
  <conditionalFormatting sqref="T4:U43 Z4:AF43 AJ4:AJ43">
    <cfRule type="expression" dxfId="743" priority="8" stopIfTrue="1">
      <formula>AND(($H4="ヒノキ"),(#REF!&gt;=32))</formula>
    </cfRule>
  </conditionalFormatting>
  <conditionalFormatting sqref="V4:V43 AA4:AA43">
    <cfRule type="expression" dxfId="742" priority="7" stopIfTrue="1">
      <formula>AND(($H4="アカマツ"),(#REF!&lt;12))</formula>
    </cfRule>
  </conditionalFormatting>
  <conditionalFormatting sqref="W4:W43 AB4:AB43">
    <cfRule type="expression" dxfId="741" priority="6" stopIfTrue="1">
      <formula>AND(($H4="アカマツ"),(#REF!&lt;22),(#REF!&gt;=12))</formula>
    </cfRule>
  </conditionalFormatting>
  <conditionalFormatting sqref="X4:X43 AC4:AC43">
    <cfRule type="expression" dxfId="740" priority="5" stopIfTrue="1">
      <formula>AND(($H4="アカマツ"),(#REF!&lt;42),(#REF!&gt;=22))</formula>
    </cfRule>
  </conditionalFormatting>
  <conditionalFormatting sqref="Y4:AF43 AJ4:AJ43">
    <cfRule type="expression" dxfId="739" priority="4" stopIfTrue="1">
      <formula>AND(($H4="アカマツ"),(#REF!&gt;=42))</formula>
    </cfRule>
  </conditionalFormatting>
  <conditionalFormatting sqref="AG4:AG43">
    <cfRule type="expression" dxfId="738" priority="3" stopIfTrue="1">
      <formula>AND(($H4&lt;&gt;"スギ"),($H4&lt;&gt;"ヒノキ"),($H4&lt;&gt;"アカマツ"),(#REF!&lt;12))</formula>
    </cfRule>
  </conditionalFormatting>
  <conditionalFormatting sqref="AH4:AH43">
    <cfRule type="expression" dxfId="73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3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96618-C56C-4689-9355-6EC48DDE6428}">
  <sheetPr>
    <tabColor theme="5" tint="0.59999389629810485"/>
  </sheetPr>
  <dimension ref="A1:AJ120"/>
  <sheetViews>
    <sheetView showGridLines="0" tabSelected="1" view="pageBreakPreview" topLeftCell="A34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168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881</v>
      </c>
      <c r="B4" s="135" t="s">
        <v>54</v>
      </c>
      <c r="C4" s="136"/>
      <c r="D4" s="91">
        <v>30</v>
      </c>
      <c r="E4" s="91">
        <v>18</v>
      </c>
      <c r="F4" s="4">
        <f t="shared" ref="F4:F43" si="0">IF(D4&gt;0,IF(B4="スギ",P4,IF(B4="ヒノキ",U4,IF(B4="アカマツ",Z4,IF(B4="カラマツ",AF4,AJ4)))),"")</f>
        <v>0.59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0.53</v>
      </c>
      <c r="L4" s="92">
        <f t="shared" ref="L4:L43" si="2">ROUND(10^(-5+0.73504+1.83346*LOG(D4)+1.06569*LOG(E4)),2)</f>
        <v>0.6</v>
      </c>
      <c r="M4" s="92">
        <f t="shared" ref="M4:M43" si="3">ROUND(10^(-5+0.71514+1.74357*LOG(D4)+1.17719*LOG(E4)),2)</f>
        <v>0.59</v>
      </c>
      <c r="N4" s="92">
        <f t="shared" ref="N4:N43" si="4">ROUND(10^(-5+0.82956+1.76381*LOG(D4)+1.06412*LOG(E4)),2)</f>
        <v>0.59</v>
      </c>
      <c r="O4" s="92">
        <f t="shared" ref="O4:O43" si="5">ROUND(10^(-5+0.88226+1.79204*LOG(D4)+0.99303*LOG(E4)),2)</f>
        <v>0.6</v>
      </c>
      <c r="P4" s="92">
        <f>HLOOKUP($D4,K$3:O$43,MATCH($A4,$A$3:$A$43,0),1)</f>
        <v>0.59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0.54</v>
      </c>
      <c r="R4" s="92">
        <f t="shared" ref="R4:R43" si="7">ROUND(10^(1.905709*LOG(D4)+1.011385*LOG(E4)-4.293729),2)</f>
        <v>0.62</v>
      </c>
      <c r="S4" s="92">
        <f t="shared" ref="S4:S43" si="8">ROUND(10^(1.771888*LOG(D4)+1.138415*LOG(E4)-4.271259),2)</f>
        <v>0.6</v>
      </c>
      <c r="T4" s="92">
        <f t="shared" ref="T4:T43" si="9">ROUND(10^(1.671519*LOG(D4)+1.363617*LOG(E4)-4.404407),2)</f>
        <v>0.6</v>
      </c>
      <c r="U4" s="92">
        <f t="shared" ref="U4:U43" si="10">HLOOKUP($D4,Q$3:T$43,MATCH($A4,$A$3:$A$43,0),1)</f>
        <v>0.6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0.64</v>
      </c>
      <c r="W4" s="92">
        <f t="shared" ref="W4:W43" si="12">ROUND(10^(-4.155639+1.847898*LOG(D4)+0.951955*LOG(E4)),2)</f>
        <v>0.59</v>
      </c>
      <c r="X4" s="92">
        <f t="shared" ref="X4:X43" si="13">ROUND(10^(-4.194535+1.804172*LOG(D4)+1.034248*LOG(E4)),2)</f>
        <v>0.59</v>
      </c>
      <c r="Y4" s="92">
        <f t="shared" ref="Y4:Y43" si="14">ROUND(10^(-4.42347+2.006485*LOG(D4)+0.967757*LOG(E4)),2)</f>
        <v>0.56999999999999995</v>
      </c>
      <c r="Z4" s="92">
        <f t="shared" ref="Z4:Z43" si="15">HLOOKUP($D4,V$3:Y$43,MATCH($A4,$A$3:$A$43,0),1)</f>
        <v>0.59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0.52</v>
      </c>
      <c r="AB4" s="92">
        <f t="shared" ref="AB4:AB43" si="17">ROUND(10^(1.979213*LOG(D4)+0.998347*LOG(E4)-4.369281),2)</f>
        <v>0.64</v>
      </c>
      <c r="AC4" s="92">
        <f t="shared" ref="AC4:AC43" si="18">ROUND(10^(1.904401*LOG(D4)+1.062478*LOG(E4)-4.348104),2)</f>
        <v>0.63</v>
      </c>
      <c r="AD4" s="92">
        <f t="shared" ref="AD4:AD43" si="19">ROUND(10^(1.640825*LOG(D4)+1.080387*LOG(E4)-3.976731),2)</f>
        <v>0.64</v>
      </c>
      <c r="AE4" s="92">
        <f t="shared" ref="AE4:AE43" si="20">ROUND(10^(1.90887*LOG(D4)+1.088002*LOG(E4)-4.431495),2)</f>
        <v>0.56999999999999995</v>
      </c>
      <c r="AF4" s="92">
        <f t="shared" ref="AF4:AF43" si="21">HLOOKUP($D4,AA$3:AE$43,MATCH($A4,$A$3:$A$43,0),1)</f>
        <v>0.63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0.53</v>
      </c>
      <c r="AH4" s="92">
        <f t="shared" ref="AH4:AH43" si="23">ROUND(10^(1.93813902*LOG(D4)+0.96697002*LOG(E4)-4.32216295),2)</f>
        <v>0.56999999999999995</v>
      </c>
      <c r="AI4" s="92">
        <f t="shared" ref="AI4:AI43" si="24">ROUND(10^(1.82464098*LOG(D4)+0.97625989*LOG(E4)-4.15096808),2)</f>
        <v>0.59</v>
      </c>
      <c r="AJ4" s="92">
        <f t="shared" ref="AJ4:AJ43" si="25">HLOOKUP($D4,AG$3:AI$43,MATCH($A4,$A$3:$A$43,0),1)</f>
        <v>0.56999999999999995</v>
      </c>
    </row>
    <row r="5" spans="1:36" ht="12.95" customHeight="1" x14ac:dyDescent="0.15">
      <c r="A5" s="91">
        <v>882</v>
      </c>
      <c r="B5" s="135" t="s">
        <v>54</v>
      </c>
      <c r="C5" s="136"/>
      <c r="D5" s="91">
        <v>22</v>
      </c>
      <c r="E5" s="91">
        <v>14</v>
      </c>
      <c r="F5" s="4">
        <f t="shared" si="0"/>
        <v>0.26</v>
      </c>
      <c r="G5" s="5" t="s">
        <v>66</v>
      </c>
      <c r="H5" s="91" t="s">
        <v>61</v>
      </c>
      <c r="I5" s="5" t="s">
        <v>66</v>
      </c>
      <c r="J5" s="1" t="s">
        <v>15</v>
      </c>
      <c r="K5" s="92">
        <f t="shared" si="1"/>
        <v>0.24</v>
      </c>
      <c r="L5" s="92">
        <f t="shared" si="2"/>
        <v>0.26</v>
      </c>
      <c r="M5" s="92">
        <f t="shared" si="3"/>
        <v>0.25</v>
      </c>
      <c r="N5" s="92">
        <f t="shared" si="4"/>
        <v>0.26</v>
      </c>
      <c r="O5" s="92">
        <f t="shared" si="5"/>
        <v>0.27</v>
      </c>
      <c r="P5" s="92">
        <f t="shared" ref="P5:P43" si="26">HLOOKUP($D5,K$3:O$43,MATCH(A5,$A$3:$A$43,0),1)</f>
        <v>0.25</v>
      </c>
      <c r="Q5" s="92">
        <f t="shared" si="6"/>
        <v>0.24</v>
      </c>
      <c r="R5" s="92">
        <f t="shared" si="7"/>
        <v>0.27</v>
      </c>
      <c r="S5" s="92">
        <f t="shared" si="8"/>
        <v>0.26</v>
      </c>
      <c r="T5" s="92">
        <f t="shared" si="9"/>
        <v>0.25</v>
      </c>
      <c r="U5" s="92">
        <f t="shared" si="10"/>
        <v>0.26</v>
      </c>
      <c r="V5" s="92">
        <f t="shared" si="11"/>
        <v>0.28000000000000003</v>
      </c>
      <c r="W5" s="92">
        <f t="shared" si="12"/>
        <v>0.26</v>
      </c>
      <c r="X5" s="92">
        <f t="shared" si="13"/>
        <v>0.26</v>
      </c>
      <c r="Y5" s="92">
        <f t="shared" si="14"/>
        <v>0.24</v>
      </c>
      <c r="Z5" s="92">
        <f t="shared" si="15"/>
        <v>0.26</v>
      </c>
      <c r="AA5" s="92">
        <f t="shared" si="16"/>
        <v>0.23</v>
      </c>
      <c r="AB5" s="92">
        <f t="shared" si="17"/>
        <v>0.27</v>
      </c>
      <c r="AC5" s="92">
        <f t="shared" si="18"/>
        <v>0.27</v>
      </c>
      <c r="AD5" s="92">
        <f t="shared" si="19"/>
        <v>0.28999999999999998</v>
      </c>
      <c r="AE5" s="92">
        <f t="shared" si="20"/>
        <v>0.24</v>
      </c>
      <c r="AF5" s="92">
        <f t="shared" si="21"/>
        <v>0.27</v>
      </c>
      <c r="AG5" s="92">
        <f t="shared" si="22"/>
        <v>0.24</v>
      </c>
      <c r="AH5" s="92">
        <f t="shared" si="23"/>
        <v>0.24</v>
      </c>
      <c r="AI5" s="92">
        <f t="shared" si="24"/>
        <v>0.26</v>
      </c>
      <c r="AJ5" s="92">
        <f t="shared" si="25"/>
        <v>0.24</v>
      </c>
    </row>
    <row r="6" spans="1:36" ht="12.95" customHeight="1" x14ac:dyDescent="0.15">
      <c r="A6" s="91">
        <v>883</v>
      </c>
      <c r="B6" s="135" t="s">
        <v>54</v>
      </c>
      <c r="C6" s="136"/>
      <c r="D6" s="91">
        <v>28</v>
      </c>
      <c r="E6" s="91">
        <v>19</v>
      </c>
      <c r="F6" s="4">
        <f t="shared" si="0"/>
        <v>0.55000000000000004</v>
      </c>
      <c r="G6" s="91"/>
      <c r="H6" s="91"/>
      <c r="I6" s="91"/>
      <c r="J6" s="1" t="s">
        <v>15</v>
      </c>
      <c r="K6" s="92">
        <f t="shared" si="1"/>
        <v>0.5</v>
      </c>
      <c r="L6" s="92">
        <f t="shared" si="2"/>
        <v>0.56000000000000005</v>
      </c>
      <c r="M6" s="92">
        <f t="shared" si="3"/>
        <v>0.55000000000000004</v>
      </c>
      <c r="N6" s="92">
        <f t="shared" si="4"/>
        <v>0.55000000000000004</v>
      </c>
      <c r="O6" s="92">
        <f t="shared" si="5"/>
        <v>0.56000000000000005</v>
      </c>
      <c r="P6" s="92">
        <f t="shared" si="26"/>
        <v>0.55000000000000004</v>
      </c>
      <c r="Q6" s="92">
        <f t="shared" si="6"/>
        <v>0.51</v>
      </c>
      <c r="R6" s="92">
        <f t="shared" si="7"/>
        <v>0.56999999999999995</v>
      </c>
      <c r="S6" s="92">
        <f t="shared" si="8"/>
        <v>0.56000000000000005</v>
      </c>
      <c r="T6" s="92">
        <f t="shared" si="9"/>
        <v>0.56999999999999995</v>
      </c>
      <c r="U6" s="92">
        <f t="shared" si="10"/>
        <v>0.56000000000000005</v>
      </c>
      <c r="V6" s="92">
        <f t="shared" si="11"/>
        <v>0.59</v>
      </c>
      <c r="W6" s="92">
        <f t="shared" si="12"/>
        <v>0.54</v>
      </c>
      <c r="X6" s="92">
        <f t="shared" si="13"/>
        <v>0.55000000000000004</v>
      </c>
      <c r="Y6" s="92">
        <f t="shared" si="14"/>
        <v>0.52</v>
      </c>
      <c r="Z6" s="92">
        <f t="shared" si="15"/>
        <v>0.55000000000000004</v>
      </c>
      <c r="AA6" s="92">
        <f t="shared" si="16"/>
        <v>0.49</v>
      </c>
      <c r="AB6" s="92">
        <f t="shared" si="17"/>
        <v>0.59</v>
      </c>
      <c r="AC6" s="92">
        <f t="shared" si="18"/>
        <v>0.57999999999999996</v>
      </c>
      <c r="AD6" s="92">
        <f t="shared" si="19"/>
        <v>0.6</v>
      </c>
      <c r="AE6" s="92">
        <f t="shared" si="20"/>
        <v>0.53</v>
      </c>
      <c r="AF6" s="92">
        <f t="shared" si="21"/>
        <v>0.57999999999999996</v>
      </c>
      <c r="AG6" s="92">
        <f t="shared" si="22"/>
        <v>0.49</v>
      </c>
      <c r="AH6" s="92">
        <f t="shared" si="23"/>
        <v>0.52</v>
      </c>
      <c r="AI6" s="92">
        <f t="shared" si="24"/>
        <v>0.55000000000000004</v>
      </c>
      <c r="AJ6" s="92">
        <f t="shared" si="25"/>
        <v>0.52</v>
      </c>
    </row>
    <row r="7" spans="1:36" ht="12.95" customHeight="1" x14ac:dyDescent="0.15">
      <c r="A7" s="91">
        <v>884</v>
      </c>
      <c r="B7" s="135" t="s">
        <v>54</v>
      </c>
      <c r="C7" s="136"/>
      <c r="D7" s="91">
        <v>12</v>
      </c>
      <c r="E7" s="91">
        <v>13</v>
      </c>
      <c r="F7" s="4">
        <f t="shared" si="0"/>
        <v>0.08</v>
      </c>
      <c r="G7" s="91"/>
      <c r="H7" s="91" t="s">
        <v>61</v>
      </c>
      <c r="I7" s="91" t="s">
        <v>84</v>
      </c>
      <c r="J7" s="1" t="s">
        <v>15</v>
      </c>
      <c r="K7" s="92">
        <f t="shared" si="1"/>
        <v>0.08</v>
      </c>
      <c r="L7" s="92">
        <f t="shared" si="2"/>
        <v>0.08</v>
      </c>
      <c r="M7" s="92">
        <f t="shared" si="3"/>
        <v>0.08</v>
      </c>
      <c r="N7" s="92">
        <f t="shared" si="4"/>
        <v>0.08</v>
      </c>
      <c r="O7" s="92">
        <f t="shared" si="5"/>
        <v>0.08</v>
      </c>
      <c r="P7" s="92">
        <f t="shared" si="26"/>
        <v>0.08</v>
      </c>
      <c r="Q7" s="92">
        <f t="shared" si="6"/>
        <v>0.08</v>
      </c>
      <c r="R7" s="92">
        <f t="shared" si="7"/>
        <v>0.08</v>
      </c>
      <c r="S7" s="92">
        <f t="shared" si="8"/>
        <v>0.08</v>
      </c>
      <c r="T7" s="92">
        <f t="shared" si="9"/>
        <v>0.08</v>
      </c>
      <c r="U7" s="92">
        <f t="shared" si="10"/>
        <v>0.08</v>
      </c>
      <c r="V7" s="92">
        <f t="shared" si="11"/>
        <v>0.08</v>
      </c>
      <c r="W7" s="92">
        <f t="shared" si="12"/>
        <v>0.08</v>
      </c>
      <c r="X7" s="92">
        <f t="shared" si="13"/>
        <v>0.08</v>
      </c>
      <c r="Y7" s="92">
        <f t="shared" si="14"/>
        <v>7.0000000000000007E-2</v>
      </c>
      <c r="Z7" s="92">
        <f t="shared" si="15"/>
        <v>0.08</v>
      </c>
      <c r="AA7" s="92">
        <f t="shared" si="16"/>
        <v>7.0000000000000007E-2</v>
      </c>
      <c r="AB7" s="92">
        <f t="shared" si="17"/>
        <v>0.08</v>
      </c>
      <c r="AC7" s="92">
        <f t="shared" si="18"/>
        <v>0.08</v>
      </c>
      <c r="AD7" s="92">
        <f t="shared" si="19"/>
        <v>0.1</v>
      </c>
      <c r="AE7" s="92">
        <f t="shared" si="20"/>
        <v>7.0000000000000007E-2</v>
      </c>
      <c r="AF7" s="92">
        <f t="shared" si="21"/>
        <v>0.08</v>
      </c>
      <c r="AG7" s="92">
        <f t="shared" si="22"/>
        <v>7.0000000000000007E-2</v>
      </c>
      <c r="AH7" s="92">
        <f t="shared" si="23"/>
        <v>7.0000000000000007E-2</v>
      </c>
      <c r="AI7" s="92">
        <f t="shared" si="24"/>
        <v>0.08</v>
      </c>
      <c r="AJ7" s="92">
        <f t="shared" si="25"/>
        <v>7.0000000000000007E-2</v>
      </c>
    </row>
    <row r="8" spans="1:36" ht="12.95" customHeight="1" x14ac:dyDescent="0.15">
      <c r="A8" s="91">
        <v>885</v>
      </c>
      <c r="B8" s="135" t="s">
        <v>54</v>
      </c>
      <c r="C8" s="136"/>
      <c r="D8" s="91">
        <v>20</v>
      </c>
      <c r="E8" s="91">
        <v>16</v>
      </c>
      <c r="F8" s="4">
        <f t="shared" si="0"/>
        <v>0.25</v>
      </c>
      <c r="G8" s="5"/>
      <c r="H8" s="91" t="s">
        <v>61</v>
      </c>
      <c r="I8" s="91" t="s">
        <v>84</v>
      </c>
      <c r="J8" s="1" t="s">
        <v>15</v>
      </c>
      <c r="K8" s="92">
        <f t="shared" si="1"/>
        <v>0.23</v>
      </c>
      <c r="L8" s="92">
        <f t="shared" si="2"/>
        <v>0.25</v>
      </c>
      <c r="M8" s="92">
        <f t="shared" si="3"/>
        <v>0.25</v>
      </c>
      <c r="N8" s="92">
        <f t="shared" si="4"/>
        <v>0.25</v>
      </c>
      <c r="O8" s="92">
        <f t="shared" si="5"/>
        <v>0.26</v>
      </c>
      <c r="P8" s="92">
        <f t="shared" si="26"/>
        <v>0.25</v>
      </c>
      <c r="Q8" s="92">
        <f t="shared" si="6"/>
        <v>0.23</v>
      </c>
      <c r="R8" s="92">
        <f t="shared" si="7"/>
        <v>0.25</v>
      </c>
      <c r="S8" s="92">
        <f t="shared" si="8"/>
        <v>0.25</v>
      </c>
      <c r="T8" s="92">
        <f t="shared" si="9"/>
        <v>0.26</v>
      </c>
      <c r="U8" s="92">
        <f t="shared" si="10"/>
        <v>0.25</v>
      </c>
      <c r="V8" s="92">
        <f t="shared" si="11"/>
        <v>0.26</v>
      </c>
      <c r="W8" s="92">
        <f t="shared" si="12"/>
        <v>0.25</v>
      </c>
      <c r="X8" s="92">
        <f t="shared" si="13"/>
        <v>0.25</v>
      </c>
      <c r="Y8" s="92">
        <f t="shared" si="14"/>
        <v>0.23</v>
      </c>
      <c r="Z8" s="92">
        <f t="shared" si="15"/>
        <v>0.25</v>
      </c>
      <c r="AA8" s="92">
        <f t="shared" si="16"/>
        <v>0.22</v>
      </c>
      <c r="AB8" s="92">
        <f t="shared" si="17"/>
        <v>0.26</v>
      </c>
      <c r="AC8" s="92">
        <f t="shared" si="18"/>
        <v>0.26</v>
      </c>
      <c r="AD8" s="92">
        <f t="shared" si="19"/>
        <v>0.28999999999999998</v>
      </c>
      <c r="AE8" s="92">
        <f t="shared" si="20"/>
        <v>0.23</v>
      </c>
      <c r="AF8" s="92">
        <f t="shared" si="21"/>
        <v>0.26</v>
      </c>
      <c r="AG8" s="92">
        <f t="shared" si="22"/>
        <v>0.22</v>
      </c>
      <c r="AH8" s="92">
        <f t="shared" si="23"/>
        <v>0.23</v>
      </c>
      <c r="AI8" s="92">
        <f t="shared" si="24"/>
        <v>0.25</v>
      </c>
      <c r="AJ8" s="92">
        <f t="shared" si="25"/>
        <v>0.23</v>
      </c>
    </row>
    <row r="9" spans="1:36" ht="12.95" customHeight="1" x14ac:dyDescent="0.15">
      <c r="A9" s="91">
        <v>886</v>
      </c>
      <c r="B9" s="135" t="s">
        <v>54</v>
      </c>
      <c r="C9" s="136"/>
      <c r="D9" s="91">
        <v>26</v>
      </c>
      <c r="E9" s="91">
        <v>14</v>
      </c>
      <c r="F9" s="4">
        <f t="shared" si="0"/>
        <v>0.35</v>
      </c>
      <c r="G9" s="5" t="s">
        <v>59</v>
      </c>
      <c r="H9" s="91" t="s">
        <v>61</v>
      </c>
      <c r="I9" s="5" t="s">
        <v>59</v>
      </c>
      <c r="J9" s="1" t="s">
        <v>15</v>
      </c>
      <c r="K9" s="92">
        <f t="shared" si="1"/>
        <v>0.32</v>
      </c>
      <c r="L9" s="92">
        <f t="shared" si="2"/>
        <v>0.36</v>
      </c>
      <c r="M9" s="92">
        <f t="shared" si="3"/>
        <v>0.34</v>
      </c>
      <c r="N9" s="92">
        <f t="shared" si="4"/>
        <v>0.35</v>
      </c>
      <c r="O9" s="92">
        <f t="shared" si="5"/>
        <v>0.36</v>
      </c>
      <c r="P9" s="92">
        <f t="shared" si="26"/>
        <v>0.34</v>
      </c>
      <c r="Q9" s="92">
        <f t="shared" si="6"/>
        <v>0.33</v>
      </c>
      <c r="R9" s="92">
        <f t="shared" si="7"/>
        <v>0.36</v>
      </c>
      <c r="S9" s="92">
        <f t="shared" si="8"/>
        <v>0.35</v>
      </c>
      <c r="T9" s="92">
        <f t="shared" si="9"/>
        <v>0.33</v>
      </c>
      <c r="U9" s="92">
        <f t="shared" si="10"/>
        <v>0.35</v>
      </c>
      <c r="V9" s="92">
        <f t="shared" si="11"/>
        <v>0.38</v>
      </c>
      <c r="W9" s="92">
        <f t="shared" si="12"/>
        <v>0.35</v>
      </c>
      <c r="X9" s="92">
        <f t="shared" si="13"/>
        <v>0.35</v>
      </c>
      <c r="Y9" s="92">
        <f t="shared" si="14"/>
        <v>0.33</v>
      </c>
      <c r="Z9" s="92">
        <f t="shared" si="15"/>
        <v>0.35</v>
      </c>
      <c r="AA9" s="92">
        <f t="shared" si="16"/>
        <v>0.32</v>
      </c>
      <c r="AB9" s="92">
        <f t="shared" si="17"/>
        <v>0.38</v>
      </c>
      <c r="AC9" s="92">
        <f t="shared" si="18"/>
        <v>0.37</v>
      </c>
      <c r="AD9" s="92">
        <f t="shared" si="19"/>
        <v>0.38</v>
      </c>
      <c r="AE9" s="92">
        <f t="shared" si="20"/>
        <v>0.33</v>
      </c>
      <c r="AF9" s="92">
        <f t="shared" si="21"/>
        <v>0.37</v>
      </c>
      <c r="AG9" s="92">
        <f t="shared" si="22"/>
        <v>0.33</v>
      </c>
      <c r="AH9" s="92">
        <f t="shared" si="23"/>
        <v>0.34</v>
      </c>
      <c r="AI9" s="92">
        <f t="shared" si="24"/>
        <v>0.35</v>
      </c>
      <c r="AJ9" s="92">
        <f t="shared" si="25"/>
        <v>0.34</v>
      </c>
    </row>
    <row r="10" spans="1:36" ht="12.95" customHeight="1" x14ac:dyDescent="0.15">
      <c r="A10" s="91">
        <v>887</v>
      </c>
      <c r="B10" s="135" t="s">
        <v>54</v>
      </c>
      <c r="C10" s="136"/>
      <c r="D10" s="91">
        <v>20</v>
      </c>
      <c r="E10" s="91">
        <v>14</v>
      </c>
      <c r="F10" s="4">
        <f t="shared" si="0"/>
        <v>0.22</v>
      </c>
      <c r="G10" s="91" t="s">
        <v>65</v>
      </c>
      <c r="H10" s="91" t="s">
        <v>61</v>
      </c>
      <c r="I10" s="99" t="s">
        <v>65</v>
      </c>
      <c r="J10" s="1" t="s">
        <v>15</v>
      </c>
      <c r="K10" s="92">
        <f t="shared" si="1"/>
        <v>0.2</v>
      </c>
      <c r="L10" s="92">
        <f t="shared" si="2"/>
        <v>0.22</v>
      </c>
      <c r="M10" s="92">
        <f t="shared" si="3"/>
        <v>0.22</v>
      </c>
      <c r="N10" s="92">
        <f t="shared" si="4"/>
        <v>0.22</v>
      </c>
      <c r="O10" s="92">
        <f t="shared" si="5"/>
        <v>0.22</v>
      </c>
      <c r="P10" s="92">
        <f t="shared" si="26"/>
        <v>0.22</v>
      </c>
      <c r="Q10" s="92">
        <f t="shared" si="6"/>
        <v>0.2</v>
      </c>
      <c r="R10" s="92">
        <f t="shared" si="7"/>
        <v>0.22</v>
      </c>
      <c r="S10" s="92">
        <f t="shared" si="8"/>
        <v>0.22</v>
      </c>
      <c r="T10" s="92">
        <f t="shared" si="9"/>
        <v>0.22</v>
      </c>
      <c r="U10" s="92">
        <f t="shared" si="10"/>
        <v>0.22</v>
      </c>
      <c r="V10" s="92">
        <f t="shared" si="11"/>
        <v>0.23</v>
      </c>
      <c r="W10" s="92">
        <f t="shared" si="12"/>
        <v>0.22</v>
      </c>
      <c r="X10" s="92">
        <f t="shared" si="13"/>
        <v>0.22</v>
      </c>
      <c r="Y10" s="92">
        <f t="shared" si="14"/>
        <v>0.2</v>
      </c>
      <c r="Z10" s="92">
        <f t="shared" si="15"/>
        <v>0.22</v>
      </c>
      <c r="AA10" s="92">
        <f t="shared" si="16"/>
        <v>0.2</v>
      </c>
      <c r="AB10" s="92">
        <f t="shared" si="17"/>
        <v>0.22</v>
      </c>
      <c r="AC10" s="92">
        <f t="shared" si="18"/>
        <v>0.22</v>
      </c>
      <c r="AD10" s="92">
        <f t="shared" si="19"/>
        <v>0.25</v>
      </c>
      <c r="AE10" s="92">
        <f t="shared" si="20"/>
        <v>0.2</v>
      </c>
      <c r="AF10" s="92">
        <f t="shared" si="21"/>
        <v>0.22</v>
      </c>
      <c r="AG10" s="92">
        <f t="shared" si="22"/>
        <v>0.2</v>
      </c>
      <c r="AH10" s="92">
        <f t="shared" si="23"/>
        <v>0.2</v>
      </c>
      <c r="AI10" s="92">
        <f t="shared" si="24"/>
        <v>0.22</v>
      </c>
      <c r="AJ10" s="92">
        <f t="shared" si="25"/>
        <v>0.2</v>
      </c>
    </row>
    <row r="11" spans="1:36" ht="12.95" customHeight="1" x14ac:dyDescent="0.15">
      <c r="A11" s="91">
        <v>888</v>
      </c>
      <c r="B11" s="135" t="s">
        <v>54</v>
      </c>
      <c r="C11" s="136"/>
      <c r="D11" s="91">
        <v>10</v>
      </c>
      <c r="E11" s="91">
        <v>9</v>
      </c>
      <c r="F11" s="4">
        <f t="shared" si="0"/>
        <v>0.04</v>
      </c>
      <c r="G11" s="91" t="s">
        <v>81</v>
      </c>
      <c r="H11" s="91" t="s">
        <v>53</v>
      </c>
      <c r="I11" s="91"/>
      <c r="J11" s="1" t="s">
        <v>15</v>
      </c>
      <c r="K11" s="92">
        <f t="shared" si="1"/>
        <v>0.04</v>
      </c>
      <c r="L11" s="92">
        <f t="shared" si="2"/>
        <v>0.04</v>
      </c>
      <c r="M11" s="92">
        <f t="shared" si="3"/>
        <v>0.04</v>
      </c>
      <c r="N11" s="92">
        <f t="shared" si="4"/>
        <v>0.04</v>
      </c>
      <c r="O11" s="92">
        <f t="shared" si="5"/>
        <v>0.04</v>
      </c>
      <c r="P11" s="92">
        <f t="shared" si="26"/>
        <v>0.04</v>
      </c>
      <c r="Q11" s="92">
        <f t="shared" si="6"/>
        <v>0.04</v>
      </c>
      <c r="R11" s="92">
        <f t="shared" si="7"/>
        <v>0.04</v>
      </c>
      <c r="S11" s="92">
        <f t="shared" si="8"/>
        <v>0.04</v>
      </c>
      <c r="T11" s="92">
        <f t="shared" si="9"/>
        <v>0.04</v>
      </c>
      <c r="U11" s="92">
        <f t="shared" si="10"/>
        <v>0.04</v>
      </c>
      <c r="V11" s="92">
        <f t="shared" si="11"/>
        <v>0.04</v>
      </c>
      <c r="W11" s="92">
        <f t="shared" si="12"/>
        <v>0.04</v>
      </c>
      <c r="X11" s="92">
        <f t="shared" si="13"/>
        <v>0.04</v>
      </c>
      <c r="Y11" s="92">
        <f t="shared" si="14"/>
        <v>0.03</v>
      </c>
      <c r="Z11" s="92">
        <f t="shared" si="15"/>
        <v>0.04</v>
      </c>
      <c r="AA11" s="92">
        <f t="shared" si="16"/>
        <v>0.04</v>
      </c>
      <c r="AB11" s="92">
        <f t="shared" si="17"/>
        <v>0.04</v>
      </c>
      <c r="AC11" s="92">
        <f t="shared" si="18"/>
        <v>0.04</v>
      </c>
      <c r="AD11" s="92">
        <f t="shared" si="19"/>
        <v>0.05</v>
      </c>
      <c r="AE11" s="92">
        <f t="shared" si="20"/>
        <v>0.03</v>
      </c>
      <c r="AF11" s="92">
        <f t="shared" si="21"/>
        <v>0.04</v>
      </c>
      <c r="AG11" s="92">
        <f t="shared" si="22"/>
        <v>0.04</v>
      </c>
      <c r="AH11" s="92">
        <f t="shared" si="23"/>
        <v>0.03</v>
      </c>
      <c r="AI11" s="92">
        <f t="shared" si="24"/>
        <v>0.04</v>
      </c>
      <c r="AJ11" s="92">
        <f t="shared" si="25"/>
        <v>0.04</v>
      </c>
    </row>
    <row r="12" spans="1:36" ht="12.95" customHeight="1" x14ac:dyDescent="0.15">
      <c r="A12" s="91">
        <v>889</v>
      </c>
      <c r="B12" s="135" t="s">
        <v>54</v>
      </c>
      <c r="C12" s="136"/>
      <c r="D12" s="91">
        <v>12</v>
      </c>
      <c r="E12" s="91">
        <v>13</v>
      </c>
      <c r="F12" s="4">
        <f t="shared" si="0"/>
        <v>0.08</v>
      </c>
      <c r="G12" s="5" t="s">
        <v>333</v>
      </c>
      <c r="H12" s="91" t="s">
        <v>61</v>
      </c>
      <c r="I12" s="5" t="s">
        <v>333</v>
      </c>
      <c r="J12" s="1" t="s">
        <v>15</v>
      </c>
      <c r="K12" s="92">
        <f t="shared" si="1"/>
        <v>0.08</v>
      </c>
      <c r="L12" s="92">
        <f t="shared" si="2"/>
        <v>0.08</v>
      </c>
      <c r="M12" s="92">
        <f t="shared" si="3"/>
        <v>0.08</v>
      </c>
      <c r="N12" s="92">
        <f t="shared" si="4"/>
        <v>0.08</v>
      </c>
      <c r="O12" s="92">
        <f t="shared" si="5"/>
        <v>0.08</v>
      </c>
      <c r="P12" s="92">
        <f t="shared" si="26"/>
        <v>0.08</v>
      </c>
      <c r="Q12" s="92">
        <f t="shared" si="6"/>
        <v>0.08</v>
      </c>
      <c r="R12" s="92">
        <f t="shared" si="7"/>
        <v>0.08</v>
      </c>
      <c r="S12" s="92">
        <f t="shared" si="8"/>
        <v>0.08</v>
      </c>
      <c r="T12" s="92">
        <f t="shared" si="9"/>
        <v>0.08</v>
      </c>
      <c r="U12" s="92">
        <f t="shared" si="10"/>
        <v>0.08</v>
      </c>
      <c r="V12" s="92">
        <f t="shared" si="11"/>
        <v>0.08</v>
      </c>
      <c r="W12" s="92">
        <f t="shared" si="12"/>
        <v>0.08</v>
      </c>
      <c r="X12" s="92">
        <f t="shared" si="13"/>
        <v>0.08</v>
      </c>
      <c r="Y12" s="92">
        <f t="shared" si="14"/>
        <v>7.0000000000000007E-2</v>
      </c>
      <c r="Z12" s="92">
        <f t="shared" si="15"/>
        <v>0.08</v>
      </c>
      <c r="AA12" s="92">
        <f t="shared" si="16"/>
        <v>7.0000000000000007E-2</v>
      </c>
      <c r="AB12" s="92">
        <f t="shared" si="17"/>
        <v>0.08</v>
      </c>
      <c r="AC12" s="92">
        <f t="shared" si="18"/>
        <v>0.08</v>
      </c>
      <c r="AD12" s="92">
        <f t="shared" si="19"/>
        <v>0.1</v>
      </c>
      <c r="AE12" s="92">
        <f t="shared" si="20"/>
        <v>7.0000000000000007E-2</v>
      </c>
      <c r="AF12" s="92">
        <f t="shared" si="21"/>
        <v>0.08</v>
      </c>
      <c r="AG12" s="92">
        <f t="shared" si="22"/>
        <v>7.0000000000000007E-2</v>
      </c>
      <c r="AH12" s="92">
        <f t="shared" si="23"/>
        <v>7.0000000000000007E-2</v>
      </c>
      <c r="AI12" s="92">
        <f t="shared" si="24"/>
        <v>0.08</v>
      </c>
      <c r="AJ12" s="92">
        <f t="shared" si="25"/>
        <v>7.0000000000000007E-2</v>
      </c>
    </row>
    <row r="13" spans="1:36" ht="12.95" customHeight="1" x14ac:dyDescent="0.15">
      <c r="A13" s="91">
        <v>890</v>
      </c>
      <c r="B13" s="135" t="s">
        <v>54</v>
      </c>
      <c r="C13" s="136"/>
      <c r="D13" s="91">
        <v>18</v>
      </c>
      <c r="E13" s="91">
        <v>14</v>
      </c>
      <c r="F13" s="4">
        <f t="shared" si="0"/>
        <v>0.18</v>
      </c>
      <c r="G13" s="5"/>
      <c r="H13" s="91" t="s">
        <v>61</v>
      </c>
      <c r="I13" s="91" t="s">
        <v>84</v>
      </c>
      <c r="J13" s="1" t="s">
        <v>15</v>
      </c>
      <c r="K13" s="92">
        <f t="shared" si="1"/>
        <v>0.17</v>
      </c>
      <c r="L13" s="92">
        <f t="shared" si="2"/>
        <v>0.18</v>
      </c>
      <c r="M13" s="92">
        <f t="shared" si="3"/>
        <v>0.18</v>
      </c>
      <c r="N13" s="92">
        <f t="shared" si="4"/>
        <v>0.18</v>
      </c>
      <c r="O13" s="92">
        <f t="shared" si="5"/>
        <v>0.19</v>
      </c>
      <c r="P13" s="92">
        <f t="shared" si="26"/>
        <v>0.18</v>
      </c>
      <c r="Q13" s="92">
        <f t="shared" si="6"/>
        <v>0.17</v>
      </c>
      <c r="R13" s="92">
        <f t="shared" si="7"/>
        <v>0.18</v>
      </c>
      <c r="S13" s="92">
        <f t="shared" si="8"/>
        <v>0.18</v>
      </c>
      <c r="T13" s="92">
        <f t="shared" si="9"/>
        <v>0.18</v>
      </c>
      <c r="U13" s="92">
        <f t="shared" si="10"/>
        <v>0.18</v>
      </c>
      <c r="V13" s="92">
        <f t="shared" si="11"/>
        <v>0.19</v>
      </c>
      <c r="W13" s="92">
        <f t="shared" si="12"/>
        <v>0.18</v>
      </c>
      <c r="X13" s="92">
        <f t="shared" si="13"/>
        <v>0.18</v>
      </c>
      <c r="Y13" s="92">
        <f t="shared" si="14"/>
        <v>0.16</v>
      </c>
      <c r="Z13" s="92">
        <f t="shared" si="15"/>
        <v>0.18</v>
      </c>
      <c r="AA13" s="92">
        <f t="shared" si="16"/>
        <v>0.16</v>
      </c>
      <c r="AB13" s="92">
        <f t="shared" si="17"/>
        <v>0.18</v>
      </c>
      <c r="AC13" s="92">
        <f t="shared" si="18"/>
        <v>0.18</v>
      </c>
      <c r="AD13" s="92">
        <f t="shared" si="19"/>
        <v>0.21</v>
      </c>
      <c r="AE13" s="92">
        <f t="shared" si="20"/>
        <v>0.16</v>
      </c>
      <c r="AF13" s="92">
        <f t="shared" si="21"/>
        <v>0.18</v>
      </c>
      <c r="AG13" s="92">
        <f t="shared" si="22"/>
        <v>0.16</v>
      </c>
      <c r="AH13" s="92">
        <f t="shared" si="23"/>
        <v>0.17</v>
      </c>
      <c r="AI13" s="92">
        <f t="shared" si="24"/>
        <v>0.18</v>
      </c>
      <c r="AJ13" s="92">
        <f t="shared" si="25"/>
        <v>0.17</v>
      </c>
    </row>
    <row r="14" spans="1:36" ht="12.95" customHeight="1" x14ac:dyDescent="0.15">
      <c r="A14" s="91">
        <v>891</v>
      </c>
      <c r="B14" s="135" t="s">
        <v>75</v>
      </c>
      <c r="C14" s="136"/>
      <c r="D14" s="91">
        <v>10</v>
      </c>
      <c r="E14" s="91">
        <v>8</v>
      </c>
      <c r="F14" s="4">
        <f t="shared" si="0"/>
        <v>0.03</v>
      </c>
      <c r="G14" s="99" t="s">
        <v>81</v>
      </c>
      <c r="H14" s="99" t="s">
        <v>53</v>
      </c>
      <c r="I14" s="91"/>
      <c r="J14" s="1" t="s">
        <v>15</v>
      </c>
      <c r="K14" s="92">
        <f t="shared" si="1"/>
        <v>0.03</v>
      </c>
      <c r="L14" s="92">
        <f t="shared" si="2"/>
        <v>0.03</v>
      </c>
      <c r="M14" s="92">
        <f t="shared" si="3"/>
        <v>0.03</v>
      </c>
      <c r="N14" s="92">
        <f t="shared" si="4"/>
        <v>0.04</v>
      </c>
      <c r="O14" s="92">
        <f t="shared" si="5"/>
        <v>0.04</v>
      </c>
      <c r="P14" s="92">
        <f t="shared" si="26"/>
        <v>0.03</v>
      </c>
      <c r="Q14" s="92">
        <f t="shared" si="6"/>
        <v>0.03</v>
      </c>
      <c r="R14" s="92">
        <f t="shared" si="7"/>
        <v>0.03</v>
      </c>
      <c r="S14" s="92">
        <f t="shared" si="8"/>
        <v>0.03</v>
      </c>
      <c r="T14" s="92">
        <f t="shared" si="9"/>
        <v>0.03</v>
      </c>
      <c r="U14" s="92">
        <f t="shared" si="10"/>
        <v>0.03</v>
      </c>
      <c r="V14" s="92">
        <f t="shared" si="11"/>
        <v>0.04</v>
      </c>
      <c r="W14" s="92">
        <f t="shared" si="12"/>
        <v>0.04</v>
      </c>
      <c r="X14" s="92">
        <f t="shared" si="13"/>
        <v>0.03</v>
      </c>
      <c r="Y14" s="92">
        <f t="shared" si="14"/>
        <v>0.03</v>
      </c>
      <c r="Z14" s="92">
        <f t="shared" si="15"/>
        <v>0.04</v>
      </c>
      <c r="AA14" s="92">
        <f t="shared" si="16"/>
        <v>0.03</v>
      </c>
      <c r="AB14" s="92">
        <f t="shared" si="17"/>
        <v>0.03</v>
      </c>
      <c r="AC14" s="92">
        <f t="shared" si="18"/>
        <v>0.03</v>
      </c>
      <c r="AD14" s="92">
        <f t="shared" si="19"/>
        <v>0.04</v>
      </c>
      <c r="AE14" s="92">
        <f t="shared" si="20"/>
        <v>0.03</v>
      </c>
      <c r="AF14" s="92">
        <f t="shared" si="21"/>
        <v>0.03</v>
      </c>
      <c r="AG14" s="92">
        <f t="shared" si="22"/>
        <v>0.03</v>
      </c>
      <c r="AH14" s="92">
        <f t="shared" si="23"/>
        <v>0.03</v>
      </c>
      <c r="AI14" s="92">
        <f t="shared" si="24"/>
        <v>0.04</v>
      </c>
      <c r="AJ14" s="92">
        <f t="shared" si="25"/>
        <v>0.03</v>
      </c>
    </row>
    <row r="15" spans="1:36" ht="12.95" customHeight="1" x14ac:dyDescent="0.15">
      <c r="A15" s="91">
        <v>892</v>
      </c>
      <c r="B15" s="135" t="s">
        <v>200</v>
      </c>
      <c r="C15" s="136"/>
      <c r="D15" s="91">
        <v>16</v>
      </c>
      <c r="E15" s="91">
        <v>13</v>
      </c>
      <c r="F15" s="4">
        <f t="shared" si="0"/>
        <v>0.12</v>
      </c>
      <c r="G15" s="91"/>
      <c r="H15" s="91" t="s">
        <v>61</v>
      </c>
      <c r="I15" s="91" t="s">
        <v>84</v>
      </c>
      <c r="J15" s="1" t="s">
        <v>15</v>
      </c>
      <c r="K15" s="92">
        <f t="shared" si="1"/>
        <v>0.13</v>
      </c>
      <c r="L15" s="92">
        <f t="shared" si="2"/>
        <v>0.13</v>
      </c>
      <c r="M15" s="92">
        <f t="shared" si="3"/>
        <v>0.13</v>
      </c>
      <c r="N15" s="92">
        <f t="shared" si="4"/>
        <v>0.14000000000000001</v>
      </c>
      <c r="O15" s="92">
        <f t="shared" si="5"/>
        <v>0.14000000000000001</v>
      </c>
      <c r="P15" s="92">
        <f t="shared" si="26"/>
        <v>0.13</v>
      </c>
      <c r="Q15" s="92">
        <f t="shared" si="6"/>
        <v>0.13</v>
      </c>
      <c r="R15" s="92">
        <f t="shared" si="7"/>
        <v>0.13</v>
      </c>
      <c r="S15" s="92">
        <f t="shared" si="8"/>
        <v>0.14000000000000001</v>
      </c>
      <c r="T15" s="92">
        <f t="shared" si="9"/>
        <v>0.13</v>
      </c>
      <c r="U15" s="92">
        <f t="shared" si="10"/>
        <v>0.13</v>
      </c>
      <c r="V15" s="92">
        <f t="shared" si="11"/>
        <v>0.14000000000000001</v>
      </c>
      <c r="W15" s="92">
        <f t="shared" si="12"/>
        <v>0.13</v>
      </c>
      <c r="X15" s="92">
        <f t="shared" si="13"/>
        <v>0.13</v>
      </c>
      <c r="Y15" s="92">
        <f t="shared" si="14"/>
        <v>0.12</v>
      </c>
      <c r="Z15" s="92">
        <f t="shared" si="15"/>
        <v>0.13</v>
      </c>
      <c r="AA15" s="92">
        <f t="shared" si="16"/>
        <v>0.12</v>
      </c>
      <c r="AB15" s="92">
        <f t="shared" si="17"/>
        <v>0.13</v>
      </c>
      <c r="AC15" s="92">
        <f t="shared" si="18"/>
        <v>0.13</v>
      </c>
      <c r="AD15" s="92">
        <f t="shared" si="19"/>
        <v>0.16</v>
      </c>
      <c r="AE15" s="92">
        <f t="shared" si="20"/>
        <v>0.12</v>
      </c>
      <c r="AF15" s="92">
        <f t="shared" si="21"/>
        <v>0.13</v>
      </c>
      <c r="AG15" s="92">
        <f t="shared" si="22"/>
        <v>0.12</v>
      </c>
      <c r="AH15" s="92">
        <f t="shared" si="23"/>
        <v>0.12</v>
      </c>
      <c r="AI15" s="92">
        <f t="shared" si="24"/>
        <v>0.14000000000000001</v>
      </c>
      <c r="AJ15" s="92">
        <f t="shared" si="25"/>
        <v>0.12</v>
      </c>
    </row>
    <row r="16" spans="1:36" ht="12.95" customHeight="1" x14ac:dyDescent="0.15">
      <c r="A16" s="91">
        <v>893</v>
      </c>
      <c r="B16" s="135" t="s">
        <v>54</v>
      </c>
      <c r="C16" s="136"/>
      <c r="D16" s="91">
        <v>28</v>
      </c>
      <c r="E16" s="91">
        <v>16</v>
      </c>
      <c r="F16" s="4">
        <f t="shared" si="0"/>
        <v>0.46</v>
      </c>
      <c r="G16" s="5"/>
      <c r="H16" s="91"/>
      <c r="I16" s="91"/>
      <c r="J16" s="1" t="s">
        <v>15</v>
      </c>
      <c r="K16" s="92">
        <f t="shared" si="1"/>
        <v>0.42</v>
      </c>
      <c r="L16" s="92">
        <f t="shared" si="2"/>
        <v>0.47</v>
      </c>
      <c r="M16" s="92">
        <f t="shared" si="3"/>
        <v>0.45</v>
      </c>
      <c r="N16" s="92">
        <f t="shared" si="4"/>
        <v>0.46</v>
      </c>
      <c r="O16" s="92">
        <f t="shared" si="5"/>
        <v>0.47</v>
      </c>
      <c r="P16" s="92">
        <f t="shared" si="26"/>
        <v>0.45</v>
      </c>
      <c r="Q16" s="92">
        <f t="shared" si="6"/>
        <v>0.43</v>
      </c>
      <c r="R16" s="92">
        <f t="shared" si="7"/>
        <v>0.48</v>
      </c>
      <c r="S16" s="92">
        <f t="shared" si="8"/>
        <v>0.46</v>
      </c>
      <c r="T16" s="92">
        <f t="shared" si="9"/>
        <v>0.45</v>
      </c>
      <c r="U16" s="92">
        <f t="shared" si="10"/>
        <v>0.46</v>
      </c>
      <c r="V16" s="92">
        <f t="shared" si="11"/>
        <v>0.5</v>
      </c>
      <c r="W16" s="92">
        <f t="shared" si="12"/>
        <v>0.46</v>
      </c>
      <c r="X16" s="92">
        <f t="shared" si="13"/>
        <v>0.46</v>
      </c>
      <c r="Y16" s="92">
        <f t="shared" si="14"/>
        <v>0.44</v>
      </c>
      <c r="Z16" s="92">
        <f t="shared" si="15"/>
        <v>0.46</v>
      </c>
      <c r="AA16" s="92">
        <f t="shared" si="16"/>
        <v>0.41</v>
      </c>
      <c r="AB16" s="92">
        <f t="shared" si="17"/>
        <v>0.5</v>
      </c>
      <c r="AC16" s="92">
        <f t="shared" si="18"/>
        <v>0.49</v>
      </c>
      <c r="AD16" s="92">
        <f t="shared" si="19"/>
        <v>0.5</v>
      </c>
      <c r="AE16" s="92">
        <f t="shared" si="20"/>
        <v>0.44</v>
      </c>
      <c r="AF16" s="92">
        <f t="shared" si="21"/>
        <v>0.49</v>
      </c>
      <c r="AG16" s="92">
        <f t="shared" si="22"/>
        <v>0.42</v>
      </c>
      <c r="AH16" s="92">
        <f t="shared" si="23"/>
        <v>0.44</v>
      </c>
      <c r="AI16" s="92">
        <f t="shared" si="24"/>
        <v>0.46</v>
      </c>
      <c r="AJ16" s="92">
        <f t="shared" si="25"/>
        <v>0.44</v>
      </c>
    </row>
    <row r="17" spans="1:36" ht="12.95" customHeight="1" x14ac:dyDescent="0.15">
      <c r="A17" s="91"/>
      <c r="B17" s="135"/>
      <c r="C17" s="136"/>
      <c r="D17" s="91"/>
      <c r="E17" s="91"/>
      <c r="F17" s="4" t="str">
        <f t="shared" si="0"/>
        <v/>
      </c>
      <c r="G17" s="91"/>
      <c r="H17" s="91"/>
      <c r="I17" s="91"/>
      <c r="J17" s="1" t="s">
        <v>15</v>
      </c>
      <c r="K17" s="92" t="e">
        <f t="shared" si="1"/>
        <v>#NUM!</v>
      </c>
      <c r="L17" s="92" t="e">
        <f t="shared" si="2"/>
        <v>#NUM!</v>
      </c>
      <c r="M17" s="92" t="e">
        <f t="shared" si="3"/>
        <v>#NUM!</v>
      </c>
      <c r="N17" s="92" t="e">
        <f t="shared" si="4"/>
        <v>#NUM!</v>
      </c>
      <c r="O17" s="92" t="e">
        <f t="shared" si="5"/>
        <v>#NUM!</v>
      </c>
      <c r="P17" s="92" t="e">
        <f t="shared" si="26"/>
        <v>#N/A</v>
      </c>
      <c r="Q17" s="92" t="e">
        <f t="shared" si="6"/>
        <v>#NUM!</v>
      </c>
      <c r="R17" s="92" t="e">
        <f t="shared" si="7"/>
        <v>#NUM!</v>
      </c>
      <c r="S17" s="92" t="e">
        <f t="shared" si="8"/>
        <v>#NUM!</v>
      </c>
      <c r="T17" s="92" t="e">
        <f t="shared" si="9"/>
        <v>#NUM!</v>
      </c>
      <c r="U17" s="92" t="e">
        <f t="shared" si="10"/>
        <v>#N/A</v>
      </c>
      <c r="V17" s="92" t="e">
        <f t="shared" si="11"/>
        <v>#NUM!</v>
      </c>
      <c r="W17" s="92" t="e">
        <f t="shared" si="12"/>
        <v>#NUM!</v>
      </c>
      <c r="X17" s="92" t="e">
        <f t="shared" si="13"/>
        <v>#NUM!</v>
      </c>
      <c r="Y17" s="92" t="e">
        <f t="shared" si="14"/>
        <v>#NUM!</v>
      </c>
      <c r="Z17" s="92" t="e">
        <f t="shared" si="15"/>
        <v>#N/A</v>
      </c>
      <c r="AA17" s="92" t="e">
        <f t="shared" si="16"/>
        <v>#NUM!</v>
      </c>
      <c r="AB17" s="92" t="e">
        <f t="shared" si="17"/>
        <v>#NUM!</v>
      </c>
      <c r="AC17" s="92" t="e">
        <f t="shared" si="18"/>
        <v>#NUM!</v>
      </c>
      <c r="AD17" s="92" t="e">
        <f t="shared" si="19"/>
        <v>#NUM!</v>
      </c>
      <c r="AE17" s="92" t="e">
        <f t="shared" si="20"/>
        <v>#NUM!</v>
      </c>
      <c r="AF17" s="92" t="e">
        <f t="shared" si="21"/>
        <v>#N/A</v>
      </c>
      <c r="AG17" s="92" t="e">
        <f t="shared" si="22"/>
        <v>#NUM!</v>
      </c>
      <c r="AH17" s="92" t="e">
        <f t="shared" si="23"/>
        <v>#NUM!</v>
      </c>
      <c r="AI17" s="92" t="e">
        <f t="shared" si="24"/>
        <v>#NUM!</v>
      </c>
      <c r="AJ17" s="92" t="e">
        <f t="shared" si="25"/>
        <v>#N/A</v>
      </c>
    </row>
    <row r="18" spans="1:36" ht="12.95" customHeight="1" x14ac:dyDescent="0.15">
      <c r="A18" s="91"/>
      <c r="B18" s="135"/>
      <c r="C18" s="136"/>
      <c r="D18" s="91"/>
      <c r="E18" s="91"/>
      <c r="F18" s="4" t="str">
        <f t="shared" si="0"/>
        <v/>
      </c>
      <c r="G18" s="5"/>
      <c r="H18" s="91"/>
      <c r="I18" s="91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35"/>
      <c r="C19" s="136"/>
      <c r="D19" s="91"/>
      <c r="E19" s="91"/>
      <c r="F19" s="4" t="str">
        <f t="shared" si="0"/>
        <v/>
      </c>
      <c r="G19" s="5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35"/>
      <c r="C20" s="136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07"/>
      <c r="C21" s="107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07"/>
      <c r="C22" s="107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91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91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91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201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11</v>
      </c>
      <c r="D47" s="14">
        <f>COUNTIF(G4:G43,"*下層*")</f>
        <v>2</v>
      </c>
      <c r="E47" s="14">
        <f>COUNTA(A4:A43)</f>
        <v>13</v>
      </c>
      <c r="F47" s="10"/>
      <c r="G47" s="15">
        <f>C47*100</f>
        <v>1100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15</v>
      </c>
      <c r="D48" s="14">
        <f>IF(D47&gt;0,ROUND(SUMIF(G4:G43,"*下層*",E4:E43)/D47,0),"")</f>
        <v>9</v>
      </c>
      <c r="E48" s="14">
        <f>ROUND(SUM(E4:E43)/E47,0)</f>
        <v>14</v>
      </c>
      <c r="F48" s="13"/>
      <c r="G48" s="15">
        <f>C48</f>
        <v>15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21</v>
      </c>
      <c r="D49" s="14">
        <f>IF(D47&gt;0,ROUND(SUMIF(G4:G43,"*下層*",D4:D43)/D47,0),"")</f>
        <v>10</v>
      </c>
      <c r="E49" s="14">
        <f>ROUND(SUM(D4:D43)/E47,0)</f>
        <v>19</v>
      </c>
      <c r="F49" s="13"/>
      <c r="G49" s="15">
        <f>C49</f>
        <v>21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3.1400000000000006</v>
      </c>
      <c r="D50" s="16">
        <f>SUMIF(G4:G43,"*下層*",F4:F43)</f>
        <v>7.0000000000000007E-2</v>
      </c>
      <c r="E50" s="4">
        <f>SUM(F4:F43)</f>
        <v>3.2100000000000004</v>
      </c>
      <c r="F50" s="13"/>
      <c r="G50" s="17">
        <f>C50*100</f>
        <v>314.00000000000006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形状比＝71、Sr＝20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8</v>
      </c>
      <c r="D54" s="14">
        <f>COUNTIF(H4:H43,"▲")</f>
        <v>2</v>
      </c>
      <c r="E54" s="14">
        <f>COUNTA(H4:H43)</f>
        <v>10</v>
      </c>
      <c r="F54" s="10"/>
      <c r="G54" s="15">
        <f>C54*100</f>
        <v>800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14</v>
      </c>
      <c r="D55" s="14">
        <f>IF(D54&gt;0,ROUND(SUMIF(H4:H43,"▲",E4:E43)/D54,0),"")</f>
        <v>9</v>
      </c>
      <c r="E55" s="14">
        <f>ROUND(SUMIF(H4:H43,"*",E4:E43)/E54,0)</f>
        <v>13</v>
      </c>
      <c r="F55" s="13"/>
      <c r="G55" s="15">
        <f>C55</f>
        <v>14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18</v>
      </c>
      <c r="D56" s="14">
        <f>IF(D54&gt;0,ROUND(SUMIF(H4:H43,"▲",D4:D43)/D54,0),"")</f>
        <v>10</v>
      </c>
      <c r="E56" s="14">
        <f>ROUND(SUMIF(H4:H43,"*",D4:D43)/E54,0)</f>
        <v>17</v>
      </c>
      <c r="F56" s="13"/>
      <c r="G56" s="15">
        <f>C56</f>
        <v>18</v>
      </c>
      <c r="H56" s="13"/>
      <c r="I56" s="106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1.54</v>
      </c>
      <c r="D57" s="16">
        <f>SUMIF(H4:H43,"▲",F4:F43)</f>
        <v>7.0000000000000007E-2</v>
      </c>
      <c r="E57" s="16">
        <f>SUM(C57:D57)</f>
        <v>1.61</v>
      </c>
      <c r="F57" s="13"/>
      <c r="G57" s="19">
        <f>C57*100</f>
        <v>154</v>
      </c>
      <c r="H57" s="13"/>
      <c r="I57" s="5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72.7</v>
      </c>
      <c r="D61" s="20">
        <f>IF(D47&gt;0,ROUND(D54/D47*100,1),"")</f>
        <v>100</v>
      </c>
      <c r="E61" s="20">
        <f>ROUND(E54/E47*100,1)</f>
        <v>76.900000000000006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49</v>
      </c>
      <c r="D62" s="20">
        <f>IF(D47&gt;0,ROUND(D57/D50*100,1),"")</f>
        <v>100</v>
      </c>
      <c r="E62" s="20">
        <f>ROUND(E57/E50*100,1)</f>
        <v>50.2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29</v>
      </c>
      <c r="D68" s="14" t="str">
        <f>IF(D66&gt;0,ROUND(SUMIFS(D4:D43,G4:G43,"*下層*",H4:H43,"")/D66,0),"")</f>
        <v/>
      </c>
      <c r="E68" s="14">
        <f>IF(E66&gt;0,ROUND(SUMIF(H4:H43,"",D4:D43)/E66,0),"")</f>
        <v>29</v>
      </c>
      <c r="F68" s="13"/>
      <c r="G68" s="15">
        <f>C68</f>
        <v>29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1.6000000000000005</v>
      </c>
      <c r="D69" s="16" t="str">
        <f>IF(D66&gt;0,D50-D57,"")</f>
        <v/>
      </c>
      <c r="E69" s="4">
        <f>SUM(C69:D69)</f>
        <v>1.6000000000000005</v>
      </c>
      <c r="F69" s="13"/>
      <c r="G69" s="17">
        <f>C69*100</f>
        <v>160.00000000000006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形状比＝62、Sr＝32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7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735" priority="16" stopIfTrue="1">
      <formula>AND(($H4="スギ"),(#REF!&lt;12))</formula>
    </cfRule>
  </conditionalFormatting>
  <conditionalFormatting sqref="L4:L43">
    <cfRule type="expression" dxfId="734" priority="15" stopIfTrue="1">
      <formula>AND(($H4="スギ"),(#REF!&lt;22),(#REF!&gt;=12))</formula>
    </cfRule>
  </conditionalFormatting>
  <conditionalFormatting sqref="M4:M43">
    <cfRule type="expression" dxfId="733" priority="14" stopIfTrue="1">
      <formula>AND(($H4="スギ"),(#REF!&lt;32),(#REF!&gt;=22))</formula>
    </cfRule>
  </conditionalFormatting>
  <conditionalFormatting sqref="N4:N43">
    <cfRule type="expression" dxfId="732" priority="13" stopIfTrue="1">
      <formula>AND(($H4="スギ"),(#REF!&lt;42),(#REF!&gt;=32))</formula>
    </cfRule>
  </conditionalFormatting>
  <conditionalFormatting sqref="U4:U43 Z4:AF43 AJ4:AJ43 O4:P43">
    <cfRule type="expression" dxfId="731" priority="12" stopIfTrue="1">
      <formula>AND(($H4="スギ"),(#REF!&gt;=42))</formula>
    </cfRule>
  </conditionalFormatting>
  <conditionalFormatting sqref="Q4:Q43 AA4:AA43">
    <cfRule type="expression" dxfId="730" priority="11" stopIfTrue="1">
      <formula>AND(($H4="ヒノキ"),(#REF!&lt;12))</formula>
    </cfRule>
  </conditionalFormatting>
  <conditionalFormatting sqref="R4:R43 AB4:AE43">
    <cfRule type="expression" dxfId="729" priority="10" stopIfTrue="1">
      <formula>AND(($H4="ヒノキ"),(#REF!&lt;22),(#REF!&gt;=12))</formula>
    </cfRule>
  </conditionalFormatting>
  <conditionalFormatting sqref="S4:S43">
    <cfRule type="expression" dxfId="728" priority="9" stopIfTrue="1">
      <formula>AND(($H4="ヒノキ"),(#REF!&lt;32),(#REF!&gt;=22))</formula>
    </cfRule>
  </conditionalFormatting>
  <conditionalFormatting sqref="T4:U43 Z4:AF43 AJ4:AJ43">
    <cfRule type="expression" dxfId="727" priority="8" stopIfTrue="1">
      <formula>AND(($H4="ヒノキ"),(#REF!&gt;=32))</formula>
    </cfRule>
  </conditionalFormatting>
  <conditionalFormatting sqref="V4:V43 AA4:AA43">
    <cfRule type="expression" dxfId="726" priority="7" stopIfTrue="1">
      <formula>AND(($H4="アカマツ"),(#REF!&lt;12))</formula>
    </cfRule>
  </conditionalFormatting>
  <conditionalFormatting sqref="W4:W43 AB4:AB43">
    <cfRule type="expression" dxfId="725" priority="6" stopIfTrue="1">
      <formula>AND(($H4="アカマツ"),(#REF!&lt;22),(#REF!&gt;=12))</formula>
    </cfRule>
  </conditionalFormatting>
  <conditionalFormatting sqref="X4:X43 AC4:AC43">
    <cfRule type="expression" dxfId="724" priority="5" stopIfTrue="1">
      <formula>AND(($H4="アカマツ"),(#REF!&lt;42),(#REF!&gt;=22))</formula>
    </cfRule>
  </conditionalFormatting>
  <conditionalFormatting sqref="Y4:AF43 AJ4:AJ43">
    <cfRule type="expression" dxfId="723" priority="4" stopIfTrue="1">
      <formula>AND(($H4="アカマツ"),(#REF!&gt;=42))</formula>
    </cfRule>
  </conditionalFormatting>
  <conditionalFormatting sqref="AG4:AG43">
    <cfRule type="expression" dxfId="722" priority="3" stopIfTrue="1">
      <formula>AND(($H4&lt;&gt;"スギ"),($H4&lt;&gt;"ヒノキ"),($H4&lt;&gt;"アカマツ"),(#REF!&lt;12))</formula>
    </cfRule>
  </conditionalFormatting>
  <conditionalFormatting sqref="AH4:AH43">
    <cfRule type="expression" dxfId="72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2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7C5F5-1494-41B6-9FED-1A96325975BB}">
  <sheetPr>
    <tabColor rgb="FF92D050"/>
  </sheetPr>
  <dimension ref="A1:AJ120"/>
  <sheetViews>
    <sheetView showGridLines="0" tabSelected="1" view="pageBreakPreview" topLeftCell="A22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289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71</v>
      </c>
      <c r="B4" s="135" t="s">
        <v>52</v>
      </c>
      <c r="C4" s="136"/>
      <c r="D4" s="94">
        <v>32</v>
      </c>
      <c r="E4" s="94">
        <v>26</v>
      </c>
      <c r="F4" s="4">
        <f t="shared" ref="F4:F43" si="0">IF(D4&gt;0,IF(B4="スギ",P4,IF(B4="ヒノキ",U4,IF(B4="アカマツ",Z4,IF(B4="カラマツ",AF4,AJ4)))),"")</f>
        <v>0.98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0.87</v>
      </c>
      <c r="L4" s="95">
        <f t="shared" ref="L4:L43" si="2">ROUND(10^(-5+0.73504+1.83346*LOG(D4)+1.06569*LOG(E4)),2)</f>
        <v>1.01</v>
      </c>
      <c r="M4" s="95">
        <f t="shared" ref="M4:M43" si="3">ROUND(10^(-5+0.71514+1.74357*LOG(D4)+1.17719*LOG(E4)),2)</f>
        <v>1.01</v>
      </c>
      <c r="N4" s="95">
        <f t="shared" ref="N4:N43" si="4">ROUND(10^(-5+0.82956+1.76381*LOG(D4)+1.06412*LOG(E4)),2)</f>
        <v>0.98</v>
      </c>
      <c r="O4" s="95">
        <f t="shared" ref="O4:O43" si="5">ROUND(10^(-5+0.88226+1.79204*LOG(D4)+0.99303*LOG(E4)),2)</f>
        <v>0.97</v>
      </c>
      <c r="P4" s="95">
        <f>HLOOKUP($D4,K$3:O$43,MATCH($A4,$A$3:$A$43,0),1)</f>
        <v>0.98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0.88</v>
      </c>
      <c r="R4" s="95">
        <f t="shared" ref="R4:R43" si="7">ROUND(10^(1.905709*LOG(D4)+1.011385*LOG(E4)-4.293729),2)</f>
        <v>1.01</v>
      </c>
      <c r="S4" s="95">
        <f t="shared" ref="S4:S43" si="8">ROUND(10^(1.771888*LOG(D4)+1.138415*LOG(E4)-4.271259),2)</f>
        <v>1.02</v>
      </c>
      <c r="T4" s="95">
        <f t="shared" ref="T4:T43" si="9">ROUND(10^(1.671519*LOG(D4)+1.363617*LOG(E4)-4.404407),2)</f>
        <v>1.1000000000000001</v>
      </c>
      <c r="U4" s="95">
        <f t="shared" ref="U4:U43" si="10">HLOOKUP($D4,Q$3:T$43,MATCH($A4,$A$3:$A$43,0),1)</f>
        <v>1.1000000000000001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1.03</v>
      </c>
      <c r="W4" s="95">
        <f t="shared" ref="W4:W43" si="12">ROUND(10^(-4.155639+1.847898*LOG(D4)+0.951955*LOG(E4)),2)</f>
        <v>0.94</v>
      </c>
      <c r="X4" s="95">
        <f t="shared" ref="X4:X43" si="13">ROUND(10^(-4.194535+1.804172*LOG(D4)+1.034248*LOG(E4)),2)</f>
        <v>0.96</v>
      </c>
      <c r="Y4" s="95">
        <f t="shared" ref="Y4:Y43" si="14">ROUND(10^(-4.42347+2.006485*LOG(D4)+0.967757*LOG(E4)),2)</f>
        <v>0.92</v>
      </c>
      <c r="Z4" s="95">
        <f t="shared" ref="Z4:Z43" si="15">HLOOKUP($D4,V$3:Y$43,MATCH($A4,$A$3:$A$43,0),1)</f>
        <v>0.96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0.84</v>
      </c>
      <c r="AB4" s="95">
        <f t="shared" ref="AB4:AB43" si="17">ROUND(10^(1.979213*LOG(D4)+0.998347*LOG(E4)-4.369281),2)</f>
        <v>1.05</v>
      </c>
      <c r="AC4" s="95">
        <f t="shared" ref="AC4:AC43" si="18">ROUND(10^(1.904401*LOG(D4)+1.062478*LOG(E4)-4.348104),2)</f>
        <v>1.05</v>
      </c>
      <c r="AD4" s="95">
        <f t="shared" ref="AD4:AD43" si="19">ROUND(10^(1.640825*LOG(D4)+1.080387*LOG(E4)-3.976731),2)</f>
        <v>1.05</v>
      </c>
      <c r="AE4" s="95">
        <f t="shared" ref="AE4:AE43" si="20">ROUND(10^(1.90887*LOG(D4)+1.088002*LOG(E4)-4.431495),2)</f>
        <v>0.96</v>
      </c>
      <c r="AF4" s="95">
        <f t="shared" ref="AF4:AF43" si="21">HLOOKUP($D4,AA$3:AE$43,MATCH($A4,$A$3:$A$43,0),1)</f>
        <v>1.05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0.83</v>
      </c>
      <c r="AH4" s="95">
        <f t="shared" ref="AH4:AH43" si="23">ROUND(10^(1.93813902*LOG(D4)+0.96697002*LOG(E4)-4.32216295),2)</f>
        <v>0.92</v>
      </c>
      <c r="AI4" s="95">
        <f t="shared" ref="AI4:AI43" si="24">ROUND(10^(1.82464098*LOG(D4)+0.97625989*LOG(E4)-4.15096808),2)</f>
        <v>0.95</v>
      </c>
      <c r="AJ4" s="95">
        <f t="shared" ref="AJ4:AJ43" si="25">HLOOKUP($D4,AG$3:AI$43,MATCH($A4,$A$3:$A$43,0),1)</f>
        <v>0.92</v>
      </c>
    </row>
    <row r="5" spans="1:36" ht="12.95" customHeight="1" x14ac:dyDescent="0.15">
      <c r="A5" s="94">
        <v>72</v>
      </c>
      <c r="B5" s="135" t="s">
        <v>52</v>
      </c>
      <c r="C5" s="136"/>
      <c r="D5" s="94">
        <v>28</v>
      </c>
      <c r="E5" s="94">
        <v>25</v>
      </c>
      <c r="F5" s="4">
        <f t="shared" si="0"/>
        <v>0.77</v>
      </c>
      <c r="G5" s="5" t="s">
        <v>65</v>
      </c>
      <c r="H5" s="94"/>
      <c r="I5" s="94"/>
      <c r="J5" s="1" t="s">
        <v>15</v>
      </c>
      <c r="K5" s="95">
        <f t="shared" si="1"/>
        <v>0.66</v>
      </c>
      <c r="L5" s="95">
        <f t="shared" si="2"/>
        <v>0.76</v>
      </c>
      <c r="M5" s="95">
        <f t="shared" si="3"/>
        <v>0.77</v>
      </c>
      <c r="N5" s="95">
        <f t="shared" si="4"/>
        <v>0.74</v>
      </c>
      <c r="O5" s="95">
        <f t="shared" si="5"/>
        <v>0.73</v>
      </c>
      <c r="P5" s="95">
        <f t="shared" ref="P5:P43" si="26">HLOOKUP($D5,K$3:O$43,MATCH(A5,$A$3:$A$43,0),1)</f>
        <v>0.77</v>
      </c>
      <c r="Q5" s="95">
        <f t="shared" si="6"/>
        <v>0.66</v>
      </c>
      <c r="R5" s="95">
        <f t="shared" si="7"/>
        <v>0.76</v>
      </c>
      <c r="S5" s="95">
        <f t="shared" si="8"/>
        <v>0.77</v>
      </c>
      <c r="T5" s="95">
        <f t="shared" si="9"/>
        <v>0.83</v>
      </c>
      <c r="U5" s="95">
        <f t="shared" si="10"/>
        <v>0.77</v>
      </c>
      <c r="V5" s="95">
        <f t="shared" si="11"/>
        <v>0.77</v>
      </c>
      <c r="W5" s="95">
        <f t="shared" si="12"/>
        <v>0.71</v>
      </c>
      <c r="X5" s="95">
        <f t="shared" si="13"/>
        <v>0.73</v>
      </c>
      <c r="Y5" s="95">
        <f t="shared" si="14"/>
        <v>0.68</v>
      </c>
      <c r="Z5" s="95">
        <f t="shared" si="15"/>
        <v>0.73</v>
      </c>
      <c r="AA5" s="95">
        <f t="shared" si="16"/>
        <v>0.63</v>
      </c>
      <c r="AB5" s="95">
        <f t="shared" si="17"/>
        <v>0.78</v>
      </c>
      <c r="AC5" s="95">
        <f t="shared" si="18"/>
        <v>0.78</v>
      </c>
      <c r="AD5" s="95">
        <f t="shared" si="19"/>
        <v>0.81</v>
      </c>
      <c r="AE5" s="95">
        <f t="shared" si="20"/>
        <v>0.71</v>
      </c>
      <c r="AF5" s="95">
        <f t="shared" si="21"/>
        <v>0.78</v>
      </c>
      <c r="AG5" s="95">
        <f t="shared" si="22"/>
        <v>0.62</v>
      </c>
      <c r="AH5" s="95">
        <f t="shared" si="23"/>
        <v>0.68</v>
      </c>
      <c r="AI5" s="95">
        <f t="shared" si="24"/>
        <v>0.72</v>
      </c>
      <c r="AJ5" s="95">
        <f t="shared" si="25"/>
        <v>0.68</v>
      </c>
    </row>
    <row r="6" spans="1:36" ht="12.95" customHeight="1" x14ac:dyDescent="0.15">
      <c r="A6" s="94">
        <v>73</v>
      </c>
      <c r="B6" s="135" t="s">
        <v>52</v>
      </c>
      <c r="C6" s="136"/>
      <c r="D6" s="94">
        <v>26</v>
      </c>
      <c r="E6" s="94">
        <v>24</v>
      </c>
      <c r="F6" s="4">
        <f t="shared" si="0"/>
        <v>0.64</v>
      </c>
      <c r="G6" s="5" t="s">
        <v>65</v>
      </c>
      <c r="H6" s="94" t="s">
        <v>61</v>
      </c>
      <c r="I6" s="5" t="s">
        <v>65</v>
      </c>
      <c r="J6" s="1" t="s">
        <v>15</v>
      </c>
      <c r="K6" s="95">
        <f t="shared" si="1"/>
        <v>0.56000000000000005</v>
      </c>
      <c r="L6" s="95">
        <f t="shared" si="2"/>
        <v>0.63</v>
      </c>
      <c r="M6" s="95">
        <f t="shared" si="3"/>
        <v>0.64</v>
      </c>
      <c r="N6" s="95">
        <f t="shared" si="4"/>
        <v>0.62</v>
      </c>
      <c r="O6" s="95">
        <f t="shared" si="5"/>
        <v>0.61</v>
      </c>
      <c r="P6" s="95">
        <f t="shared" si="26"/>
        <v>0.64</v>
      </c>
      <c r="Q6" s="95">
        <f t="shared" si="6"/>
        <v>0.56000000000000005</v>
      </c>
      <c r="R6" s="95">
        <f t="shared" si="7"/>
        <v>0.63</v>
      </c>
      <c r="S6" s="95">
        <f t="shared" si="8"/>
        <v>0.64</v>
      </c>
      <c r="T6" s="95">
        <f t="shared" si="9"/>
        <v>0.7</v>
      </c>
      <c r="U6" s="95">
        <f t="shared" si="10"/>
        <v>0.64</v>
      </c>
      <c r="V6" s="95">
        <f t="shared" si="11"/>
        <v>0.64</v>
      </c>
      <c r="W6" s="95">
        <f t="shared" si="12"/>
        <v>0.59</v>
      </c>
      <c r="X6" s="95">
        <f t="shared" si="13"/>
        <v>0.61</v>
      </c>
      <c r="Y6" s="95">
        <f t="shared" si="14"/>
        <v>0.56000000000000005</v>
      </c>
      <c r="Z6" s="95">
        <f t="shared" si="15"/>
        <v>0.61</v>
      </c>
      <c r="AA6" s="95">
        <f t="shared" si="16"/>
        <v>0.53</v>
      </c>
      <c r="AB6" s="95">
        <f t="shared" si="17"/>
        <v>0.64</v>
      </c>
      <c r="AC6" s="95">
        <f t="shared" si="18"/>
        <v>0.65</v>
      </c>
      <c r="AD6" s="95">
        <f t="shared" si="19"/>
        <v>0.69</v>
      </c>
      <c r="AE6" s="95">
        <f t="shared" si="20"/>
        <v>0.59</v>
      </c>
      <c r="AF6" s="95">
        <f t="shared" si="21"/>
        <v>0.65</v>
      </c>
      <c r="AG6" s="95">
        <f t="shared" si="22"/>
        <v>0.52</v>
      </c>
      <c r="AH6" s="95">
        <f t="shared" si="23"/>
        <v>0.56999999999999995</v>
      </c>
      <c r="AI6" s="95">
        <f t="shared" si="24"/>
        <v>0.6</v>
      </c>
      <c r="AJ6" s="95">
        <f t="shared" si="25"/>
        <v>0.56999999999999995</v>
      </c>
    </row>
    <row r="7" spans="1:36" ht="12.95" customHeight="1" x14ac:dyDescent="0.15">
      <c r="A7" s="94">
        <v>74</v>
      </c>
      <c r="B7" s="135" t="s">
        <v>52</v>
      </c>
      <c r="C7" s="136"/>
      <c r="D7" s="94">
        <v>28</v>
      </c>
      <c r="E7" s="94">
        <v>25</v>
      </c>
      <c r="F7" s="4">
        <f t="shared" si="0"/>
        <v>0.77</v>
      </c>
      <c r="G7" s="43"/>
      <c r="H7" s="94"/>
      <c r="I7" s="94"/>
      <c r="J7" s="1" t="s">
        <v>15</v>
      </c>
      <c r="K7" s="95">
        <f t="shared" si="1"/>
        <v>0.66</v>
      </c>
      <c r="L7" s="95">
        <f t="shared" si="2"/>
        <v>0.76</v>
      </c>
      <c r="M7" s="95">
        <f t="shared" si="3"/>
        <v>0.77</v>
      </c>
      <c r="N7" s="95">
        <f t="shared" si="4"/>
        <v>0.74</v>
      </c>
      <c r="O7" s="95">
        <f t="shared" si="5"/>
        <v>0.73</v>
      </c>
      <c r="P7" s="95">
        <f t="shared" si="26"/>
        <v>0.77</v>
      </c>
      <c r="Q7" s="95">
        <f t="shared" si="6"/>
        <v>0.66</v>
      </c>
      <c r="R7" s="95">
        <f t="shared" si="7"/>
        <v>0.76</v>
      </c>
      <c r="S7" s="95">
        <f t="shared" si="8"/>
        <v>0.77</v>
      </c>
      <c r="T7" s="95">
        <f t="shared" si="9"/>
        <v>0.83</v>
      </c>
      <c r="U7" s="95">
        <f t="shared" si="10"/>
        <v>0.77</v>
      </c>
      <c r="V7" s="95">
        <f t="shared" si="11"/>
        <v>0.77</v>
      </c>
      <c r="W7" s="95">
        <f t="shared" si="12"/>
        <v>0.71</v>
      </c>
      <c r="X7" s="95">
        <f t="shared" si="13"/>
        <v>0.73</v>
      </c>
      <c r="Y7" s="95">
        <f t="shared" si="14"/>
        <v>0.68</v>
      </c>
      <c r="Z7" s="95">
        <f t="shared" si="15"/>
        <v>0.73</v>
      </c>
      <c r="AA7" s="95">
        <f t="shared" si="16"/>
        <v>0.63</v>
      </c>
      <c r="AB7" s="95">
        <f t="shared" si="17"/>
        <v>0.78</v>
      </c>
      <c r="AC7" s="95">
        <f t="shared" si="18"/>
        <v>0.78</v>
      </c>
      <c r="AD7" s="95">
        <f t="shared" si="19"/>
        <v>0.81</v>
      </c>
      <c r="AE7" s="95">
        <f t="shared" si="20"/>
        <v>0.71</v>
      </c>
      <c r="AF7" s="95">
        <f t="shared" si="21"/>
        <v>0.78</v>
      </c>
      <c r="AG7" s="95">
        <f t="shared" si="22"/>
        <v>0.62</v>
      </c>
      <c r="AH7" s="95">
        <f t="shared" si="23"/>
        <v>0.68</v>
      </c>
      <c r="AI7" s="95">
        <f t="shared" si="24"/>
        <v>0.72</v>
      </c>
      <c r="AJ7" s="95">
        <f t="shared" si="25"/>
        <v>0.68</v>
      </c>
    </row>
    <row r="8" spans="1:36" ht="12.95" customHeight="1" x14ac:dyDescent="0.15">
      <c r="A8" s="94">
        <v>75</v>
      </c>
      <c r="B8" s="135" t="s">
        <v>52</v>
      </c>
      <c r="C8" s="136"/>
      <c r="D8" s="94">
        <v>22</v>
      </c>
      <c r="E8" s="94">
        <v>23</v>
      </c>
      <c r="F8" s="4">
        <f t="shared" si="0"/>
        <v>0.46</v>
      </c>
      <c r="G8" s="5"/>
      <c r="H8" s="94"/>
      <c r="I8" s="94"/>
      <c r="J8" s="1" t="s">
        <v>15</v>
      </c>
      <c r="K8" s="95">
        <f t="shared" si="1"/>
        <v>0.4</v>
      </c>
      <c r="L8" s="95">
        <f t="shared" si="2"/>
        <v>0.44</v>
      </c>
      <c r="M8" s="95">
        <f t="shared" si="3"/>
        <v>0.46</v>
      </c>
      <c r="N8" s="95">
        <f t="shared" si="4"/>
        <v>0.44</v>
      </c>
      <c r="O8" s="95">
        <f t="shared" si="5"/>
        <v>0.44</v>
      </c>
      <c r="P8" s="95">
        <f t="shared" si="26"/>
        <v>0.46</v>
      </c>
      <c r="Q8" s="95">
        <f t="shared" si="6"/>
        <v>0.39</v>
      </c>
      <c r="R8" s="95">
        <f t="shared" si="7"/>
        <v>0.44</v>
      </c>
      <c r="S8" s="95">
        <f t="shared" si="8"/>
        <v>0.45</v>
      </c>
      <c r="T8" s="95">
        <f t="shared" si="9"/>
        <v>0.5</v>
      </c>
      <c r="U8" s="95">
        <f t="shared" si="10"/>
        <v>0.45</v>
      </c>
      <c r="V8" s="95">
        <f t="shared" si="11"/>
        <v>0.44</v>
      </c>
      <c r="W8" s="95">
        <f t="shared" si="12"/>
        <v>0.42</v>
      </c>
      <c r="X8" s="95">
        <f t="shared" si="13"/>
        <v>0.43</v>
      </c>
      <c r="Y8" s="95">
        <f t="shared" si="14"/>
        <v>0.39</v>
      </c>
      <c r="Z8" s="95">
        <f t="shared" si="15"/>
        <v>0.43</v>
      </c>
      <c r="AA8" s="95">
        <f t="shared" si="16"/>
        <v>0.38</v>
      </c>
      <c r="AB8" s="95">
        <f t="shared" si="17"/>
        <v>0.44</v>
      </c>
      <c r="AC8" s="95">
        <f t="shared" si="18"/>
        <v>0.45</v>
      </c>
      <c r="AD8" s="95">
        <f t="shared" si="19"/>
        <v>0.5</v>
      </c>
      <c r="AE8" s="95">
        <f t="shared" si="20"/>
        <v>0.41</v>
      </c>
      <c r="AF8" s="95">
        <f t="shared" si="21"/>
        <v>0.45</v>
      </c>
      <c r="AG8" s="95">
        <f t="shared" si="22"/>
        <v>0.36</v>
      </c>
      <c r="AH8" s="95">
        <f t="shared" si="23"/>
        <v>0.39</v>
      </c>
      <c r="AI8" s="95">
        <f t="shared" si="24"/>
        <v>0.42</v>
      </c>
      <c r="AJ8" s="95">
        <f t="shared" si="25"/>
        <v>0.39</v>
      </c>
    </row>
    <row r="9" spans="1:36" ht="12.95" customHeight="1" x14ac:dyDescent="0.15">
      <c r="A9" s="94">
        <v>76</v>
      </c>
      <c r="B9" s="135" t="s">
        <v>52</v>
      </c>
      <c r="C9" s="136"/>
      <c r="D9" s="94">
        <v>26</v>
      </c>
      <c r="E9" s="94">
        <v>25</v>
      </c>
      <c r="F9" s="4">
        <f t="shared" si="0"/>
        <v>0.67</v>
      </c>
      <c r="G9" s="5"/>
      <c r="H9" s="94"/>
      <c r="I9" s="94"/>
      <c r="J9" s="1" t="s">
        <v>15</v>
      </c>
      <c r="K9" s="95">
        <f t="shared" si="1"/>
        <v>0.57999999999999996</v>
      </c>
      <c r="L9" s="95">
        <f t="shared" si="2"/>
        <v>0.66</v>
      </c>
      <c r="M9" s="95">
        <f t="shared" si="3"/>
        <v>0.67</v>
      </c>
      <c r="N9" s="95">
        <f t="shared" si="4"/>
        <v>0.65</v>
      </c>
      <c r="O9" s="95">
        <f t="shared" si="5"/>
        <v>0.64</v>
      </c>
      <c r="P9" s="95">
        <f t="shared" si="26"/>
        <v>0.67</v>
      </c>
      <c r="Q9" s="95">
        <f t="shared" si="6"/>
        <v>0.57999999999999996</v>
      </c>
      <c r="R9" s="95">
        <f t="shared" si="7"/>
        <v>0.66</v>
      </c>
      <c r="S9" s="95">
        <f t="shared" si="8"/>
        <v>0.67</v>
      </c>
      <c r="T9" s="95">
        <f t="shared" si="9"/>
        <v>0.74</v>
      </c>
      <c r="U9" s="95">
        <f t="shared" si="10"/>
        <v>0.67</v>
      </c>
      <c r="V9" s="95">
        <f t="shared" si="11"/>
        <v>0.66</v>
      </c>
      <c r="W9" s="95">
        <f t="shared" si="12"/>
        <v>0.62</v>
      </c>
      <c r="X9" s="95">
        <f t="shared" si="13"/>
        <v>0.64</v>
      </c>
      <c r="Y9" s="95">
        <f t="shared" si="14"/>
        <v>0.59</v>
      </c>
      <c r="Z9" s="95">
        <f t="shared" si="15"/>
        <v>0.64</v>
      </c>
      <c r="AA9" s="95">
        <f t="shared" si="16"/>
        <v>0.55000000000000004</v>
      </c>
      <c r="AB9" s="95">
        <f t="shared" si="17"/>
        <v>0.67</v>
      </c>
      <c r="AC9" s="95">
        <f t="shared" si="18"/>
        <v>0.68</v>
      </c>
      <c r="AD9" s="95">
        <f t="shared" si="19"/>
        <v>0.72</v>
      </c>
      <c r="AE9" s="95">
        <f t="shared" si="20"/>
        <v>0.62</v>
      </c>
      <c r="AF9" s="95">
        <f t="shared" si="21"/>
        <v>0.68</v>
      </c>
      <c r="AG9" s="95">
        <f t="shared" si="22"/>
        <v>0.54</v>
      </c>
      <c r="AH9" s="95">
        <f t="shared" si="23"/>
        <v>0.59</v>
      </c>
      <c r="AI9" s="95">
        <f t="shared" si="24"/>
        <v>0.62</v>
      </c>
      <c r="AJ9" s="95">
        <f t="shared" si="25"/>
        <v>0.59</v>
      </c>
    </row>
    <row r="10" spans="1:36" ht="12.95" customHeight="1" x14ac:dyDescent="0.15">
      <c r="A10" s="94">
        <v>77</v>
      </c>
      <c r="B10" s="135" t="s">
        <v>52</v>
      </c>
      <c r="C10" s="136"/>
      <c r="D10" s="94">
        <v>28</v>
      </c>
      <c r="E10" s="94">
        <v>25</v>
      </c>
      <c r="F10" s="4">
        <f t="shared" si="0"/>
        <v>0.77</v>
      </c>
      <c r="G10" s="5"/>
      <c r="H10" s="94"/>
      <c r="I10" s="94"/>
      <c r="J10" s="1" t="s">
        <v>15</v>
      </c>
      <c r="K10" s="95">
        <f t="shared" si="1"/>
        <v>0.66</v>
      </c>
      <c r="L10" s="95">
        <f t="shared" si="2"/>
        <v>0.76</v>
      </c>
      <c r="M10" s="95">
        <f t="shared" si="3"/>
        <v>0.77</v>
      </c>
      <c r="N10" s="95">
        <f t="shared" si="4"/>
        <v>0.74</v>
      </c>
      <c r="O10" s="95">
        <f t="shared" si="5"/>
        <v>0.73</v>
      </c>
      <c r="P10" s="95">
        <f t="shared" si="26"/>
        <v>0.77</v>
      </c>
      <c r="Q10" s="95">
        <f t="shared" si="6"/>
        <v>0.66</v>
      </c>
      <c r="R10" s="95">
        <f t="shared" si="7"/>
        <v>0.76</v>
      </c>
      <c r="S10" s="95">
        <f t="shared" si="8"/>
        <v>0.77</v>
      </c>
      <c r="T10" s="95">
        <f t="shared" si="9"/>
        <v>0.83</v>
      </c>
      <c r="U10" s="95">
        <f t="shared" si="10"/>
        <v>0.77</v>
      </c>
      <c r="V10" s="95">
        <f t="shared" si="11"/>
        <v>0.77</v>
      </c>
      <c r="W10" s="95">
        <f t="shared" si="12"/>
        <v>0.71</v>
      </c>
      <c r="X10" s="95">
        <f t="shared" si="13"/>
        <v>0.73</v>
      </c>
      <c r="Y10" s="95">
        <f t="shared" si="14"/>
        <v>0.68</v>
      </c>
      <c r="Z10" s="95">
        <f t="shared" si="15"/>
        <v>0.73</v>
      </c>
      <c r="AA10" s="95">
        <f t="shared" si="16"/>
        <v>0.63</v>
      </c>
      <c r="AB10" s="95">
        <f t="shared" si="17"/>
        <v>0.78</v>
      </c>
      <c r="AC10" s="95">
        <f t="shared" si="18"/>
        <v>0.78</v>
      </c>
      <c r="AD10" s="95">
        <f t="shared" si="19"/>
        <v>0.81</v>
      </c>
      <c r="AE10" s="95">
        <f t="shared" si="20"/>
        <v>0.71</v>
      </c>
      <c r="AF10" s="95">
        <f t="shared" si="21"/>
        <v>0.78</v>
      </c>
      <c r="AG10" s="95">
        <f t="shared" si="22"/>
        <v>0.62</v>
      </c>
      <c r="AH10" s="95">
        <f t="shared" si="23"/>
        <v>0.68</v>
      </c>
      <c r="AI10" s="95">
        <f t="shared" si="24"/>
        <v>0.72</v>
      </c>
      <c r="AJ10" s="95">
        <f t="shared" si="25"/>
        <v>0.68</v>
      </c>
    </row>
    <row r="11" spans="1:36" ht="12.95" customHeight="1" x14ac:dyDescent="0.15">
      <c r="A11" s="94">
        <v>78</v>
      </c>
      <c r="B11" s="135" t="s">
        <v>52</v>
      </c>
      <c r="C11" s="136"/>
      <c r="D11" s="94">
        <v>26</v>
      </c>
      <c r="E11" s="94">
        <v>21</v>
      </c>
      <c r="F11" s="4">
        <f t="shared" si="0"/>
        <v>0.55000000000000004</v>
      </c>
      <c r="G11" s="5" t="s">
        <v>66</v>
      </c>
      <c r="H11" s="94" t="s">
        <v>61</v>
      </c>
      <c r="I11" s="5" t="s">
        <v>66</v>
      </c>
      <c r="J11" s="1" t="s">
        <v>15</v>
      </c>
      <c r="K11" s="95">
        <f t="shared" si="1"/>
        <v>0.49</v>
      </c>
      <c r="L11" s="95">
        <f t="shared" si="2"/>
        <v>0.55000000000000004</v>
      </c>
      <c r="M11" s="95">
        <f t="shared" si="3"/>
        <v>0.55000000000000004</v>
      </c>
      <c r="N11" s="95">
        <f t="shared" si="4"/>
        <v>0.54</v>
      </c>
      <c r="O11" s="95">
        <f t="shared" si="5"/>
        <v>0.54</v>
      </c>
      <c r="P11" s="95">
        <f t="shared" si="26"/>
        <v>0.55000000000000004</v>
      </c>
      <c r="Q11" s="95">
        <f t="shared" si="6"/>
        <v>0.49</v>
      </c>
      <c r="R11" s="95">
        <f t="shared" si="7"/>
        <v>0.55000000000000004</v>
      </c>
      <c r="S11" s="95">
        <f t="shared" si="8"/>
        <v>0.55000000000000004</v>
      </c>
      <c r="T11" s="95">
        <f t="shared" si="9"/>
        <v>0.57999999999999996</v>
      </c>
      <c r="U11" s="95">
        <f t="shared" si="10"/>
        <v>0.55000000000000004</v>
      </c>
      <c r="V11" s="95">
        <f t="shared" si="11"/>
        <v>0.56000000000000005</v>
      </c>
      <c r="W11" s="95">
        <f t="shared" si="12"/>
        <v>0.52</v>
      </c>
      <c r="X11" s="95">
        <f t="shared" si="13"/>
        <v>0.53</v>
      </c>
      <c r="Y11" s="95">
        <f t="shared" si="14"/>
        <v>0.5</v>
      </c>
      <c r="Z11" s="95">
        <f t="shared" si="15"/>
        <v>0.53</v>
      </c>
      <c r="AA11" s="95">
        <f t="shared" si="16"/>
        <v>0.47</v>
      </c>
      <c r="AB11" s="95">
        <f t="shared" si="17"/>
        <v>0.56000000000000005</v>
      </c>
      <c r="AC11" s="95">
        <f t="shared" si="18"/>
        <v>0.56000000000000005</v>
      </c>
      <c r="AD11" s="95">
        <f t="shared" si="19"/>
        <v>0.59</v>
      </c>
      <c r="AE11" s="95">
        <f t="shared" si="20"/>
        <v>0.51</v>
      </c>
      <c r="AF11" s="95">
        <f t="shared" si="21"/>
        <v>0.56000000000000005</v>
      </c>
      <c r="AG11" s="95">
        <f t="shared" si="22"/>
        <v>0.46</v>
      </c>
      <c r="AH11" s="95">
        <f t="shared" si="23"/>
        <v>0.5</v>
      </c>
      <c r="AI11" s="95">
        <f t="shared" si="24"/>
        <v>0.53</v>
      </c>
      <c r="AJ11" s="95">
        <f t="shared" si="25"/>
        <v>0.5</v>
      </c>
    </row>
    <row r="12" spans="1:36" ht="12.95" customHeight="1" x14ac:dyDescent="0.15">
      <c r="A12" s="94">
        <v>79</v>
      </c>
      <c r="B12" s="135" t="s">
        <v>52</v>
      </c>
      <c r="C12" s="136"/>
      <c r="D12" s="94">
        <v>26</v>
      </c>
      <c r="E12" s="94">
        <v>24</v>
      </c>
      <c r="F12" s="4">
        <f t="shared" si="0"/>
        <v>0.64</v>
      </c>
      <c r="G12" s="43"/>
      <c r="H12" s="94"/>
      <c r="I12" s="94"/>
      <c r="J12" s="1" t="s">
        <v>15</v>
      </c>
      <c r="K12" s="95">
        <f t="shared" si="1"/>
        <v>0.56000000000000005</v>
      </c>
      <c r="L12" s="95">
        <f t="shared" si="2"/>
        <v>0.63</v>
      </c>
      <c r="M12" s="95">
        <f t="shared" si="3"/>
        <v>0.64</v>
      </c>
      <c r="N12" s="95">
        <f t="shared" si="4"/>
        <v>0.62</v>
      </c>
      <c r="O12" s="95">
        <f t="shared" si="5"/>
        <v>0.61</v>
      </c>
      <c r="P12" s="95">
        <f t="shared" si="26"/>
        <v>0.64</v>
      </c>
      <c r="Q12" s="95">
        <f t="shared" si="6"/>
        <v>0.56000000000000005</v>
      </c>
      <c r="R12" s="95">
        <f t="shared" si="7"/>
        <v>0.63</v>
      </c>
      <c r="S12" s="95">
        <f t="shared" si="8"/>
        <v>0.64</v>
      </c>
      <c r="T12" s="95">
        <f t="shared" si="9"/>
        <v>0.7</v>
      </c>
      <c r="U12" s="95">
        <f t="shared" si="10"/>
        <v>0.64</v>
      </c>
      <c r="V12" s="95">
        <f t="shared" si="11"/>
        <v>0.64</v>
      </c>
      <c r="W12" s="95">
        <f t="shared" si="12"/>
        <v>0.59</v>
      </c>
      <c r="X12" s="95">
        <f t="shared" si="13"/>
        <v>0.61</v>
      </c>
      <c r="Y12" s="95">
        <f t="shared" si="14"/>
        <v>0.56000000000000005</v>
      </c>
      <c r="Z12" s="95">
        <f t="shared" si="15"/>
        <v>0.61</v>
      </c>
      <c r="AA12" s="95">
        <f t="shared" si="16"/>
        <v>0.53</v>
      </c>
      <c r="AB12" s="95">
        <f t="shared" si="17"/>
        <v>0.64</v>
      </c>
      <c r="AC12" s="95">
        <f t="shared" si="18"/>
        <v>0.65</v>
      </c>
      <c r="AD12" s="95">
        <f t="shared" si="19"/>
        <v>0.69</v>
      </c>
      <c r="AE12" s="95">
        <f t="shared" si="20"/>
        <v>0.59</v>
      </c>
      <c r="AF12" s="95">
        <f t="shared" si="21"/>
        <v>0.65</v>
      </c>
      <c r="AG12" s="95">
        <f t="shared" si="22"/>
        <v>0.52</v>
      </c>
      <c r="AH12" s="95">
        <f t="shared" si="23"/>
        <v>0.56999999999999995</v>
      </c>
      <c r="AI12" s="95">
        <f t="shared" si="24"/>
        <v>0.6</v>
      </c>
      <c r="AJ12" s="95">
        <f t="shared" si="25"/>
        <v>0.56999999999999995</v>
      </c>
    </row>
    <row r="13" spans="1:36" ht="12.95" customHeight="1" x14ac:dyDescent="0.15">
      <c r="A13" s="94">
        <v>80</v>
      </c>
      <c r="B13" s="135" t="s">
        <v>52</v>
      </c>
      <c r="C13" s="136"/>
      <c r="D13" s="94">
        <v>26</v>
      </c>
      <c r="E13" s="94">
        <v>24</v>
      </c>
      <c r="F13" s="4">
        <f t="shared" si="0"/>
        <v>0.64</v>
      </c>
      <c r="G13" s="5"/>
      <c r="H13" s="94"/>
      <c r="I13" s="94"/>
      <c r="J13" s="1" t="s">
        <v>15</v>
      </c>
      <c r="K13" s="95">
        <f t="shared" si="1"/>
        <v>0.56000000000000005</v>
      </c>
      <c r="L13" s="95">
        <f t="shared" si="2"/>
        <v>0.63</v>
      </c>
      <c r="M13" s="95">
        <f t="shared" si="3"/>
        <v>0.64</v>
      </c>
      <c r="N13" s="95">
        <f t="shared" si="4"/>
        <v>0.62</v>
      </c>
      <c r="O13" s="95">
        <f t="shared" si="5"/>
        <v>0.61</v>
      </c>
      <c r="P13" s="95">
        <f t="shared" si="26"/>
        <v>0.64</v>
      </c>
      <c r="Q13" s="95">
        <f t="shared" si="6"/>
        <v>0.56000000000000005</v>
      </c>
      <c r="R13" s="95">
        <f t="shared" si="7"/>
        <v>0.63</v>
      </c>
      <c r="S13" s="95">
        <f t="shared" si="8"/>
        <v>0.64</v>
      </c>
      <c r="T13" s="95">
        <f t="shared" si="9"/>
        <v>0.7</v>
      </c>
      <c r="U13" s="95">
        <f t="shared" si="10"/>
        <v>0.64</v>
      </c>
      <c r="V13" s="95">
        <f t="shared" si="11"/>
        <v>0.64</v>
      </c>
      <c r="W13" s="95">
        <f t="shared" si="12"/>
        <v>0.59</v>
      </c>
      <c r="X13" s="95">
        <f t="shared" si="13"/>
        <v>0.61</v>
      </c>
      <c r="Y13" s="95">
        <f t="shared" si="14"/>
        <v>0.56000000000000005</v>
      </c>
      <c r="Z13" s="95">
        <f t="shared" si="15"/>
        <v>0.61</v>
      </c>
      <c r="AA13" s="95">
        <f t="shared" si="16"/>
        <v>0.53</v>
      </c>
      <c r="AB13" s="95">
        <f t="shared" si="17"/>
        <v>0.64</v>
      </c>
      <c r="AC13" s="95">
        <f t="shared" si="18"/>
        <v>0.65</v>
      </c>
      <c r="AD13" s="95">
        <f t="shared" si="19"/>
        <v>0.69</v>
      </c>
      <c r="AE13" s="95">
        <f t="shared" si="20"/>
        <v>0.59</v>
      </c>
      <c r="AF13" s="95">
        <f t="shared" si="21"/>
        <v>0.65</v>
      </c>
      <c r="AG13" s="95">
        <f t="shared" si="22"/>
        <v>0.52</v>
      </c>
      <c r="AH13" s="95">
        <f t="shared" si="23"/>
        <v>0.56999999999999995</v>
      </c>
      <c r="AI13" s="95">
        <f t="shared" si="24"/>
        <v>0.6</v>
      </c>
      <c r="AJ13" s="95">
        <f t="shared" si="25"/>
        <v>0.56999999999999995</v>
      </c>
    </row>
    <row r="14" spans="1:36" ht="12.95" customHeight="1" x14ac:dyDescent="0.15">
      <c r="A14" s="94">
        <v>81</v>
      </c>
      <c r="B14" s="135" t="s">
        <v>52</v>
      </c>
      <c r="C14" s="136"/>
      <c r="D14" s="94">
        <v>24</v>
      </c>
      <c r="E14" s="94">
        <v>23</v>
      </c>
      <c r="F14" s="4">
        <f t="shared" si="0"/>
        <v>0.53</v>
      </c>
      <c r="G14" s="5"/>
      <c r="H14" s="94" t="s">
        <v>61</v>
      </c>
      <c r="I14" s="94" t="s">
        <v>84</v>
      </c>
      <c r="J14" s="1" t="s">
        <v>15</v>
      </c>
      <c r="K14" s="95">
        <f t="shared" si="1"/>
        <v>0.46</v>
      </c>
      <c r="L14" s="95">
        <f t="shared" si="2"/>
        <v>0.52</v>
      </c>
      <c r="M14" s="95">
        <f t="shared" si="3"/>
        <v>0.53</v>
      </c>
      <c r="N14" s="95">
        <f t="shared" si="4"/>
        <v>0.52</v>
      </c>
      <c r="O14" s="95">
        <f t="shared" si="5"/>
        <v>0.51</v>
      </c>
      <c r="P14" s="95">
        <f t="shared" si="26"/>
        <v>0.53</v>
      </c>
      <c r="Q14" s="95">
        <f t="shared" si="6"/>
        <v>0.46</v>
      </c>
      <c r="R14" s="95">
        <f t="shared" si="7"/>
        <v>0.52</v>
      </c>
      <c r="S14" s="95">
        <f t="shared" si="8"/>
        <v>0.53</v>
      </c>
      <c r="T14" s="95">
        <f t="shared" si="9"/>
        <v>0.56999999999999995</v>
      </c>
      <c r="U14" s="95">
        <f t="shared" si="10"/>
        <v>0.53</v>
      </c>
      <c r="V14" s="95">
        <f t="shared" si="11"/>
        <v>0.53</v>
      </c>
      <c r="W14" s="95">
        <f t="shared" si="12"/>
        <v>0.49</v>
      </c>
      <c r="X14" s="95">
        <f t="shared" si="13"/>
        <v>0.51</v>
      </c>
      <c r="Y14" s="95">
        <f t="shared" si="14"/>
        <v>0.46</v>
      </c>
      <c r="Z14" s="95">
        <f t="shared" si="15"/>
        <v>0.51</v>
      </c>
      <c r="AA14" s="95">
        <f t="shared" si="16"/>
        <v>0.44</v>
      </c>
      <c r="AB14" s="95">
        <f t="shared" si="17"/>
        <v>0.53</v>
      </c>
      <c r="AC14" s="95">
        <f t="shared" si="18"/>
        <v>0.53</v>
      </c>
      <c r="AD14" s="95">
        <f t="shared" si="19"/>
        <v>0.56999999999999995</v>
      </c>
      <c r="AE14" s="95">
        <f t="shared" si="20"/>
        <v>0.48</v>
      </c>
      <c r="AF14" s="95">
        <f t="shared" si="21"/>
        <v>0.53</v>
      </c>
      <c r="AG14" s="95">
        <f t="shared" si="22"/>
        <v>0.43</v>
      </c>
      <c r="AH14" s="95">
        <f t="shared" si="23"/>
        <v>0.47</v>
      </c>
      <c r="AI14" s="95">
        <f t="shared" si="24"/>
        <v>0.5</v>
      </c>
      <c r="AJ14" s="95">
        <f t="shared" si="25"/>
        <v>0.47</v>
      </c>
    </row>
    <row r="15" spans="1:36" ht="12.95" customHeight="1" x14ac:dyDescent="0.15">
      <c r="A15" s="94">
        <v>82</v>
      </c>
      <c r="B15" s="135" t="s">
        <v>52</v>
      </c>
      <c r="C15" s="136"/>
      <c r="D15" s="94">
        <v>42</v>
      </c>
      <c r="E15" s="94">
        <v>26</v>
      </c>
      <c r="F15" s="4">
        <f t="shared" si="0"/>
        <v>1.57</v>
      </c>
      <c r="G15" s="94"/>
      <c r="H15" s="94"/>
      <c r="I15" s="94"/>
      <c r="J15" s="1" t="s">
        <v>15</v>
      </c>
      <c r="K15" s="95">
        <f t="shared" si="1"/>
        <v>1.4</v>
      </c>
      <c r="L15" s="95">
        <f t="shared" si="2"/>
        <v>1.66</v>
      </c>
      <c r="M15" s="95">
        <f t="shared" si="3"/>
        <v>1.63</v>
      </c>
      <c r="N15" s="95">
        <f t="shared" si="4"/>
        <v>1.58</v>
      </c>
      <c r="O15" s="95">
        <f t="shared" si="5"/>
        <v>1.57</v>
      </c>
      <c r="P15" s="95">
        <f t="shared" si="26"/>
        <v>1.57</v>
      </c>
      <c r="Q15" s="95">
        <f t="shared" si="6"/>
        <v>1.43</v>
      </c>
      <c r="R15" s="95">
        <f t="shared" si="7"/>
        <v>1.7</v>
      </c>
      <c r="S15" s="95">
        <f t="shared" si="8"/>
        <v>1.64</v>
      </c>
      <c r="T15" s="95">
        <f t="shared" si="9"/>
        <v>1.73</v>
      </c>
      <c r="U15" s="95">
        <f t="shared" si="10"/>
        <v>1.73</v>
      </c>
      <c r="V15" s="95">
        <f t="shared" si="11"/>
        <v>1.75</v>
      </c>
      <c r="W15" s="95">
        <f t="shared" si="12"/>
        <v>1.55</v>
      </c>
      <c r="X15" s="95">
        <f t="shared" si="13"/>
        <v>1.58</v>
      </c>
      <c r="Y15" s="95">
        <f t="shared" si="14"/>
        <v>1.6</v>
      </c>
      <c r="Z15" s="95">
        <f t="shared" si="15"/>
        <v>1.6</v>
      </c>
      <c r="AA15" s="95">
        <f t="shared" si="16"/>
        <v>1.36</v>
      </c>
      <c r="AB15" s="95">
        <f t="shared" si="17"/>
        <v>1.8</v>
      </c>
      <c r="AC15" s="95">
        <f t="shared" si="18"/>
        <v>1.76</v>
      </c>
      <c r="AD15" s="95">
        <f t="shared" si="19"/>
        <v>1.64</v>
      </c>
      <c r="AE15" s="95">
        <f t="shared" si="20"/>
        <v>1.61</v>
      </c>
      <c r="AF15" s="95">
        <f t="shared" si="21"/>
        <v>1.61</v>
      </c>
      <c r="AG15" s="95">
        <f t="shared" si="22"/>
        <v>1.4</v>
      </c>
      <c r="AH15" s="95">
        <f t="shared" si="23"/>
        <v>1.56</v>
      </c>
      <c r="AI15" s="95">
        <f t="shared" si="24"/>
        <v>1.56</v>
      </c>
      <c r="AJ15" s="95">
        <f t="shared" si="25"/>
        <v>1.56</v>
      </c>
    </row>
    <row r="16" spans="1:36" ht="12.95" customHeight="1" x14ac:dyDescent="0.15">
      <c r="A16" s="94"/>
      <c r="B16" s="135"/>
      <c r="C16" s="136"/>
      <c r="D16" s="94"/>
      <c r="E16" s="94"/>
      <c r="F16" s="4" t="str">
        <f t="shared" si="0"/>
        <v/>
      </c>
      <c r="G16" s="5"/>
      <c r="H16" s="94"/>
      <c r="I16" s="94"/>
      <c r="J16" s="1" t="s">
        <v>15</v>
      </c>
      <c r="K16" s="95" t="e">
        <f t="shared" si="1"/>
        <v>#NUM!</v>
      </c>
      <c r="L16" s="95" t="e">
        <f t="shared" si="2"/>
        <v>#NUM!</v>
      </c>
      <c r="M16" s="95" t="e">
        <f t="shared" si="3"/>
        <v>#NUM!</v>
      </c>
      <c r="N16" s="95" t="e">
        <f t="shared" si="4"/>
        <v>#NUM!</v>
      </c>
      <c r="O16" s="95" t="e">
        <f t="shared" si="5"/>
        <v>#NUM!</v>
      </c>
      <c r="P16" s="95" t="e">
        <f t="shared" si="26"/>
        <v>#N/A</v>
      </c>
      <c r="Q16" s="95" t="e">
        <f t="shared" si="6"/>
        <v>#NUM!</v>
      </c>
      <c r="R16" s="95" t="e">
        <f t="shared" si="7"/>
        <v>#NUM!</v>
      </c>
      <c r="S16" s="95" t="e">
        <f t="shared" si="8"/>
        <v>#NUM!</v>
      </c>
      <c r="T16" s="95" t="e">
        <f t="shared" si="9"/>
        <v>#NUM!</v>
      </c>
      <c r="U16" s="95" t="e">
        <f t="shared" si="10"/>
        <v>#N/A</v>
      </c>
      <c r="V16" s="95" t="e">
        <f t="shared" si="11"/>
        <v>#NUM!</v>
      </c>
      <c r="W16" s="95" t="e">
        <f t="shared" si="12"/>
        <v>#NUM!</v>
      </c>
      <c r="X16" s="95" t="e">
        <f t="shared" si="13"/>
        <v>#NUM!</v>
      </c>
      <c r="Y16" s="95" t="e">
        <f t="shared" si="14"/>
        <v>#NUM!</v>
      </c>
      <c r="Z16" s="95" t="e">
        <f t="shared" si="15"/>
        <v>#N/A</v>
      </c>
      <c r="AA16" s="95" t="e">
        <f t="shared" si="16"/>
        <v>#NUM!</v>
      </c>
      <c r="AB16" s="95" t="e">
        <f t="shared" si="17"/>
        <v>#NUM!</v>
      </c>
      <c r="AC16" s="95" t="e">
        <f t="shared" si="18"/>
        <v>#NUM!</v>
      </c>
      <c r="AD16" s="95" t="e">
        <f t="shared" si="19"/>
        <v>#NUM!</v>
      </c>
      <c r="AE16" s="95" t="e">
        <f t="shared" si="20"/>
        <v>#NUM!</v>
      </c>
      <c r="AF16" s="95" t="e">
        <f t="shared" si="21"/>
        <v>#N/A</v>
      </c>
      <c r="AG16" s="95" t="e">
        <f t="shared" si="22"/>
        <v>#NUM!</v>
      </c>
      <c r="AH16" s="95" t="e">
        <f t="shared" si="23"/>
        <v>#NUM!</v>
      </c>
      <c r="AI16" s="95" t="e">
        <f t="shared" si="24"/>
        <v>#NUM!</v>
      </c>
      <c r="AJ16" s="95" t="e">
        <f t="shared" si="25"/>
        <v>#N/A</v>
      </c>
    </row>
    <row r="17" spans="1:36" ht="12.95" customHeight="1" x14ac:dyDescent="0.15">
      <c r="A17" s="94"/>
      <c r="B17" s="135"/>
      <c r="C17" s="136"/>
      <c r="D17" s="94"/>
      <c r="E17" s="94"/>
      <c r="F17" s="4" t="str">
        <f t="shared" si="0"/>
        <v/>
      </c>
      <c r="G17" s="5"/>
      <c r="H17" s="94"/>
      <c r="I17" s="94"/>
      <c r="J17" s="1" t="s">
        <v>15</v>
      </c>
      <c r="K17" s="95" t="e">
        <f t="shared" si="1"/>
        <v>#NUM!</v>
      </c>
      <c r="L17" s="95" t="e">
        <f t="shared" si="2"/>
        <v>#NUM!</v>
      </c>
      <c r="M17" s="95" t="e">
        <f t="shared" si="3"/>
        <v>#NUM!</v>
      </c>
      <c r="N17" s="95" t="e">
        <f t="shared" si="4"/>
        <v>#NUM!</v>
      </c>
      <c r="O17" s="95" t="e">
        <f t="shared" si="5"/>
        <v>#NUM!</v>
      </c>
      <c r="P17" s="95" t="e">
        <f t="shared" si="26"/>
        <v>#N/A</v>
      </c>
      <c r="Q17" s="95" t="e">
        <f t="shared" si="6"/>
        <v>#NUM!</v>
      </c>
      <c r="R17" s="95" t="e">
        <f t="shared" si="7"/>
        <v>#NUM!</v>
      </c>
      <c r="S17" s="95" t="e">
        <f t="shared" si="8"/>
        <v>#NUM!</v>
      </c>
      <c r="T17" s="95" t="e">
        <f t="shared" si="9"/>
        <v>#NUM!</v>
      </c>
      <c r="U17" s="95" t="e">
        <f t="shared" si="10"/>
        <v>#N/A</v>
      </c>
      <c r="V17" s="95" t="e">
        <f t="shared" si="11"/>
        <v>#NUM!</v>
      </c>
      <c r="W17" s="95" t="e">
        <f t="shared" si="12"/>
        <v>#NUM!</v>
      </c>
      <c r="X17" s="95" t="e">
        <f t="shared" si="13"/>
        <v>#NUM!</v>
      </c>
      <c r="Y17" s="95" t="e">
        <f t="shared" si="14"/>
        <v>#NUM!</v>
      </c>
      <c r="Z17" s="95" t="e">
        <f t="shared" si="15"/>
        <v>#N/A</v>
      </c>
      <c r="AA17" s="95" t="e">
        <f t="shared" si="16"/>
        <v>#NUM!</v>
      </c>
      <c r="AB17" s="95" t="e">
        <f t="shared" si="17"/>
        <v>#NUM!</v>
      </c>
      <c r="AC17" s="95" t="e">
        <f t="shared" si="18"/>
        <v>#NUM!</v>
      </c>
      <c r="AD17" s="95" t="e">
        <f t="shared" si="19"/>
        <v>#NUM!</v>
      </c>
      <c r="AE17" s="95" t="e">
        <f t="shared" si="20"/>
        <v>#NUM!</v>
      </c>
      <c r="AF17" s="95" t="e">
        <f t="shared" si="21"/>
        <v>#N/A</v>
      </c>
      <c r="AG17" s="95" t="e">
        <f t="shared" si="22"/>
        <v>#NUM!</v>
      </c>
      <c r="AH17" s="95" t="e">
        <f t="shared" si="23"/>
        <v>#NUM!</v>
      </c>
      <c r="AI17" s="95" t="e">
        <f t="shared" si="24"/>
        <v>#NUM!</v>
      </c>
      <c r="AJ17" s="95" t="e">
        <f t="shared" si="25"/>
        <v>#N/A</v>
      </c>
    </row>
    <row r="18" spans="1:36" ht="12.95" customHeight="1" x14ac:dyDescent="0.15">
      <c r="A18" s="94"/>
      <c r="B18" s="107"/>
      <c r="C18" s="107"/>
      <c r="D18" s="94"/>
      <c r="E18" s="94"/>
      <c r="F18" s="4" t="str">
        <f t="shared" si="0"/>
        <v/>
      </c>
      <c r="G18" s="43"/>
      <c r="H18" s="94"/>
      <c r="I18" s="94"/>
      <c r="J18" s="1" t="s">
        <v>15</v>
      </c>
      <c r="K18" s="95" t="e">
        <f t="shared" si="1"/>
        <v>#NUM!</v>
      </c>
      <c r="L18" s="95" t="e">
        <f t="shared" si="2"/>
        <v>#NUM!</v>
      </c>
      <c r="M18" s="95" t="e">
        <f t="shared" si="3"/>
        <v>#NUM!</v>
      </c>
      <c r="N18" s="95" t="e">
        <f t="shared" si="4"/>
        <v>#NUM!</v>
      </c>
      <c r="O18" s="95" t="e">
        <f t="shared" si="5"/>
        <v>#NUM!</v>
      </c>
      <c r="P18" s="95" t="e">
        <f t="shared" si="26"/>
        <v>#N/A</v>
      </c>
      <c r="Q18" s="95" t="e">
        <f t="shared" si="6"/>
        <v>#NUM!</v>
      </c>
      <c r="R18" s="95" t="e">
        <f t="shared" si="7"/>
        <v>#NUM!</v>
      </c>
      <c r="S18" s="95" t="e">
        <f t="shared" si="8"/>
        <v>#NUM!</v>
      </c>
      <c r="T18" s="95" t="e">
        <f t="shared" si="9"/>
        <v>#NUM!</v>
      </c>
      <c r="U18" s="95" t="e">
        <f t="shared" si="10"/>
        <v>#N/A</v>
      </c>
      <c r="V18" s="95" t="e">
        <f t="shared" si="11"/>
        <v>#NUM!</v>
      </c>
      <c r="W18" s="95" t="e">
        <f t="shared" si="12"/>
        <v>#NUM!</v>
      </c>
      <c r="X18" s="95" t="e">
        <f t="shared" si="13"/>
        <v>#NUM!</v>
      </c>
      <c r="Y18" s="95" t="e">
        <f t="shared" si="14"/>
        <v>#NUM!</v>
      </c>
      <c r="Z18" s="95" t="e">
        <f t="shared" si="15"/>
        <v>#N/A</v>
      </c>
      <c r="AA18" s="95" t="e">
        <f t="shared" si="16"/>
        <v>#NUM!</v>
      </c>
      <c r="AB18" s="95" t="e">
        <f t="shared" si="17"/>
        <v>#NUM!</v>
      </c>
      <c r="AC18" s="95" t="e">
        <f t="shared" si="18"/>
        <v>#NUM!</v>
      </c>
      <c r="AD18" s="95" t="e">
        <f t="shared" si="19"/>
        <v>#NUM!</v>
      </c>
      <c r="AE18" s="95" t="e">
        <f t="shared" si="20"/>
        <v>#NUM!</v>
      </c>
      <c r="AF18" s="95" t="e">
        <f t="shared" si="21"/>
        <v>#N/A</v>
      </c>
      <c r="AG18" s="95" t="e">
        <f t="shared" si="22"/>
        <v>#NUM!</v>
      </c>
      <c r="AH18" s="95" t="e">
        <f t="shared" si="23"/>
        <v>#NUM!</v>
      </c>
      <c r="AI18" s="95" t="e">
        <f t="shared" si="24"/>
        <v>#NUM!</v>
      </c>
      <c r="AJ18" s="95" t="e">
        <f t="shared" si="25"/>
        <v>#N/A</v>
      </c>
    </row>
    <row r="19" spans="1:36" ht="12.95" customHeight="1" x14ac:dyDescent="0.15">
      <c r="A19" s="94"/>
      <c r="B19" s="107"/>
      <c r="C19" s="107"/>
      <c r="D19" s="94"/>
      <c r="E19" s="94"/>
      <c r="F19" s="4" t="str">
        <f t="shared" si="0"/>
        <v/>
      </c>
      <c r="G19" s="43"/>
      <c r="H19" s="94"/>
      <c r="I19" s="94"/>
      <c r="J19" s="1" t="s">
        <v>15</v>
      </c>
      <c r="K19" s="95" t="e">
        <f t="shared" si="1"/>
        <v>#NUM!</v>
      </c>
      <c r="L19" s="95" t="e">
        <f t="shared" si="2"/>
        <v>#NUM!</v>
      </c>
      <c r="M19" s="95" t="e">
        <f t="shared" si="3"/>
        <v>#NUM!</v>
      </c>
      <c r="N19" s="95" t="e">
        <f t="shared" si="4"/>
        <v>#NUM!</v>
      </c>
      <c r="O19" s="95" t="e">
        <f t="shared" si="5"/>
        <v>#NUM!</v>
      </c>
      <c r="P19" s="95" t="e">
        <f t="shared" si="26"/>
        <v>#N/A</v>
      </c>
      <c r="Q19" s="95" t="e">
        <f t="shared" si="6"/>
        <v>#NUM!</v>
      </c>
      <c r="R19" s="95" t="e">
        <f t="shared" si="7"/>
        <v>#NUM!</v>
      </c>
      <c r="S19" s="95" t="e">
        <f t="shared" si="8"/>
        <v>#NUM!</v>
      </c>
      <c r="T19" s="95" t="e">
        <f t="shared" si="9"/>
        <v>#NUM!</v>
      </c>
      <c r="U19" s="95" t="e">
        <f t="shared" si="10"/>
        <v>#N/A</v>
      </c>
      <c r="V19" s="95" t="e">
        <f t="shared" si="11"/>
        <v>#NUM!</v>
      </c>
      <c r="W19" s="95" t="e">
        <f t="shared" si="12"/>
        <v>#NUM!</v>
      </c>
      <c r="X19" s="95" t="e">
        <f t="shared" si="13"/>
        <v>#NUM!</v>
      </c>
      <c r="Y19" s="95" t="e">
        <f t="shared" si="14"/>
        <v>#NUM!</v>
      </c>
      <c r="Z19" s="95" t="e">
        <f t="shared" si="15"/>
        <v>#N/A</v>
      </c>
      <c r="AA19" s="95" t="e">
        <f t="shared" si="16"/>
        <v>#NUM!</v>
      </c>
      <c r="AB19" s="95" t="e">
        <f t="shared" si="17"/>
        <v>#NUM!</v>
      </c>
      <c r="AC19" s="95" t="e">
        <f t="shared" si="18"/>
        <v>#NUM!</v>
      </c>
      <c r="AD19" s="95" t="e">
        <f t="shared" si="19"/>
        <v>#NUM!</v>
      </c>
      <c r="AE19" s="95" t="e">
        <f t="shared" si="20"/>
        <v>#NUM!</v>
      </c>
      <c r="AF19" s="95" t="e">
        <f t="shared" si="21"/>
        <v>#N/A</v>
      </c>
      <c r="AG19" s="95" t="e">
        <f t="shared" si="22"/>
        <v>#NUM!</v>
      </c>
      <c r="AH19" s="95" t="e">
        <f t="shared" si="23"/>
        <v>#NUM!</v>
      </c>
      <c r="AI19" s="95" t="e">
        <f t="shared" si="24"/>
        <v>#NUM!</v>
      </c>
      <c r="AJ19" s="95" t="e">
        <f t="shared" si="25"/>
        <v>#N/A</v>
      </c>
    </row>
    <row r="20" spans="1:36" ht="12.95" customHeight="1" x14ac:dyDescent="0.15">
      <c r="A20" s="94"/>
      <c r="B20" s="107"/>
      <c r="C20" s="107"/>
      <c r="D20" s="94"/>
      <c r="E20" s="94"/>
      <c r="F20" s="4" t="str">
        <f t="shared" si="0"/>
        <v/>
      </c>
      <c r="G20" s="5"/>
      <c r="H20" s="94"/>
      <c r="I20" s="94"/>
      <c r="J20" s="1" t="s">
        <v>15</v>
      </c>
      <c r="K20" s="95" t="e">
        <f t="shared" si="1"/>
        <v>#NUM!</v>
      </c>
      <c r="L20" s="95" t="e">
        <f t="shared" si="2"/>
        <v>#NUM!</v>
      </c>
      <c r="M20" s="95" t="e">
        <f t="shared" si="3"/>
        <v>#NUM!</v>
      </c>
      <c r="N20" s="95" t="e">
        <f t="shared" si="4"/>
        <v>#NUM!</v>
      </c>
      <c r="O20" s="95" t="e">
        <f t="shared" si="5"/>
        <v>#NUM!</v>
      </c>
      <c r="P20" s="95" t="e">
        <f t="shared" si="26"/>
        <v>#N/A</v>
      </c>
      <c r="Q20" s="95" t="e">
        <f t="shared" si="6"/>
        <v>#NUM!</v>
      </c>
      <c r="R20" s="95" t="e">
        <f t="shared" si="7"/>
        <v>#NUM!</v>
      </c>
      <c r="S20" s="95" t="e">
        <f t="shared" si="8"/>
        <v>#NUM!</v>
      </c>
      <c r="T20" s="95" t="e">
        <f t="shared" si="9"/>
        <v>#NUM!</v>
      </c>
      <c r="U20" s="95" t="e">
        <f t="shared" si="10"/>
        <v>#N/A</v>
      </c>
      <c r="V20" s="95" t="e">
        <f t="shared" si="11"/>
        <v>#NUM!</v>
      </c>
      <c r="W20" s="95" t="e">
        <f t="shared" si="12"/>
        <v>#NUM!</v>
      </c>
      <c r="X20" s="95" t="e">
        <f t="shared" si="13"/>
        <v>#NUM!</v>
      </c>
      <c r="Y20" s="95" t="e">
        <f t="shared" si="14"/>
        <v>#NUM!</v>
      </c>
      <c r="Z20" s="95" t="e">
        <f t="shared" si="15"/>
        <v>#N/A</v>
      </c>
      <c r="AA20" s="95" t="e">
        <f t="shared" si="16"/>
        <v>#NUM!</v>
      </c>
      <c r="AB20" s="95" t="e">
        <f t="shared" si="17"/>
        <v>#NUM!</v>
      </c>
      <c r="AC20" s="95" t="e">
        <f t="shared" si="18"/>
        <v>#NUM!</v>
      </c>
      <c r="AD20" s="95" t="e">
        <f t="shared" si="19"/>
        <v>#NUM!</v>
      </c>
      <c r="AE20" s="95" t="e">
        <f t="shared" si="20"/>
        <v>#NUM!</v>
      </c>
      <c r="AF20" s="95" t="e">
        <f t="shared" si="21"/>
        <v>#N/A</v>
      </c>
      <c r="AG20" s="95" t="e">
        <f t="shared" si="22"/>
        <v>#NUM!</v>
      </c>
      <c r="AH20" s="95" t="e">
        <f t="shared" si="23"/>
        <v>#NUM!</v>
      </c>
      <c r="AI20" s="95" t="e">
        <f t="shared" si="24"/>
        <v>#NUM!</v>
      </c>
      <c r="AJ20" s="95" t="e">
        <f t="shared" si="25"/>
        <v>#N/A</v>
      </c>
    </row>
    <row r="21" spans="1:36" ht="12.95" customHeight="1" x14ac:dyDescent="0.15">
      <c r="A21" s="94"/>
      <c r="B21" s="107"/>
      <c r="C21" s="107"/>
      <c r="D21" s="94"/>
      <c r="E21" s="94"/>
      <c r="F21" s="4" t="str">
        <f t="shared" si="0"/>
        <v/>
      </c>
      <c r="G21" s="5"/>
      <c r="H21" s="94"/>
      <c r="I21" s="94"/>
      <c r="J21" s="1" t="s">
        <v>15</v>
      </c>
      <c r="K21" s="95" t="e">
        <f t="shared" si="1"/>
        <v>#NUM!</v>
      </c>
      <c r="L21" s="95" t="e">
        <f t="shared" si="2"/>
        <v>#NUM!</v>
      </c>
      <c r="M21" s="95" t="e">
        <f t="shared" si="3"/>
        <v>#NUM!</v>
      </c>
      <c r="N21" s="95" t="e">
        <f t="shared" si="4"/>
        <v>#NUM!</v>
      </c>
      <c r="O21" s="95" t="e">
        <f t="shared" si="5"/>
        <v>#NUM!</v>
      </c>
      <c r="P21" s="95" t="e">
        <f t="shared" si="26"/>
        <v>#N/A</v>
      </c>
      <c r="Q21" s="95" t="e">
        <f t="shared" si="6"/>
        <v>#NUM!</v>
      </c>
      <c r="R21" s="95" t="e">
        <f t="shared" si="7"/>
        <v>#NUM!</v>
      </c>
      <c r="S21" s="95" t="e">
        <f t="shared" si="8"/>
        <v>#NUM!</v>
      </c>
      <c r="T21" s="95" t="e">
        <f t="shared" si="9"/>
        <v>#NUM!</v>
      </c>
      <c r="U21" s="95" t="e">
        <f t="shared" si="10"/>
        <v>#N/A</v>
      </c>
      <c r="V21" s="95" t="e">
        <f t="shared" si="11"/>
        <v>#NUM!</v>
      </c>
      <c r="W21" s="95" t="e">
        <f t="shared" si="12"/>
        <v>#NUM!</v>
      </c>
      <c r="X21" s="95" t="e">
        <f t="shared" si="13"/>
        <v>#NUM!</v>
      </c>
      <c r="Y21" s="95" t="e">
        <f t="shared" si="14"/>
        <v>#NUM!</v>
      </c>
      <c r="Z21" s="95" t="e">
        <f t="shared" si="15"/>
        <v>#N/A</v>
      </c>
      <c r="AA21" s="95" t="e">
        <f t="shared" si="16"/>
        <v>#NUM!</v>
      </c>
      <c r="AB21" s="95" t="e">
        <f t="shared" si="17"/>
        <v>#NUM!</v>
      </c>
      <c r="AC21" s="95" t="e">
        <f t="shared" si="18"/>
        <v>#NUM!</v>
      </c>
      <c r="AD21" s="95" t="e">
        <f t="shared" si="19"/>
        <v>#NUM!</v>
      </c>
      <c r="AE21" s="95" t="e">
        <f t="shared" si="20"/>
        <v>#NUM!</v>
      </c>
      <c r="AF21" s="95" t="e">
        <f t="shared" si="21"/>
        <v>#N/A</v>
      </c>
      <c r="AG21" s="95" t="e">
        <f t="shared" si="22"/>
        <v>#NUM!</v>
      </c>
      <c r="AH21" s="95" t="e">
        <f t="shared" si="23"/>
        <v>#NUM!</v>
      </c>
      <c r="AI21" s="95" t="e">
        <f t="shared" si="24"/>
        <v>#NUM!</v>
      </c>
      <c r="AJ21" s="95" t="e">
        <f t="shared" si="25"/>
        <v>#N/A</v>
      </c>
    </row>
    <row r="22" spans="1:36" ht="12.95" customHeight="1" x14ac:dyDescent="0.15">
      <c r="A22" s="94"/>
      <c r="B22" s="107"/>
      <c r="C22" s="107"/>
      <c r="D22" s="94"/>
      <c r="E22" s="94"/>
      <c r="F22" s="4" t="str">
        <f t="shared" si="0"/>
        <v/>
      </c>
      <c r="G22" s="5"/>
      <c r="H22" s="94"/>
      <c r="I22" s="94"/>
      <c r="J22" s="1" t="s">
        <v>15</v>
      </c>
      <c r="K22" s="95" t="e">
        <f t="shared" si="1"/>
        <v>#NUM!</v>
      </c>
      <c r="L22" s="95" t="e">
        <f t="shared" si="2"/>
        <v>#NUM!</v>
      </c>
      <c r="M22" s="95" t="e">
        <f t="shared" si="3"/>
        <v>#NUM!</v>
      </c>
      <c r="N22" s="95" t="e">
        <f t="shared" si="4"/>
        <v>#NUM!</v>
      </c>
      <c r="O22" s="95" t="e">
        <f t="shared" si="5"/>
        <v>#NUM!</v>
      </c>
      <c r="P22" s="95" t="e">
        <f t="shared" si="26"/>
        <v>#N/A</v>
      </c>
      <c r="Q22" s="95" t="e">
        <f t="shared" si="6"/>
        <v>#NUM!</v>
      </c>
      <c r="R22" s="95" t="e">
        <f t="shared" si="7"/>
        <v>#NUM!</v>
      </c>
      <c r="S22" s="95" t="e">
        <f t="shared" si="8"/>
        <v>#NUM!</v>
      </c>
      <c r="T22" s="95" t="e">
        <f t="shared" si="9"/>
        <v>#NUM!</v>
      </c>
      <c r="U22" s="95" t="e">
        <f t="shared" si="10"/>
        <v>#N/A</v>
      </c>
      <c r="V22" s="95" t="e">
        <f t="shared" si="11"/>
        <v>#NUM!</v>
      </c>
      <c r="W22" s="95" t="e">
        <f t="shared" si="12"/>
        <v>#NUM!</v>
      </c>
      <c r="X22" s="95" t="e">
        <f t="shared" si="13"/>
        <v>#NUM!</v>
      </c>
      <c r="Y22" s="95" t="e">
        <f t="shared" si="14"/>
        <v>#NUM!</v>
      </c>
      <c r="Z22" s="95" t="e">
        <f t="shared" si="15"/>
        <v>#N/A</v>
      </c>
      <c r="AA22" s="95" t="e">
        <f t="shared" si="16"/>
        <v>#NUM!</v>
      </c>
      <c r="AB22" s="95" t="e">
        <f t="shared" si="17"/>
        <v>#NUM!</v>
      </c>
      <c r="AC22" s="95" t="e">
        <f t="shared" si="18"/>
        <v>#NUM!</v>
      </c>
      <c r="AD22" s="95" t="e">
        <f t="shared" si="19"/>
        <v>#NUM!</v>
      </c>
      <c r="AE22" s="95" t="e">
        <f t="shared" si="20"/>
        <v>#NUM!</v>
      </c>
      <c r="AF22" s="95" t="e">
        <f t="shared" si="21"/>
        <v>#N/A</v>
      </c>
      <c r="AG22" s="95" t="e">
        <f t="shared" si="22"/>
        <v>#NUM!</v>
      </c>
      <c r="AH22" s="95" t="e">
        <f t="shared" si="23"/>
        <v>#NUM!</v>
      </c>
      <c r="AI22" s="95" t="e">
        <f t="shared" si="24"/>
        <v>#NUM!</v>
      </c>
      <c r="AJ22" s="95" t="e">
        <f t="shared" si="25"/>
        <v>#N/A</v>
      </c>
    </row>
    <row r="23" spans="1:36" ht="12.95" customHeight="1" x14ac:dyDescent="0.15">
      <c r="A23" s="94"/>
      <c r="B23" s="107"/>
      <c r="C23" s="107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07"/>
      <c r="C24" s="107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07"/>
      <c r="C25" s="107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290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12</v>
      </c>
      <c r="D47" s="14">
        <f>COUNTIF(G4:G43,"*下層*")</f>
        <v>0</v>
      </c>
      <c r="E47" s="14">
        <f>COUNTA(A4:A43)</f>
        <v>12</v>
      </c>
      <c r="F47" s="10"/>
      <c r="G47" s="15">
        <f>C47*100</f>
        <v>1200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24</v>
      </c>
      <c r="D48" s="14" t="str">
        <f>IF(D47&gt;0,ROUND(SUMIF(G4:G43,"*下層*",E4:E43)/D47,0),"")</f>
        <v/>
      </c>
      <c r="E48" s="14">
        <f>ROUND(SUM(E4:E43)/E47,0)</f>
        <v>24</v>
      </c>
      <c r="F48" s="13"/>
      <c r="G48" s="15">
        <f>C48</f>
        <v>24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28</v>
      </c>
      <c r="D49" s="14" t="str">
        <f>IF(D47&gt;0,ROUND(SUMIF(G4:G43,"*下層*",D4:D43)/D47,0),"")</f>
        <v/>
      </c>
      <c r="E49" s="14">
        <f>ROUND(SUM(D4:D43)/E47,0)</f>
        <v>28</v>
      </c>
      <c r="F49" s="13"/>
      <c r="G49" s="15">
        <f>C49</f>
        <v>28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8.99</v>
      </c>
      <c r="D50" s="16">
        <f>SUMIF(G4:G43,"*下層*",F4:F43)</f>
        <v>0</v>
      </c>
      <c r="E50" s="4">
        <f>SUM(F4:F43)</f>
        <v>8.99</v>
      </c>
      <c r="F50" s="13"/>
      <c r="G50" s="17">
        <f>C50*100</f>
        <v>899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形状比＝86、Sr＝12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23</v>
      </c>
      <c r="D55" s="14" t="str">
        <f>IF(D54&gt;0,ROUND(SUMIF(H4:H43,"▲",E4:E43)/D54,0),"")</f>
        <v/>
      </c>
      <c r="E55" s="14">
        <f>ROUND(SUMIF(H4:H43,"*",E4:E43)/E54,0)</f>
        <v>23</v>
      </c>
      <c r="F55" s="13"/>
      <c r="G55" s="15">
        <f>C55</f>
        <v>23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25</v>
      </c>
      <c r="D56" s="14" t="str">
        <f>IF(D54&gt;0,ROUND(SUMIF(H4:H43,"▲",D4:D43)/D54,0),"")</f>
        <v/>
      </c>
      <c r="E56" s="14">
        <f>ROUND(SUMIF(H4:H43,"*",D4:D43)/E54,0)</f>
        <v>25</v>
      </c>
      <c r="F56" s="13"/>
      <c r="G56" s="15">
        <f>C56</f>
        <v>25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1.72</v>
      </c>
      <c r="D57" s="16">
        <f>SUMIF(H4:H43,"▲",F4:F43)</f>
        <v>0</v>
      </c>
      <c r="E57" s="16">
        <f>SUM(C57:D57)</f>
        <v>1.72</v>
      </c>
      <c r="F57" s="13"/>
      <c r="G57" s="19">
        <f>C57*100</f>
        <v>172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6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25</v>
      </c>
      <c r="D61" s="20" t="str">
        <f>IF(D47&gt;0,ROUND(D54/D47*100,1),"")</f>
        <v/>
      </c>
      <c r="E61" s="20">
        <f>ROUND(E54/E47*100,1)</f>
        <v>25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19.100000000000001</v>
      </c>
      <c r="D62" s="20" t="str">
        <f>IF(D47&gt;0,ROUND(D57/D50*100,1),"")</f>
        <v/>
      </c>
      <c r="E62" s="20">
        <f>ROUND(E57/E50*100,1)</f>
        <v>19.100000000000001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25</v>
      </c>
      <c r="D67" s="14" t="str">
        <f>IF(D66&gt;0,ROUND(SUMIFS(E4:E43,G4:G43,"*下層*",H4:H43,"")/D66,0),"")</f>
        <v/>
      </c>
      <c r="E67" s="14">
        <f>IF(E66&gt;0,ROUND(SUMIF(H4:H43,"",E4:E43)/E66,0),"")</f>
        <v>25</v>
      </c>
      <c r="F67" s="13"/>
      <c r="G67" s="15">
        <f>C67</f>
        <v>25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29</v>
      </c>
      <c r="D68" s="14" t="str">
        <f>IF(D66&gt;0,ROUND(SUMIFS(D4:D43,G4:G43,"*下層*",H4:H43,"")/D66,0),"")</f>
        <v/>
      </c>
      <c r="E68" s="14">
        <f>IF(E66&gt;0,ROUND(SUMIF(H4:H43,"",D4:D43)/E66,0),"")</f>
        <v>29</v>
      </c>
      <c r="F68" s="13"/>
      <c r="G68" s="15">
        <f>C68</f>
        <v>29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7.2700000000000005</v>
      </c>
      <c r="D69" s="16" t="str">
        <f>IF(D66&gt;0,D50-D57,"")</f>
        <v/>
      </c>
      <c r="E69" s="4">
        <f>SUM(C69:D69)</f>
        <v>7.2700000000000005</v>
      </c>
      <c r="F69" s="13"/>
      <c r="G69" s="17">
        <f>C69*100</f>
        <v>727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形状比＝86、Sr＝13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19" priority="16" stopIfTrue="1">
      <formula>AND(($H4="スギ"),(#REF!&lt;12))</formula>
    </cfRule>
  </conditionalFormatting>
  <conditionalFormatting sqref="L4:L43">
    <cfRule type="expression" dxfId="718" priority="15" stopIfTrue="1">
      <formula>AND(($H4="スギ"),(#REF!&lt;22),(#REF!&gt;=12))</formula>
    </cfRule>
  </conditionalFormatting>
  <conditionalFormatting sqref="M4:M43">
    <cfRule type="expression" dxfId="717" priority="14" stopIfTrue="1">
      <formula>AND(($H4="スギ"),(#REF!&lt;32),(#REF!&gt;=22))</formula>
    </cfRule>
  </conditionalFormatting>
  <conditionalFormatting sqref="N4:N43">
    <cfRule type="expression" dxfId="716" priority="13" stopIfTrue="1">
      <formula>AND(($H4="スギ"),(#REF!&lt;42),(#REF!&gt;=32))</formula>
    </cfRule>
  </conditionalFormatting>
  <conditionalFormatting sqref="U4:U43 Z4:AF43 AJ4:AJ43 O4:P43">
    <cfRule type="expression" dxfId="715" priority="12" stopIfTrue="1">
      <formula>AND(($H4="スギ"),(#REF!&gt;=42))</formula>
    </cfRule>
  </conditionalFormatting>
  <conditionalFormatting sqref="Q4:Q43 AA4:AA43">
    <cfRule type="expression" dxfId="714" priority="11" stopIfTrue="1">
      <formula>AND(($H4="ヒノキ"),(#REF!&lt;12))</formula>
    </cfRule>
  </conditionalFormatting>
  <conditionalFormatting sqref="R4:R43 AB4:AE43">
    <cfRule type="expression" dxfId="713" priority="10" stopIfTrue="1">
      <formula>AND(($H4="ヒノキ"),(#REF!&lt;22),(#REF!&gt;=12))</formula>
    </cfRule>
  </conditionalFormatting>
  <conditionalFormatting sqref="S4:S43">
    <cfRule type="expression" dxfId="712" priority="9" stopIfTrue="1">
      <formula>AND(($H4="ヒノキ"),(#REF!&lt;32),(#REF!&gt;=22))</formula>
    </cfRule>
  </conditionalFormatting>
  <conditionalFormatting sqref="T4:U43 Z4:AF43 AJ4:AJ43">
    <cfRule type="expression" dxfId="711" priority="8" stopIfTrue="1">
      <formula>AND(($H4="ヒノキ"),(#REF!&gt;=32))</formula>
    </cfRule>
  </conditionalFormatting>
  <conditionalFormatting sqref="V4:V43 AA4:AA43">
    <cfRule type="expression" dxfId="710" priority="7" stopIfTrue="1">
      <formula>AND(($H4="アカマツ"),(#REF!&lt;12))</formula>
    </cfRule>
  </conditionalFormatting>
  <conditionalFormatting sqref="W4:W43 AB4:AB43">
    <cfRule type="expression" dxfId="709" priority="6" stopIfTrue="1">
      <formula>AND(($H4="アカマツ"),(#REF!&lt;22),(#REF!&gt;=12))</formula>
    </cfRule>
  </conditionalFormatting>
  <conditionalFormatting sqref="X4:X43 AC4:AC43">
    <cfRule type="expression" dxfId="708" priority="5" stopIfTrue="1">
      <formula>AND(($H4="アカマツ"),(#REF!&lt;42),(#REF!&gt;=22))</formula>
    </cfRule>
  </conditionalFormatting>
  <conditionalFormatting sqref="Y4:AF43 AJ4:AJ43">
    <cfRule type="expression" dxfId="707" priority="4" stopIfTrue="1">
      <formula>AND(($H4="アカマツ"),(#REF!&gt;=42))</formula>
    </cfRule>
  </conditionalFormatting>
  <conditionalFormatting sqref="AG4:AG43">
    <cfRule type="expression" dxfId="706" priority="3" stopIfTrue="1">
      <formula>AND(($H4&lt;&gt;"スギ"),($H4&lt;&gt;"ヒノキ"),($H4&lt;&gt;"アカマツ"),(#REF!&lt;12))</formula>
    </cfRule>
  </conditionalFormatting>
  <conditionalFormatting sqref="AH4:AH43">
    <cfRule type="expression" dxfId="70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0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17661-ACFE-422D-8EE6-90DB5AAE3721}">
  <sheetPr>
    <tabColor rgb="FF92D050"/>
  </sheetPr>
  <dimension ref="A1:AJ120"/>
  <sheetViews>
    <sheetView showGridLines="0" tabSelected="1" view="pageBreakPreview" topLeftCell="A28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291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91</v>
      </c>
      <c r="B4" s="135" t="s">
        <v>52</v>
      </c>
      <c r="C4" s="136"/>
      <c r="D4" s="94">
        <v>26</v>
      </c>
      <c r="E4" s="94">
        <v>24</v>
      </c>
      <c r="F4" s="4">
        <f t="shared" ref="F4:F43" si="0">IF(D4&gt;0,IF(B4="スギ",P4,IF(B4="ヒノキ",U4,IF(B4="アカマツ",Z4,IF(B4="カラマツ",AF4,AJ4)))),"")</f>
        <v>0.64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0.56000000000000005</v>
      </c>
      <c r="L4" s="95">
        <f t="shared" ref="L4:L43" si="2">ROUND(10^(-5+0.73504+1.83346*LOG(D4)+1.06569*LOG(E4)),2)</f>
        <v>0.63</v>
      </c>
      <c r="M4" s="95">
        <f t="shared" ref="M4:M43" si="3">ROUND(10^(-5+0.71514+1.74357*LOG(D4)+1.17719*LOG(E4)),2)</f>
        <v>0.64</v>
      </c>
      <c r="N4" s="95">
        <f t="shared" ref="N4:N43" si="4">ROUND(10^(-5+0.82956+1.76381*LOG(D4)+1.06412*LOG(E4)),2)</f>
        <v>0.62</v>
      </c>
      <c r="O4" s="95">
        <f t="shared" ref="O4:O43" si="5">ROUND(10^(-5+0.88226+1.79204*LOG(D4)+0.99303*LOG(E4)),2)</f>
        <v>0.61</v>
      </c>
      <c r="P4" s="95">
        <f>HLOOKUP($D4,K$3:O$43,MATCH($A4,$A$3:$A$43,0),1)</f>
        <v>0.64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0.56000000000000005</v>
      </c>
      <c r="R4" s="95">
        <f t="shared" ref="R4:R43" si="7">ROUND(10^(1.905709*LOG(D4)+1.011385*LOG(E4)-4.293729),2)</f>
        <v>0.63</v>
      </c>
      <c r="S4" s="95">
        <f t="shared" ref="S4:S43" si="8">ROUND(10^(1.771888*LOG(D4)+1.138415*LOG(E4)-4.271259),2)</f>
        <v>0.64</v>
      </c>
      <c r="T4" s="95">
        <f t="shared" ref="T4:T43" si="9">ROUND(10^(1.671519*LOG(D4)+1.363617*LOG(E4)-4.404407),2)</f>
        <v>0.7</v>
      </c>
      <c r="U4" s="95">
        <f t="shared" ref="U4:U43" si="10">HLOOKUP($D4,Q$3:T$43,MATCH($A4,$A$3:$A$43,0),1)</f>
        <v>0.64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0.64</v>
      </c>
      <c r="W4" s="95">
        <f t="shared" ref="W4:W43" si="12">ROUND(10^(-4.155639+1.847898*LOG(D4)+0.951955*LOG(E4)),2)</f>
        <v>0.59</v>
      </c>
      <c r="X4" s="95">
        <f t="shared" ref="X4:X43" si="13">ROUND(10^(-4.194535+1.804172*LOG(D4)+1.034248*LOG(E4)),2)</f>
        <v>0.61</v>
      </c>
      <c r="Y4" s="95">
        <f t="shared" ref="Y4:Y43" si="14">ROUND(10^(-4.42347+2.006485*LOG(D4)+0.967757*LOG(E4)),2)</f>
        <v>0.56000000000000005</v>
      </c>
      <c r="Z4" s="95">
        <f t="shared" ref="Z4:Z43" si="15">HLOOKUP($D4,V$3:Y$43,MATCH($A4,$A$3:$A$43,0),1)</f>
        <v>0.61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0.53</v>
      </c>
      <c r="AB4" s="95">
        <f t="shared" ref="AB4:AB43" si="17">ROUND(10^(1.979213*LOG(D4)+0.998347*LOG(E4)-4.369281),2)</f>
        <v>0.64</v>
      </c>
      <c r="AC4" s="95">
        <f t="shared" ref="AC4:AC43" si="18">ROUND(10^(1.904401*LOG(D4)+1.062478*LOG(E4)-4.348104),2)</f>
        <v>0.65</v>
      </c>
      <c r="AD4" s="95">
        <f t="shared" ref="AD4:AD43" si="19">ROUND(10^(1.640825*LOG(D4)+1.080387*LOG(E4)-3.976731),2)</f>
        <v>0.69</v>
      </c>
      <c r="AE4" s="95">
        <f t="shared" ref="AE4:AE43" si="20">ROUND(10^(1.90887*LOG(D4)+1.088002*LOG(E4)-4.431495),2)</f>
        <v>0.59</v>
      </c>
      <c r="AF4" s="95">
        <f t="shared" ref="AF4:AF43" si="21">HLOOKUP($D4,AA$3:AE$43,MATCH($A4,$A$3:$A$43,0),1)</f>
        <v>0.65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0.52</v>
      </c>
      <c r="AH4" s="95">
        <f t="shared" ref="AH4:AH43" si="23">ROUND(10^(1.93813902*LOG(D4)+0.96697002*LOG(E4)-4.32216295),2)</f>
        <v>0.56999999999999995</v>
      </c>
      <c r="AI4" s="95">
        <f t="shared" ref="AI4:AI43" si="24">ROUND(10^(1.82464098*LOG(D4)+0.97625989*LOG(E4)-4.15096808),2)</f>
        <v>0.6</v>
      </c>
      <c r="AJ4" s="95">
        <f t="shared" ref="AJ4:AJ43" si="25">HLOOKUP($D4,AG$3:AI$43,MATCH($A4,$A$3:$A$43,0),1)</f>
        <v>0.56999999999999995</v>
      </c>
    </row>
    <row r="5" spans="1:36" ht="12.95" customHeight="1" x14ac:dyDescent="0.15">
      <c r="A5" s="94">
        <v>92</v>
      </c>
      <c r="B5" s="135" t="s">
        <v>52</v>
      </c>
      <c r="C5" s="136"/>
      <c r="D5" s="94">
        <v>20</v>
      </c>
      <c r="E5" s="94">
        <v>21</v>
      </c>
      <c r="F5" s="4">
        <f t="shared" si="0"/>
        <v>0.34</v>
      </c>
      <c r="G5" s="5" t="s">
        <v>65</v>
      </c>
      <c r="H5" s="94" t="s">
        <v>61</v>
      </c>
      <c r="I5" s="5" t="s">
        <v>65</v>
      </c>
      <c r="J5" s="1" t="s">
        <v>15</v>
      </c>
      <c r="K5" s="95">
        <f t="shared" si="1"/>
        <v>0.31</v>
      </c>
      <c r="L5" s="95">
        <f t="shared" si="2"/>
        <v>0.34</v>
      </c>
      <c r="M5" s="95">
        <f t="shared" si="3"/>
        <v>0.35</v>
      </c>
      <c r="N5" s="95">
        <f t="shared" si="4"/>
        <v>0.34</v>
      </c>
      <c r="O5" s="95">
        <f t="shared" si="5"/>
        <v>0.34</v>
      </c>
      <c r="P5" s="95">
        <f t="shared" ref="P5:P43" si="26">HLOOKUP($D5,K$3:O$43,MATCH(A5,$A$3:$A$43,0),1)</f>
        <v>0.34</v>
      </c>
      <c r="Q5" s="95">
        <f t="shared" si="6"/>
        <v>0.3</v>
      </c>
      <c r="R5" s="95">
        <f t="shared" si="7"/>
        <v>0.33</v>
      </c>
      <c r="S5" s="95">
        <f t="shared" si="8"/>
        <v>0.35</v>
      </c>
      <c r="T5" s="95">
        <f t="shared" si="9"/>
        <v>0.37</v>
      </c>
      <c r="U5" s="95">
        <f t="shared" si="10"/>
        <v>0.33</v>
      </c>
      <c r="V5" s="95">
        <f t="shared" si="11"/>
        <v>0.34</v>
      </c>
      <c r="W5" s="95">
        <f t="shared" si="12"/>
        <v>0.32</v>
      </c>
      <c r="X5" s="95">
        <f t="shared" si="13"/>
        <v>0.33</v>
      </c>
      <c r="Y5" s="95">
        <f t="shared" si="14"/>
        <v>0.28999999999999998</v>
      </c>
      <c r="Z5" s="95">
        <f t="shared" si="15"/>
        <v>0.32</v>
      </c>
      <c r="AA5" s="95">
        <f t="shared" si="16"/>
        <v>0.28999999999999998</v>
      </c>
      <c r="AB5" s="95">
        <f t="shared" si="17"/>
        <v>0.34</v>
      </c>
      <c r="AC5" s="95">
        <f t="shared" si="18"/>
        <v>0.34</v>
      </c>
      <c r="AD5" s="95">
        <f t="shared" si="19"/>
        <v>0.39</v>
      </c>
      <c r="AE5" s="95">
        <f t="shared" si="20"/>
        <v>0.31</v>
      </c>
      <c r="AF5" s="95">
        <f t="shared" si="21"/>
        <v>0.34</v>
      </c>
      <c r="AG5" s="95">
        <f t="shared" si="22"/>
        <v>0.28000000000000003</v>
      </c>
      <c r="AH5" s="95">
        <f t="shared" si="23"/>
        <v>0.3</v>
      </c>
      <c r="AI5" s="95">
        <f t="shared" si="24"/>
        <v>0.33</v>
      </c>
      <c r="AJ5" s="95">
        <f t="shared" si="25"/>
        <v>0.3</v>
      </c>
    </row>
    <row r="6" spans="1:36" ht="12.95" customHeight="1" x14ac:dyDescent="0.15">
      <c r="A6" s="94">
        <v>93</v>
      </c>
      <c r="B6" s="135" t="s">
        <v>52</v>
      </c>
      <c r="C6" s="136"/>
      <c r="D6" s="94">
        <v>26</v>
      </c>
      <c r="E6" s="94">
        <v>22</v>
      </c>
      <c r="F6" s="4">
        <f t="shared" si="0"/>
        <v>0.57999999999999996</v>
      </c>
      <c r="G6" s="94"/>
      <c r="H6" s="94"/>
      <c r="I6" s="94"/>
      <c r="J6" s="1" t="s">
        <v>15</v>
      </c>
      <c r="K6" s="95">
        <f t="shared" si="1"/>
        <v>0.51</v>
      </c>
      <c r="L6" s="95">
        <f t="shared" si="2"/>
        <v>0.57999999999999996</v>
      </c>
      <c r="M6" s="95">
        <f t="shared" si="3"/>
        <v>0.57999999999999996</v>
      </c>
      <c r="N6" s="95">
        <f t="shared" si="4"/>
        <v>0.56999999999999995</v>
      </c>
      <c r="O6" s="95">
        <f t="shared" si="5"/>
        <v>0.56000000000000005</v>
      </c>
      <c r="P6" s="95">
        <f t="shared" si="26"/>
        <v>0.57999999999999996</v>
      </c>
      <c r="Q6" s="95">
        <f t="shared" si="6"/>
        <v>0.51</v>
      </c>
      <c r="R6" s="95">
        <f t="shared" si="7"/>
        <v>0.57999999999999996</v>
      </c>
      <c r="S6" s="95">
        <f t="shared" si="8"/>
        <v>0.57999999999999996</v>
      </c>
      <c r="T6" s="95">
        <f t="shared" si="9"/>
        <v>0.62</v>
      </c>
      <c r="U6" s="95">
        <f t="shared" si="10"/>
        <v>0.57999999999999996</v>
      </c>
      <c r="V6" s="95">
        <f t="shared" si="11"/>
        <v>0.59</v>
      </c>
      <c r="W6" s="95">
        <f t="shared" si="12"/>
        <v>0.55000000000000004</v>
      </c>
      <c r="X6" s="95">
        <f t="shared" si="13"/>
        <v>0.56000000000000005</v>
      </c>
      <c r="Y6" s="95">
        <f t="shared" si="14"/>
        <v>0.52</v>
      </c>
      <c r="Z6" s="95">
        <f t="shared" si="15"/>
        <v>0.56000000000000005</v>
      </c>
      <c r="AA6" s="95">
        <f t="shared" si="16"/>
        <v>0.49</v>
      </c>
      <c r="AB6" s="95">
        <f t="shared" si="17"/>
        <v>0.59</v>
      </c>
      <c r="AC6" s="95">
        <f t="shared" si="18"/>
        <v>0.59</v>
      </c>
      <c r="AD6" s="95">
        <f t="shared" si="19"/>
        <v>0.62</v>
      </c>
      <c r="AE6" s="95">
        <f t="shared" si="20"/>
        <v>0.54</v>
      </c>
      <c r="AF6" s="95">
        <f t="shared" si="21"/>
        <v>0.59</v>
      </c>
      <c r="AG6" s="95">
        <f t="shared" si="22"/>
        <v>0.48</v>
      </c>
      <c r="AH6" s="95">
        <f t="shared" si="23"/>
        <v>0.52</v>
      </c>
      <c r="AI6" s="95">
        <f t="shared" si="24"/>
        <v>0.55000000000000004</v>
      </c>
      <c r="AJ6" s="95">
        <f t="shared" si="25"/>
        <v>0.52</v>
      </c>
    </row>
    <row r="7" spans="1:36" ht="12.95" customHeight="1" x14ac:dyDescent="0.15">
      <c r="A7" s="94">
        <v>94</v>
      </c>
      <c r="B7" s="135" t="s">
        <v>52</v>
      </c>
      <c r="C7" s="136"/>
      <c r="D7" s="94">
        <v>26</v>
      </c>
      <c r="E7" s="94">
        <v>24</v>
      </c>
      <c r="F7" s="4">
        <f t="shared" si="0"/>
        <v>0.64</v>
      </c>
      <c r="G7" s="5"/>
      <c r="H7" s="94"/>
      <c r="I7" s="5"/>
      <c r="J7" s="1" t="s">
        <v>15</v>
      </c>
      <c r="K7" s="95">
        <f t="shared" si="1"/>
        <v>0.56000000000000005</v>
      </c>
      <c r="L7" s="95">
        <f t="shared" si="2"/>
        <v>0.63</v>
      </c>
      <c r="M7" s="95">
        <f t="shared" si="3"/>
        <v>0.64</v>
      </c>
      <c r="N7" s="95">
        <f t="shared" si="4"/>
        <v>0.62</v>
      </c>
      <c r="O7" s="95">
        <f t="shared" si="5"/>
        <v>0.61</v>
      </c>
      <c r="P7" s="95">
        <f t="shared" si="26"/>
        <v>0.64</v>
      </c>
      <c r="Q7" s="95">
        <f t="shared" si="6"/>
        <v>0.56000000000000005</v>
      </c>
      <c r="R7" s="95">
        <f t="shared" si="7"/>
        <v>0.63</v>
      </c>
      <c r="S7" s="95">
        <f t="shared" si="8"/>
        <v>0.64</v>
      </c>
      <c r="T7" s="95">
        <f t="shared" si="9"/>
        <v>0.7</v>
      </c>
      <c r="U7" s="95">
        <f t="shared" si="10"/>
        <v>0.64</v>
      </c>
      <c r="V7" s="95">
        <f t="shared" si="11"/>
        <v>0.64</v>
      </c>
      <c r="W7" s="95">
        <f t="shared" si="12"/>
        <v>0.59</v>
      </c>
      <c r="X7" s="95">
        <f t="shared" si="13"/>
        <v>0.61</v>
      </c>
      <c r="Y7" s="95">
        <f t="shared" si="14"/>
        <v>0.56000000000000005</v>
      </c>
      <c r="Z7" s="95">
        <f t="shared" si="15"/>
        <v>0.61</v>
      </c>
      <c r="AA7" s="95">
        <f t="shared" si="16"/>
        <v>0.53</v>
      </c>
      <c r="AB7" s="95">
        <f t="shared" si="17"/>
        <v>0.64</v>
      </c>
      <c r="AC7" s="95">
        <f t="shared" si="18"/>
        <v>0.65</v>
      </c>
      <c r="AD7" s="95">
        <f t="shared" si="19"/>
        <v>0.69</v>
      </c>
      <c r="AE7" s="95">
        <f t="shared" si="20"/>
        <v>0.59</v>
      </c>
      <c r="AF7" s="95">
        <f t="shared" si="21"/>
        <v>0.65</v>
      </c>
      <c r="AG7" s="95">
        <f t="shared" si="22"/>
        <v>0.52</v>
      </c>
      <c r="AH7" s="95">
        <f t="shared" si="23"/>
        <v>0.56999999999999995</v>
      </c>
      <c r="AI7" s="95">
        <f t="shared" si="24"/>
        <v>0.6</v>
      </c>
      <c r="AJ7" s="95">
        <f t="shared" si="25"/>
        <v>0.56999999999999995</v>
      </c>
    </row>
    <row r="8" spans="1:36" ht="12.95" customHeight="1" x14ac:dyDescent="0.15">
      <c r="A8" s="94">
        <v>95</v>
      </c>
      <c r="B8" s="135" t="s">
        <v>52</v>
      </c>
      <c r="C8" s="136"/>
      <c r="D8" s="94">
        <v>24</v>
      </c>
      <c r="E8" s="94">
        <v>23</v>
      </c>
      <c r="F8" s="4">
        <f t="shared" si="0"/>
        <v>0.53</v>
      </c>
      <c r="G8" s="5"/>
      <c r="H8" s="94"/>
      <c r="I8" s="94"/>
      <c r="J8" s="1" t="s">
        <v>15</v>
      </c>
      <c r="K8" s="95">
        <f t="shared" si="1"/>
        <v>0.46</v>
      </c>
      <c r="L8" s="95">
        <f t="shared" si="2"/>
        <v>0.52</v>
      </c>
      <c r="M8" s="95">
        <f t="shared" si="3"/>
        <v>0.53</v>
      </c>
      <c r="N8" s="95">
        <f t="shared" si="4"/>
        <v>0.52</v>
      </c>
      <c r="O8" s="95">
        <f t="shared" si="5"/>
        <v>0.51</v>
      </c>
      <c r="P8" s="95">
        <f t="shared" si="26"/>
        <v>0.53</v>
      </c>
      <c r="Q8" s="95">
        <f t="shared" si="6"/>
        <v>0.46</v>
      </c>
      <c r="R8" s="95">
        <f t="shared" si="7"/>
        <v>0.52</v>
      </c>
      <c r="S8" s="95">
        <f t="shared" si="8"/>
        <v>0.53</v>
      </c>
      <c r="T8" s="95">
        <f t="shared" si="9"/>
        <v>0.56999999999999995</v>
      </c>
      <c r="U8" s="95">
        <f t="shared" si="10"/>
        <v>0.53</v>
      </c>
      <c r="V8" s="95">
        <f t="shared" si="11"/>
        <v>0.53</v>
      </c>
      <c r="W8" s="95">
        <f t="shared" si="12"/>
        <v>0.49</v>
      </c>
      <c r="X8" s="95">
        <f t="shared" si="13"/>
        <v>0.51</v>
      </c>
      <c r="Y8" s="95">
        <f t="shared" si="14"/>
        <v>0.46</v>
      </c>
      <c r="Z8" s="95">
        <f t="shared" si="15"/>
        <v>0.51</v>
      </c>
      <c r="AA8" s="95">
        <f t="shared" si="16"/>
        <v>0.44</v>
      </c>
      <c r="AB8" s="95">
        <f t="shared" si="17"/>
        <v>0.53</v>
      </c>
      <c r="AC8" s="95">
        <f t="shared" si="18"/>
        <v>0.53</v>
      </c>
      <c r="AD8" s="95">
        <f t="shared" si="19"/>
        <v>0.56999999999999995</v>
      </c>
      <c r="AE8" s="95">
        <f t="shared" si="20"/>
        <v>0.48</v>
      </c>
      <c r="AF8" s="95">
        <f t="shared" si="21"/>
        <v>0.53</v>
      </c>
      <c r="AG8" s="95">
        <f t="shared" si="22"/>
        <v>0.43</v>
      </c>
      <c r="AH8" s="95">
        <f t="shared" si="23"/>
        <v>0.47</v>
      </c>
      <c r="AI8" s="95">
        <f t="shared" si="24"/>
        <v>0.5</v>
      </c>
      <c r="AJ8" s="95">
        <f t="shared" si="25"/>
        <v>0.47</v>
      </c>
    </row>
    <row r="9" spans="1:36" ht="12.95" customHeight="1" x14ac:dyDescent="0.15">
      <c r="A9" s="94">
        <v>96</v>
      </c>
      <c r="B9" s="135" t="s">
        <v>52</v>
      </c>
      <c r="C9" s="136"/>
      <c r="D9" s="94">
        <v>28</v>
      </c>
      <c r="E9" s="94">
        <v>25</v>
      </c>
      <c r="F9" s="4">
        <f t="shared" si="0"/>
        <v>0.77</v>
      </c>
      <c r="G9" s="5"/>
      <c r="H9" s="94"/>
      <c r="I9" s="94"/>
      <c r="J9" s="1" t="s">
        <v>15</v>
      </c>
      <c r="K9" s="95">
        <f t="shared" si="1"/>
        <v>0.66</v>
      </c>
      <c r="L9" s="95">
        <f t="shared" si="2"/>
        <v>0.76</v>
      </c>
      <c r="M9" s="95">
        <f t="shared" si="3"/>
        <v>0.77</v>
      </c>
      <c r="N9" s="95">
        <f t="shared" si="4"/>
        <v>0.74</v>
      </c>
      <c r="O9" s="95">
        <f t="shared" si="5"/>
        <v>0.73</v>
      </c>
      <c r="P9" s="95">
        <f t="shared" si="26"/>
        <v>0.77</v>
      </c>
      <c r="Q9" s="95">
        <f t="shared" si="6"/>
        <v>0.66</v>
      </c>
      <c r="R9" s="95">
        <f t="shared" si="7"/>
        <v>0.76</v>
      </c>
      <c r="S9" s="95">
        <f t="shared" si="8"/>
        <v>0.77</v>
      </c>
      <c r="T9" s="95">
        <f t="shared" si="9"/>
        <v>0.83</v>
      </c>
      <c r="U9" s="95">
        <f t="shared" si="10"/>
        <v>0.77</v>
      </c>
      <c r="V9" s="95">
        <f t="shared" si="11"/>
        <v>0.77</v>
      </c>
      <c r="W9" s="95">
        <f t="shared" si="12"/>
        <v>0.71</v>
      </c>
      <c r="X9" s="95">
        <f t="shared" si="13"/>
        <v>0.73</v>
      </c>
      <c r="Y9" s="95">
        <f t="shared" si="14"/>
        <v>0.68</v>
      </c>
      <c r="Z9" s="95">
        <f t="shared" si="15"/>
        <v>0.73</v>
      </c>
      <c r="AA9" s="95">
        <f t="shared" si="16"/>
        <v>0.63</v>
      </c>
      <c r="AB9" s="95">
        <f t="shared" si="17"/>
        <v>0.78</v>
      </c>
      <c r="AC9" s="95">
        <f t="shared" si="18"/>
        <v>0.78</v>
      </c>
      <c r="AD9" s="95">
        <f t="shared" si="19"/>
        <v>0.81</v>
      </c>
      <c r="AE9" s="95">
        <f t="shared" si="20"/>
        <v>0.71</v>
      </c>
      <c r="AF9" s="95">
        <f t="shared" si="21"/>
        <v>0.78</v>
      </c>
      <c r="AG9" s="95">
        <f t="shared" si="22"/>
        <v>0.62</v>
      </c>
      <c r="AH9" s="95">
        <f t="shared" si="23"/>
        <v>0.68</v>
      </c>
      <c r="AI9" s="95">
        <f t="shared" si="24"/>
        <v>0.72</v>
      </c>
      <c r="AJ9" s="95">
        <f t="shared" si="25"/>
        <v>0.68</v>
      </c>
    </row>
    <row r="10" spans="1:36" ht="12.95" customHeight="1" x14ac:dyDescent="0.15">
      <c r="A10" s="94">
        <v>97</v>
      </c>
      <c r="B10" s="135" t="s">
        <v>52</v>
      </c>
      <c r="C10" s="136"/>
      <c r="D10" s="94">
        <v>32</v>
      </c>
      <c r="E10" s="94">
        <v>26</v>
      </c>
      <c r="F10" s="4">
        <f t="shared" si="0"/>
        <v>0.98</v>
      </c>
      <c r="G10" s="94"/>
      <c r="H10" s="94"/>
      <c r="I10" s="94"/>
      <c r="J10" s="1" t="s">
        <v>15</v>
      </c>
      <c r="K10" s="95">
        <f t="shared" si="1"/>
        <v>0.87</v>
      </c>
      <c r="L10" s="95">
        <f t="shared" si="2"/>
        <v>1.01</v>
      </c>
      <c r="M10" s="95">
        <f t="shared" si="3"/>
        <v>1.01</v>
      </c>
      <c r="N10" s="95">
        <f t="shared" si="4"/>
        <v>0.98</v>
      </c>
      <c r="O10" s="95">
        <f t="shared" si="5"/>
        <v>0.97</v>
      </c>
      <c r="P10" s="95">
        <f t="shared" si="26"/>
        <v>0.98</v>
      </c>
      <c r="Q10" s="95">
        <f t="shared" si="6"/>
        <v>0.88</v>
      </c>
      <c r="R10" s="95">
        <f t="shared" si="7"/>
        <v>1.01</v>
      </c>
      <c r="S10" s="95">
        <f t="shared" si="8"/>
        <v>1.02</v>
      </c>
      <c r="T10" s="95">
        <f t="shared" si="9"/>
        <v>1.1000000000000001</v>
      </c>
      <c r="U10" s="95">
        <f t="shared" si="10"/>
        <v>1.1000000000000001</v>
      </c>
      <c r="V10" s="95">
        <f t="shared" si="11"/>
        <v>1.03</v>
      </c>
      <c r="W10" s="95">
        <f t="shared" si="12"/>
        <v>0.94</v>
      </c>
      <c r="X10" s="95">
        <f t="shared" si="13"/>
        <v>0.96</v>
      </c>
      <c r="Y10" s="95">
        <f t="shared" si="14"/>
        <v>0.92</v>
      </c>
      <c r="Z10" s="95">
        <f t="shared" si="15"/>
        <v>0.96</v>
      </c>
      <c r="AA10" s="95">
        <f t="shared" si="16"/>
        <v>0.84</v>
      </c>
      <c r="AB10" s="95">
        <f t="shared" si="17"/>
        <v>1.05</v>
      </c>
      <c r="AC10" s="95">
        <f t="shared" si="18"/>
        <v>1.05</v>
      </c>
      <c r="AD10" s="95">
        <f t="shared" si="19"/>
        <v>1.05</v>
      </c>
      <c r="AE10" s="95">
        <f t="shared" si="20"/>
        <v>0.96</v>
      </c>
      <c r="AF10" s="95">
        <f t="shared" si="21"/>
        <v>1.05</v>
      </c>
      <c r="AG10" s="95">
        <f t="shared" si="22"/>
        <v>0.83</v>
      </c>
      <c r="AH10" s="95">
        <f t="shared" si="23"/>
        <v>0.92</v>
      </c>
      <c r="AI10" s="95">
        <f t="shared" si="24"/>
        <v>0.95</v>
      </c>
      <c r="AJ10" s="95">
        <f t="shared" si="25"/>
        <v>0.92</v>
      </c>
    </row>
    <row r="11" spans="1:36" ht="12.95" customHeight="1" x14ac:dyDescent="0.15">
      <c r="A11" s="94">
        <v>98</v>
      </c>
      <c r="B11" s="135" t="s">
        <v>52</v>
      </c>
      <c r="C11" s="136"/>
      <c r="D11" s="94">
        <v>22</v>
      </c>
      <c r="E11" s="94">
        <v>23</v>
      </c>
      <c r="F11" s="4">
        <f t="shared" si="0"/>
        <v>0.46</v>
      </c>
      <c r="G11" s="5" t="s">
        <v>65</v>
      </c>
      <c r="H11" s="94" t="s">
        <v>61</v>
      </c>
      <c r="I11" s="5" t="s">
        <v>65</v>
      </c>
      <c r="J11" s="1" t="s">
        <v>15</v>
      </c>
      <c r="K11" s="95">
        <f t="shared" si="1"/>
        <v>0.4</v>
      </c>
      <c r="L11" s="95">
        <f t="shared" si="2"/>
        <v>0.44</v>
      </c>
      <c r="M11" s="95">
        <f t="shared" si="3"/>
        <v>0.46</v>
      </c>
      <c r="N11" s="95">
        <f t="shared" si="4"/>
        <v>0.44</v>
      </c>
      <c r="O11" s="95">
        <f t="shared" si="5"/>
        <v>0.44</v>
      </c>
      <c r="P11" s="95">
        <f t="shared" si="26"/>
        <v>0.46</v>
      </c>
      <c r="Q11" s="95">
        <f t="shared" si="6"/>
        <v>0.39</v>
      </c>
      <c r="R11" s="95">
        <f t="shared" si="7"/>
        <v>0.44</v>
      </c>
      <c r="S11" s="95">
        <f t="shared" si="8"/>
        <v>0.45</v>
      </c>
      <c r="T11" s="95">
        <f t="shared" si="9"/>
        <v>0.5</v>
      </c>
      <c r="U11" s="95">
        <f t="shared" si="10"/>
        <v>0.45</v>
      </c>
      <c r="V11" s="95">
        <f t="shared" si="11"/>
        <v>0.44</v>
      </c>
      <c r="W11" s="95">
        <f t="shared" si="12"/>
        <v>0.42</v>
      </c>
      <c r="X11" s="95">
        <f t="shared" si="13"/>
        <v>0.43</v>
      </c>
      <c r="Y11" s="95">
        <f t="shared" si="14"/>
        <v>0.39</v>
      </c>
      <c r="Z11" s="95">
        <f t="shared" si="15"/>
        <v>0.43</v>
      </c>
      <c r="AA11" s="95">
        <f t="shared" si="16"/>
        <v>0.38</v>
      </c>
      <c r="AB11" s="95">
        <f t="shared" si="17"/>
        <v>0.44</v>
      </c>
      <c r="AC11" s="95">
        <f t="shared" si="18"/>
        <v>0.45</v>
      </c>
      <c r="AD11" s="95">
        <f t="shared" si="19"/>
        <v>0.5</v>
      </c>
      <c r="AE11" s="95">
        <f t="shared" si="20"/>
        <v>0.41</v>
      </c>
      <c r="AF11" s="95">
        <f t="shared" si="21"/>
        <v>0.45</v>
      </c>
      <c r="AG11" s="95">
        <f t="shared" si="22"/>
        <v>0.36</v>
      </c>
      <c r="AH11" s="95">
        <f t="shared" si="23"/>
        <v>0.39</v>
      </c>
      <c r="AI11" s="95">
        <f t="shared" si="24"/>
        <v>0.42</v>
      </c>
      <c r="AJ11" s="95">
        <f t="shared" si="25"/>
        <v>0.39</v>
      </c>
    </row>
    <row r="12" spans="1:36" ht="12.95" customHeight="1" x14ac:dyDescent="0.15">
      <c r="A12" s="94">
        <v>99</v>
      </c>
      <c r="B12" s="135" t="s">
        <v>52</v>
      </c>
      <c r="C12" s="136"/>
      <c r="D12" s="94">
        <v>34</v>
      </c>
      <c r="E12" s="94">
        <v>26</v>
      </c>
      <c r="F12" s="4">
        <f t="shared" si="0"/>
        <v>1.0900000000000001</v>
      </c>
      <c r="G12" s="5"/>
      <c r="H12" s="94"/>
      <c r="I12" s="94"/>
      <c r="J12" s="1" t="s">
        <v>15</v>
      </c>
      <c r="K12" s="95">
        <f t="shared" si="1"/>
        <v>0.97</v>
      </c>
      <c r="L12" s="95">
        <f t="shared" si="2"/>
        <v>1.1200000000000001</v>
      </c>
      <c r="M12" s="95">
        <f t="shared" si="3"/>
        <v>1.1200000000000001</v>
      </c>
      <c r="N12" s="95">
        <f t="shared" si="4"/>
        <v>1.0900000000000001</v>
      </c>
      <c r="O12" s="95">
        <f t="shared" si="5"/>
        <v>1.08</v>
      </c>
      <c r="P12" s="95">
        <f t="shared" si="26"/>
        <v>1.0900000000000001</v>
      </c>
      <c r="Q12" s="95">
        <f t="shared" si="6"/>
        <v>0.98</v>
      </c>
      <c r="R12" s="95">
        <f t="shared" si="7"/>
        <v>1.1399999999999999</v>
      </c>
      <c r="S12" s="95">
        <f t="shared" si="8"/>
        <v>1.1299999999999999</v>
      </c>
      <c r="T12" s="95">
        <f t="shared" si="9"/>
        <v>1.22</v>
      </c>
      <c r="U12" s="95">
        <f t="shared" si="10"/>
        <v>1.22</v>
      </c>
      <c r="V12" s="95">
        <f t="shared" si="11"/>
        <v>1.1599999999999999</v>
      </c>
      <c r="W12" s="95">
        <f t="shared" si="12"/>
        <v>1.05</v>
      </c>
      <c r="X12" s="95">
        <f t="shared" si="13"/>
        <v>1.08</v>
      </c>
      <c r="Y12" s="95">
        <f t="shared" si="14"/>
        <v>1.04</v>
      </c>
      <c r="Z12" s="95">
        <f t="shared" si="15"/>
        <v>1.08</v>
      </c>
      <c r="AA12" s="95">
        <f t="shared" si="16"/>
        <v>0.93</v>
      </c>
      <c r="AB12" s="95">
        <f t="shared" si="17"/>
        <v>1.19</v>
      </c>
      <c r="AC12" s="95">
        <f t="shared" si="18"/>
        <v>1.18</v>
      </c>
      <c r="AD12" s="95">
        <f t="shared" si="19"/>
        <v>1.1599999999999999</v>
      </c>
      <c r="AE12" s="95">
        <f t="shared" si="20"/>
        <v>1.07</v>
      </c>
      <c r="AF12" s="95">
        <f t="shared" si="21"/>
        <v>1.1599999999999999</v>
      </c>
      <c r="AG12" s="95">
        <f t="shared" si="22"/>
        <v>0.93</v>
      </c>
      <c r="AH12" s="95">
        <f t="shared" si="23"/>
        <v>1.03</v>
      </c>
      <c r="AI12" s="95">
        <f t="shared" si="24"/>
        <v>1.06</v>
      </c>
      <c r="AJ12" s="95">
        <f t="shared" si="25"/>
        <v>1.03</v>
      </c>
    </row>
    <row r="13" spans="1:36" ht="12.95" customHeight="1" x14ac:dyDescent="0.15">
      <c r="A13" s="94">
        <v>100</v>
      </c>
      <c r="B13" s="135" t="s">
        <v>52</v>
      </c>
      <c r="C13" s="136"/>
      <c r="D13" s="94">
        <v>18</v>
      </c>
      <c r="E13" s="94">
        <v>18</v>
      </c>
      <c r="F13" s="4">
        <f t="shared" si="0"/>
        <v>0.24</v>
      </c>
      <c r="G13" s="5"/>
      <c r="H13" s="94" t="s">
        <v>61</v>
      </c>
      <c r="I13" s="94" t="s">
        <v>84</v>
      </c>
      <c r="J13" s="1" t="s">
        <v>15</v>
      </c>
      <c r="K13" s="95">
        <f t="shared" si="1"/>
        <v>0.22</v>
      </c>
      <c r="L13" s="95">
        <f t="shared" si="2"/>
        <v>0.24</v>
      </c>
      <c r="M13" s="95">
        <f t="shared" si="3"/>
        <v>0.24</v>
      </c>
      <c r="N13" s="95">
        <f t="shared" si="4"/>
        <v>0.24</v>
      </c>
      <c r="O13" s="95">
        <f t="shared" si="5"/>
        <v>0.24</v>
      </c>
      <c r="P13" s="95">
        <f t="shared" si="26"/>
        <v>0.24</v>
      </c>
      <c r="Q13" s="95">
        <f t="shared" si="6"/>
        <v>0.22</v>
      </c>
      <c r="R13" s="95">
        <f t="shared" si="7"/>
        <v>0.23</v>
      </c>
      <c r="S13" s="95">
        <f t="shared" si="8"/>
        <v>0.24</v>
      </c>
      <c r="T13" s="95">
        <f t="shared" si="9"/>
        <v>0.25</v>
      </c>
      <c r="U13" s="95">
        <f t="shared" si="10"/>
        <v>0.23</v>
      </c>
      <c r="V13" s="95">
        <f t="shared" si="11"/>
        <v>0.24</v>
      </c>
      <c r="W13" s="95">
        <f t="shared" si="12"/>
        <v>0.23</v>
      </c>
      <c r="X13" s="95">
        <f t="shared" si="13"/>
        <v>0.23</v>
      </c>
      <c r="Y13" s="95">
        <f t="shared" si="14"/>
        <v>0.2</v>
      </c>
      <c r="Z13" s="95">
        <f t="shared" si="15"/>
        <v>0.23</v>
      </c>
      <c r="AA13" s="95">
        <f t="shared" si="16"/>
        <v>0.21</v>
      </c>
      <c r="AB13" s="95">
        <f t="shared" si="17"/>
        <v>0.23</v>
      </c>
      <c r="AC13" s="95">
        <f t="shared" si="18"/>
        <v>0.24</v>
      </c>
      <c r="AD13" s="95">
        <f t="shared" si="19"/>
        <v>0.27</v>
      </c>
      <c r="AE13" s="95">
        <f t="shared" si="20"/>
        <v>0.21</v>
      </c>
      <c r="AF13" s="95">
        <f t="shared" si="21"/>
        <v>0.23</v>
      </c>
      <c r="AG13" s="95">
        <f t="shared" si="22"/>
        <v>0.2</v>
      </c>
      <c r="AH13" s="95">
        <f t="shared" si="23"/>
        <v>0.21</v>
      </c>
      <c r="AI13" s="95">
        <f t="shared" si="24"/>
        <v>0.23</v>
      </c>
      <c r="AJ13" s="95">
        <f t="shared" si="25"/>
        <v>0.21</v>
      </c>
    </row>
    <row r="14" spans="1:36" ht="12.95" customHeight="1" x14ac:dyDescent="0.15">
      <c r="A14" s="94">
        <v>101</v>
      </c>
      <c r="B14" s="135" t="s">
        <v>52</v>
      </c>
      <c r="C14" s="136"/>
      <c r="D14" s="94">
        <v>20</v>
      </c>
      <c r="E14" s="94">
        <v>21</v>
      </c>
      <c r="F14" s="4">
        <f t="shared" si="0"/>
        <v>0.34</v>
      </c>
      <c r="G14" s="5" t="s">
        <v>65</v>
      </c>
      <c r="H14" s="94" t="s">
        <v>61</v>
      </c>
      <c r="I14" s="5" t="s">
        <v>65</v>
      </c>
      <c r="J14" s="1" t="s">
        <v>15</v>
      </c>
      <c r="K14" s="95">
        <f t="shared" si="1"/>
        <v>0.31</v>
      </c>
      <c r="L14" s="95">
        <f t="shared" si="2"/>
        <v>0.34</v>
      </c>
      <c r="M14" s="95">
        <f t="shared" si="3"/>
        <v>0.35</v>
      </c>
      <c r="N14" s="95">
        <f t="shared" si="4"/>
        <v>0.34</v>
      </c>
      <c r="O14" s="95">
        <f t="shared" si="5"/>
        <v>0.34</v>
      </c>
      <c r="P14" s="95">
        <f t="shared" si="26"/>
        <v>0.34</v>
      </c>
      <c r="Q14" s="95">
        <f t="shared" si="6"/>
        <v>0.3</v>
      </c>
      <c r="R14" s="95">
        <f t="shared" si="7"/>
        <v>0.33</v>
      </c>
      <c r="S14" s="95">
        <f t="shared" si="8"/>
        <v>0.35</v>
      </c>
      <c r="T14" s="95">
        <f t="shared" si="9"/>
        <v>0.37</v>
      </c>
      <c r="U14" s="95">
        <f t="shared" si="10"/>
        <v>0.33</v>
      </c>
      <c r="V14" s="95">
        <f t="shared" si="11"/>
        <v>0.34</v>
      </c>
      <c r="W14" s="95">
        <f t="shared" si="12"/>
        <v>0.32</v>
      </c>
      <c r="X14" s="95">
        <f t="shared" si="13"/>
        <v>0.33</v>
      </c>
      <c r="Y14" s="95">
        <f t="shared" si="14"/>
        <v>0.28999999999999998</v>
      </c>
      <c r="Z14" s="95">
        <f t="shared" si="15"/>
        <v>0.32</v>
      </c>
      <c r="AA14" s="95">
        <f t="shared" si="16"/>
        <v>0.28999999999999998</v>
      </c>
      <c r="AB14" s="95">
        <f t="shared" si="17"/>
        <v>0.34</v>
      </c>
      <c r="AC14" s="95">
        <f t="shared" si="18"/>
        <v>0.34</v>
      </c>
      <c r="AD14" s="95">
        <f t="shared" si="19"/>
        <v>0.39</v>
      </c>
      <c r="AE14" s="95">
        <f t="shared" si="20"/>
        <v>0.31</v>
      </c>
      <c r="AF14" s="95">
        <f t="shared" si="21"/>
        <v>0.34</v>
      </c>
      <c r="AG14" s="95">
        <f t="shared" si="22"/>
        <v>0.28000000000000003</v>
      </c>
      <c r="AH14" s="95">
        <f t="shared" si="23"/>
        <v>0.3</v>
      </c>
      <c r="AI14" s="95">
        <f t="shared" si="24"/>
        <v>0.33</v>
      </c>
      <c r="AJ14" s="95">
        <f t="shared" si="25"/>
        <v>0.3</v>
      </c>
    </row>
    <row r="15" spans="1:36" ht="12.95" customHeight="1" x14ac:dyDescent="0.15">
      <c r="A15" s="94">
        <v>102</v>
      </c>
      <c r="B15" s="135" t="s">
        <v>52</v>
      </c>
      <c r="C15" s="136"/>
      <c r="D15" s="94">
        <v>26</v>
      </c>
      <c r="E15" s="94">
        <v>25</v>
      </c>
      <c r="F15" s="4">
        <f t="shared" si="0"/>
        <v>0.67</v>
      </c>
      <c r="G15" s="94"/>
      <c r="H15" s="94"/>
      <c r="I15" s="94"/>
      <c r="J15" s="1" t="s">
        <v>15</v>
      </c>
      <c r="K15" s="95">
        <f t="shared" si="1"/>
        <v>0.57999999999999996</v>
      </c>
      <c r="L15" s="95">
        <f t="shared" si="2"/>
        <v>0.66</v>
      </c>
      <c r="M15" s="95">
        <f t="shared" si="3"/>
        <v>0.67</v>
      </c>
      <c r="N15" s="95">
        <f t="shared" si="4"/>
        <v>0.65</v>
      </c>
      <c r="O15" s="95">
        <f t="shared" si="5"/>
        <v>0.64</v>
      </c>
      <c r="P15" s="95">
        <f t="shared" si="26"/>
        <v>0.67</v>
      </c>
      <c r="Q15" s="95">
        <f t="shared" si="6"/>
        <v>0.57999999999999996</v>
      </c>
      <c r="R15" s="95">
        <f t="shared" si="7"/>
        <v>0.66</v>
      </c>
      <c r="S15" s="95">
        <f t="shared" si="8"/>
        <v>0.67</v>
      </c>
      <c r="T15" s="95">
        <f t="shared" si="9"/>
        <v>0.74</v>
      </c>
      <c r="U15" s="95">
        <f t="shared" si="10"/>
        <v>0.67</v>
      </c>
      <c r="V15" s="95">
        <f t="shared" si="11"/>
        <v>0.66</v>
      </c>
      <c r="W15" s="95">
        <f t="shared" si="12"/>
        <v>0.62</v>
      </c>
      <c r="X15" s="95">
        <f t="shared" si="13"/>
        <v>0.64</v>
      </c>
      <c r="Y15" s="95">
        <f t="shared" si="14"/>
        <v>0.59</v>
      </c>
      <c r="Z15" s="95">
        <f t="shared" si="15"/>
        <v>0.64</v>
      </c>
      <c r="AA15" s="95">
        <f t="shared" si="16"/>
        <v>0.55000000000000004</v>
      </c>
      <c r="AB15" s="95">
        <f t="shared" si="17"/>
        <v>0.67</v>
      </c>
      <c r="AC15" s="95">
        <f t="shared" si="18"/>
        <v>0.68</v>
      </c>
      <c r="AD15" s="95">
        <f t="shared" si="19"/>
        <v>0.72</v>
      </c>
      <c r="AE15" s="95">
        <f t="shared" si="20"/>
        <v>0.62</v>
      </c>
      <c r="AF15" s="95">
        <f t="shared" si="21"/>
        <v>0.68</v>
      </c>
      <c r="AG15" s="95">
        <f t="shared" si="22"/>
        <v>0.54</v>
      </c>
      <c r="AH15" s="95">
        <f t="shared" si="23"/>
        <v>0.59</v>
      </c>
      <c r="AI15" s="95">
        <f t="shared" si="24"/>
        <v>0.62</v>
      </c>
      <c r="AJ15" s="95">
        <f t="shared" si="25"/>
        <v>0.59</v>
      </c>
    </row>
    <row r="16" spans="1:36" ht="12.95" customHeight="1" x14ac:dyDescent="0.15">
      <c r="A16" s="94">
        <v>103</v>
      </c>
      <c r="B16" s="135" t="s">
        <v>52</v>
      </c>
      <c r="C16" s="136"/>
      <c r="D16" s="94">
        <v>26</v>
      </c>
      <c r="E16" s="94">
        <v>24</v>
      </c>
      <c r="F16" s="4">
        <f t="shared" si="0"/>
        <v>0.64</v>
      </c>
      <c r="G16" s="5"/>
      <c r="H16" s="94"/>
      <c r="I16" s="94"/>
      <c r="J16" s="1" t="s">
        <v>15</v>
      </c>
      <c r="K16" s="95">
        <f t="shared" si="1"/>
        <v>0.56000000000000005</v>
      </c>
      <c r="L16" s="95">
        <f t="shared" si="2"/>
        <v>0.63</v>
      </c>
      <c r="M16" s="95">
        <f t="shared" si="3"/>
        <v>0.64</v>
      </c>
      <c r="N16" s="95">
        <f t="shared" si="4"/>
        <v>0.62</v>
      </c>
      <c r="O16" s="95">
        <f t="shared" si="5"/>
        <v>0.61</v>
      </c>
      <c r="P16" s="95">
        <f t="shared" si="26"/>
        <v>0.64</v>
      </c>
      <c r="Q16" s="95">
        <f t="shared" si="6"/>
        <v>0.56000000000000005</v>
      </c>
      <c r="R16" s="95">
        <f t="shared" si="7"/>
        <v>0.63</v>
      </c>
      <c r="S16" s="95">
        <f t="shared" si="8"/>
        <v>0.64</v>
      </c>
      <c r="T16" s="95">
        <f t="shared" si="9"/>
        <v>0.7</v>
      </c>
      <c r="U16" s="95">
        <f t="shared" si="10"/>
        <v>0.64</v>
      </c>
      <c r="V16" s="95">
        <f t="shared" si="11"/>
        <v>0.64</v>
      </c>
      <c r="W16" s="95">
        <f t="shared" si="12"/>
        <v>0.59</v>
      </c>
      <c r="X16" s="95">
        <f t="shared" si="13"/>
        <v>0.61</v>
      </c>
      <c r="Y16" s="95">
        <f t="shared" si="14"/>
        <v>0.56000000000000005</v>
      </c>
      <c r="Z16" s="95">
        <f t="shared" si="15"/>
        <v>0.61</v>
      </c>
      <c r="AA16" s="95">
        <f t="shared" si="16"/>
        <v>0.53</v>
      </c>
      <c r="AB16" s="95">
        <f t="shared" si="17"/>
        <v>0.64</v>
      </c>
      <c r="AC16" s="95">
        <f t="shared" si="18"/>
        <v>0.65</v>
      </c>
      <c r="AD16" s="95">
        <f t="shared" si="19"/>
        <v>0.69</v>
      </c>
      <c r="AE16" s="95">
        <f t="shared" si="20"/>
        <v>0.59</v>
      </c>
      <c r="AF16" s="95">
        <f t="shared" si="21"/>
        <v>0.65</v>
      </c>
      <c r="AG16" s="95">
        <f t="shared" si="22"/>
        <v>0.52</v>
      </c>
      <c r="AH16" s="95">
        <f t="shared" si="23"/>
        <v>0.56999999999999995</v>
      </c>
      <c r="AI16" s="95">
        <f t="shared" si="24"/>
        <v>0.6</v>
      </c>
      <c r="AJ16" s="95">
        <f t="shared" si="25"/>
        <v>0.56999999999999995</v>
      </c>
    </row>
    <row r="17" spans="1:36" ht="12.95" customHeight="1" x14ac:dyDescent="0.15">
      <c r="A17" s="94">
        <v>104</v>
      </c>
      <c r="B17" s="135" t="s">
        <v>52</v>
      </c>
      <c r="C17" s="136"/>
      <c r="D17" s="94">
        <v>32</v>
      </c>
      <c r="E17" s="94">
        <v>25</v>
      </c>
      <c r="F17" s="4">
        <f t="shared" si="0"/>
        <v>0.94</v>
      </c>
      <c r="G17" s="94"/>
      <c r="H17" s="94"/>
      <c r="I17" s="94"/>
      <c r="J17" s="1" t="s">
        <v>15</v>
      </c>
      <c r="K17" s="95">
        <f t="shared" si="1"/>
        <v>0.83</v>
      </c>
      <c r="L17" s="95">
        <f t="shared" si="2"/>
        <v>0.96</v>
      </c>
      <c r="M17" s="95">
        <f t="shared" si="3"/>
        <v>0.97</v>
      </c>
      <c r="N17" s="95">
        <f t="shared" si="4"/>
        <v>0.94</v>
      </c>
      <c r="O17" s="95">
        <f t="shared" si="5"/>
        <v>0.93</v>
      </c>
      <c r="P17" s="95">
        <f t="shared" si="26"/>
        <v>0.94</v>
      </c>
      <c r="Q17" s="95">
        <f t="shared" si="6"/>
        <v>0.84</v>
      </c>
      <c r="R17" s="95">
        <f t="shared" si="7"/>
        <v>0.97</v>
      </c>
      <c r="S17" s="95">
        <f t="shared" si="8"/>
        <v>0.97</v>
      </c>
      <c r="T17" s="95">
        <f t="shared" si="9"/>
        <v>1.04</v>
      </c>
      <c r="U17" s="95">
        <f t="shared" si="10"/>
        <v>1.04</v>
      </c>
      <c r="V17" s="95">
        <f t="shared" si="11"/>
        <v>1</v>
      </c>
      <c r="W17" s="95">
        <f t="shared" si="12"/>
        <v>0.9</v>
      </c>
      <c r="X17" s="95">
        <f t="shared" si="13"/>
        <v>0.93</v>
      </c>
      <c r="Y17" s="95">
        <f t="shared" si="14"/>
        <v>0.89</v>
      </c>
      <c r="Z17" s="95">
        <f t="shared" si="15"/>
        <v>0.93</v>
      </c>
      <c r="AA17" s="95">
        <f t="shared" si="16"/>
        <v>0.8</v>
      </c>
      <c r="AB17" s="95">
        <f t="shared" si="17"/>
        <v>1.01</v>
      </c>
      <c r="AC17" s="95">
        <f t="shared" si="18"/>
        <v>1.01</v>
      </c>
      <c r="AD17" s="95">
        <f t="shared" si="19"/>
        <v>1.01</v>
      </c>
      <c r="AE17" s="95">
        <f t="shared" si="20"/>
        <v>0.92</v>
      </c>
      <c r="AF17" s="95">
        <f t="shared" si="21"/>
        <v>1.01</v>
      </c>
      <c r="AG17" s="95">
        <f t="shared" si="22"/>
        <v>0.8</v>
      </c>
      <c r="AH17" s="95">
        <f t="shared" si="23"/>
        <v>0.88</v>
      </c>
      <c r="AI17" s="95">
        <f t="shared" si="24"/>
        <v>0.91</v>
      </c>
      <c r="AJ17" s="95">
        <f t="shared" si="25"/>
        <v>0.88</v>
      </c>
    </row>
    <row r="18" spans="1:36" ht="12.95" customHeight="1" x14ac:dyDescent="0.15">
      <c r="A18" s="94"/>
      <c r="B18" s="135"/>
      <c r="C18" s="136"/>
      <c r="D18" s="94"/>
      <c r="E18" s="94"/>
      <c r="F18" s="4" t="str">
        <f t="shared" si="0"/>
        <v/>
      </c>
      <c r="G18" s="5"/>
      <c r="H18" s="94"/>
      <c r="I18" s="94"/>
      <c r="J18" s="1" t="s">
        <v>15</v>
      </c>
      <c r="K18" s="95" t="e">
        <f t="shared" si="1"/>
        <v>#NUM!</v>
      </c>
      <c r="L18" s="95" t="e">
        <f t="shared" si="2"/>
        <v>#NUM!</v>
      </c>
      <c r="M18" s="95" t="e">
        <f t="shared" si="3"/>
        <v>#NUM!</v>
      </c>
      <c r="N18" s="95" t="e">
        <f t="shared" si="4"/>
        <v>#NUM!</v>
      </c>
      <c r="O18" s="95" t="e">
        <f t="shared" si="5"/>
        <v>#NUM!</v>
      </c>
      <c r="P18" s="95" t="e">
        <f t="shared" si="26"/>
        <v>#N/A</v>
      </c>
      <c r="Q18" s="95" t="e">
        <f t="shared" si="6"/>
        <v>#NUM!</v>
      </c>
      <c r="R18" s="95" t="e">
        <f t="shared" si="7"/>
        <v>#NUM!</v>
      </c>
      <c r="S18" s="95" t="e">
        <f t="shared" si="8"/>
        <v>#NUM!</v>
      </c>
      <c r="T18" s="95" t="e">
        <f t="shared" si="9"/>
        <v>#NUM!</v>
      </c>
      <c r="U18" s="95" t="e">
        <f t="shared" si="10"/>
        <v>#N/A</v>
      </c>
      <c r="V18" s="95" t="e">
        <f t="shared" si="11"/>
        <v>#NUM!</v>
      </c>
      <c r="W18" s="95" t="e">
        <f t="shared" si="12"/>
        <v>#NUM!</v>
      </c>
      <c r="X18" s="95" t="e">
        <f t="shared" si="13"/>
        <v>#NUM!</v>
      </c>
      <c r="Y18" s="95" t="e">
        <f t="shared" si="14"/>
        <v>#NUM!</v>
      </c>
      <c r="Z18" s="95" t="e">
        <f t="shared" si="15"/>
        <v>#N/A</v>
      </c>
      <c r="AA18" s="95" t="e">
        <f t="shared" si="16"/>
        <v>#NUM!</v>
      </c>
      <c r="AB18" s="95" t="e">
        <f t="shared" si="17"/>
        <v>#NUM!</v>
      </c>
      <c r="AC18" s="95" t="e">
        <f t="shared" si="18"/>
        <v>#NUM!</v>
      </c>
      <c r="AD18" s="95" t="e">
        <f t="shared" si="19"/>
        <v>#NUM!</v>
      </c>
      <c r="AE18" s="95" t="e">
        <f t="shared" si="20"/>
        <v>#NUM!</v>
      </c>
      <c r="AF18" s="95" t="e">
        <f t="shared" si="21"/>
        <v>#N/A</v>
      </c>
      <c r="AG18" s="95" t="e">
        <f t="shared" si="22"/>
        <v>#NUM!</v>
      </c>
      <c r="AH18" s="95" t="e">
        <f t="shared" si="23"/>
        <v>#NUM!</v>
      </c>
      <c r="AI18" s="95" t="e">
        <f t="shared" si="24"/>
        <v>#NUM!</v>
      </c>
      <c r="AJ18" s="95" t="e">
        <f t="shared" si="25"/>
        <v>#N/A</v>
      </c>
    </row>
    <row r="19" spans="1:36" ht="12.95" customHeight="1" x14ac:dyDescent="0.15">
      <c r="A19" s="94"/>
      <c r="B19" s="135"/>
      <c r="C19" s="136"/>
      <c r="D19" s="94"/>
      <c r="E19" s="94"/>
      <c r="F19" s="4" t="str">
        <f t="shared" si="0"/>
        <v/>
      </c>
      <c r="G19" s="5"/>
      <c r="H19" s="94"/>
      <c r="I19" s="94"/>
      <c r="J19" s="1" t="s">
        <v>15</v>
      </c>
      <c r="K19" s="95" t="e">
        <f t="shared" si="1"/>
        <v>#NUM!</v>
      </c>
      <c r="L19" s="95" t="e">
        <f t="shared" si="2"/>
        <v>#NUM!</v>
      </c>
      <c r="M19" s="95" t="e">
        <f t="shared" si="3"/>
        <v>#NUM!</v>
      </c>
      <c r="N19" s="95" t="e">
        <f t="shared" si="4"/>
        <v>#NUM!</v>
      </c>
      <c r="O19" s="95" t="e">
        <f t="shared" si="5"/>
        <v>#NUM!</v>
      </c>
      <c r="P19" s="95" t="e">
        <f t="shared" si="26"/>
        <v>#N/A</v>
      </c>
      <c r="Q19" s="95" t="e">
        <f t="shared" si="6"/>
        <v>#NUM!</v>
      </c>
      <c r="R19" s="95" t="e">
        <f t="shared" si="7"/>
        <v>#NUM!</v>
      </c>
      <c r="S19" s="95" t="e">
        <f t="shared" si="8"/>
        <v>#NUM!</v>
      </c>
      <c r="T19" s="95" t="e">
        <f t="shared" si="9"/>
        <v>#NUM!</v>
      </c>
      <c r="U19" s="95" t="e">
        <f t="shared" si="10"/>
        <v>#N/A</v>
      </c>
      <c r="V19" s="95" t="e">
        <f t="shared" si="11"/>
        <v>#NUM!</v>
      </c>
      <c r="W19" s="95" t="e">
        <f t="shared" si="12"/>
        <v>#NUM!</v>
      </c>
      <c r="X19" s="95" t="e">
        <f t="shared" si="13"/>
        <v>#NUM!</v>
      </c>
      <c r="Y19" s="95" t="e">
        <f t="shared" si="14"/>
        <v>#NUM!</v>
      </c>
      <c r="Z19" s="95" t="e">
        <f t="shared" si="15"/>
        <v>#N/A</v>
      </c>
      <c r="AA19" s="95" t="e">
        <f t="shared" si="16"/>
        <v>#NUM!</v>
      </c>
      <c r="AB19" s="95" t="e">
        <f t="shared" si="17"/>
        <v>#NUM!</v>
      </c>
      <c r="AC19" s="95" t="e">
        <f t="shared" si="18"/>
        <v>#NUM!</v>
      </c>
      <c r="AD19" s="95" t="e">
        <f t="shared" si="19"/>
        <v>#NUM!</v>
      </c>
      <c r="AE19" s="95" t="e">
        <f t="shared" si="20"/>
        <v>#NUM!</v>
      </c>
      <c r="AF19" s="95" t="e">
        <f t="shared" si="21"/>
        <v>#N/A</v>
      </c>
      <c r="AG19" s="95" t="e">
        <f t="shared" si="22"/>
        <v>#NUM!</v>
      </c>
      <c r="AH19" s="95" t="e">
        <f t="shared" si="23"/>
        <v>#NUM!</v>
      </c>
      <c r="AI19" s="95" t="e">
        <f t="shared" si="24"/>
        <v>#NUM!</v>
      </c>
      <c r="AJ19" s="95" t="e">
        <f t="shared" si="25"/>
        <v>#N/A</v>
      </c>
    </row>
    <row r="20" spans="1:36" ht="12.95" customHeight="1" x14ac:dyDescent="0.15">
      <c r="A20" s="94"/>
      <c r="B20" s="135"/>
      <c r="C20" s="136"/>
      <c r="D20" s="94"/>
      <c r="E20" s="94"/>
      <c r="F20" s="4" t="str">
        <f t="shared" si="0"/>
        <v/>
      </c>
      <c r="G20" s="5"/>
      <c r="H20" s="94"/>
      <c r="I20" s="94"/>
      <c r="J20" s="1" t="s">
        <v>15</v>
      </c>
      <c r="K20" s="95" t="e">
        <f t="shared" si="1"/>
        <v>#NUM!</v>
      </c>
      <c r="L20" s="95" t="e">
        <f t="shared" si="2"/>
        <v>#NUM!</v>
      </c>
      <c r="M20" s="95" t="e">
        <f t="shared" si="3"/>
        <v>#NUM!</v>
      </c>
      <c r="N20" s="95" t="e">
        <f t="shared" si="4"/>
        <v>#NUM!</v>
      </c>
      <c r="O20" s="95" t="e">
        <f t="shared" si="5"/>
        <v>#NUM!</v>
      </c>
      <c r="P20" s="95" t="e">
        <f t="shared" si="26"/>
        <v>#N/A</v>
      </c>
      <c r="Q20" s="95" t="e">
        <f t="shared" si="6"/>
        <v>#NUM!</v>
      </c>
      <c r="R20" s="95" t="e">
        <f t="shared" si="7"/>
        <v>#NUM!</v>
      </c>
      <c r="S20" s="95" t="e">
        <f t="shared" si="8"/>
        <v>#NUM!</v>
      </c>
      <c r="T20" s="95" t="e">
        <f t="shared" si="9"/>
        <v>#NUM!</v>
      </c>
      <c r="U20" s="95" t="e">
        <f t="shared" si="10"/>
        <v>#N/A</v>
      </c>
      <c r="V20" s="95" t="e">
        <f t="shared" si="11"/>
        <v>#NUM!</v>
      </c>
      <c r="W20" s="95" t="e">
        <f t="shared" si="12"/>
        <v>#NUM!</v>
      </c>
      <c r="X20" s="95" t="e">
        <f t="shared" si="13"/>
        <v>#NUM!</v>
      </c>
      <c r="Y20" s="95" t="e">
        <f t="shared" si="14"/>
        <v>#NUM!</v>
      </c>
      <c r="Z20" s="95" t="e">
        <f t="shared" si="15"/>
        <v>#N/A</v>
      </c>
      <c r="AA20" s="95" t="e">
        <f t="shared" si="16"/>
        <v>#NUM!</v>
      </c>
      <c r="AB20" s="95" t="e">
        <f t="shared" si="17"/>
        <v>#NUM!</v>
      </c>
      <c r="AC20" s="95" t="e">
        <f t="shared" si="18"/>
        <v>#NUM!</v>
      </c>
      <c r="AD20" s="95" t="e">
        <f t="shared" si="19"/>
        <v>#NUM!</v>
      </c>
      <c r="AE20" s="95" t="e">
        <f t="shared" si="20"/>
        <v>#NUM!</v>
      </c>
      <c r="AF20" s="95" t="e">
        <f t="shared" si="21"/>
        <v>#N/A</v>
      </c>
      <c r="AG20" s="95" t="e">
        <f t="shared" si="22"/>
        <v>#NUM!</v>
      </c>
      <c r="AH20" s="95" t="e">
        <f t="shared" si="23"/>
        <v>#NUM!</v>
      </c>
      <c r="AI20" s="95" t="e">
        <f t="shared" si="24"/>
        <v>#NUM!</v>
      </c>
      <c r="AJ20" s="95" t="e">
        <f t="shared" si="25"/>
        <v>#N/A</v>
      </c>
    </row>
    <row r="21" spans="1:36" ht="12.95" customHeight="1" x14ac:dyDescent="0.15">
      <c r="A21" s="94"/>
      <c r="B21" s="135"/>
      <c r="C21" s="136"/>
      <c r="D21" s="94"/>
      <c r="E21" s="94"/>
      <c r="F21" s="4" t="str">
        <f t="shared" si="0"/>
        <v/>
      </c>
      <c r="G21" s="5"/>
      <c r="H21" s="94"/>
      <c r="I21" s="94"/>
      <c r="J21" s="1" t="s">
        <v>15</v>
      </c>
      <c r="K21" s="95" t="e">
        <f t="shared" si="1"/>
        <v>#NUM!</v>
      </c>
      <c r="L21" s="95" t="e">
        <f t="shared" si="2"/>
        <v>#NUM!</v>
      </c>
      <c r="M21" s="95" t="e">
        <f t="shared" si="3"/>
        <v>#NUM!</v>
      </c>
      <c r="N21" s="95" t="e">
        <f t="shared" si="4"/>
        <v>#NUM!</v>
      </c>
      <c r="O21" s="95" t="e">
        <f t="shared" si="5"/>
        <v>#NUM!</v>
      </c>
      <c r="P21" s="95" t="e">
        <f t="shared" si="26"/>
        <v>#N/A</v>
      </c>
      <c r="Q21" s="95" t="e">
        <f t="shared" si="6"/>
        <v>#NUM!</v>
      </c>
      <c r="R21" s="95" t="e">
        <f t="shared" si="7"/>
        <v>#NUM!</v>
      </c>
      <c r="S21" s="95" t="e">
        <f t="shared" si="8"/>
        <v>#NUM!</v>
      </c>
      <c r="T21" s="95" t="e">
        <f t="shared" si="9"/>
        <v>#NUM!</v>
      </c>
      <c r="U21" s="95" t="e">
        <f t="shared" si="10"/>
        <v>#N/A</v>
      </c>
      <c r="V21" s="95" t="e">
        <f t="shared" si="11"/>
        <v>#NUM!</v>
      </c>
      <c r="W21" s="95" t="e">
        <f t="shared" si="12"/>
        <v>#NUM!</v>
      </c>
      <c r="X21" s="95" t="e">
        <f t="shared" si="13"/>
        <v>#NUM!</v>
      </c>
      <c r="Y21" s="95" t="e">
        <f t="shared" si="14"/>
        <v>#NUM!</v>
      </c>
      <c r="Z21" s="95" t="e">
        <f t="shared" si="15"/>
        <v>#N/A</v>
      </c>
      <c r="AA21" s="95" t="e">
        <f t="shared" si="16"/>
        <v>#NUM!</v>
      </c>
      <c r="AB21" s="95" t="e">
        <f t="shared" si="17"/>
        <v>#NUM!</v>
      </c>
      <c r="AC21" s="95" t="e">
        <f t="shared" si="18"/>
        <v>#NUM!</v>
      </c>
      <c r="AD21" s="95" t="e">
        <f t="shared" si="19"/>
        <v>#NUM!</v>
      </c>
      <c r="AE21" s="95" t="e">
        <f t="shared" si="20"/>
        <v>#NUM!</v>
      </c>
      <c r="AF21" s="95" t="e">
        <f t="shared" si="21"/>
        <v>#N/A</v>
      </c>
      <c r="AG21" s="95" t="e">
        <f t="shared" si="22"/>
        <v>#NUM!</v>
      </c>
      <c r="AH21" s="95" t="e">
        <f t="shared" si="23"/>
        <v>#NUM!</v>
      </c>
      <c r="AI21" s="95" t="e">
        <f t="shared" si="24"/>
        <v>#NUM!</v>
      </c>
      <c r="AJ21" s="95" t="e">
        <f t="shared" si="25"/>
        <v>#N/A</v>
      </c>
    </row>
    <row r="22" spans="1:36" ht="12.95" customHeight="1" x14ac:dyDescent="0.15">
      <c r="A22" s="94"/>
      <c r="B22" s="135"/>
      <c r="C22" s="136"/>
      <c r="D22" s="94"/>
      <c r="E22" s="94"/>
      <c r="F22" s="4" t="str">
        <f t="shared" si="0"/>
        <v/>
      </c>
      <c r="G22" s="5"/>
      <c r="H22" s="94"/>
      <c r="I22" s="94"/>
      <c r="J22" s="1" t="s">
        <v>15</v>
      </c>
      <c r="K22" s="95" t="e">
        <f t="shared" si="1"/>
        <v>#NUM!</v>
      </c>
      <c r="L22" s="95" t="e">
        <f t="shared" si="2"/>
        <v>#NUM!</v>
      </c>
      <c r="M22" s="95" t="e">
        <f t="shared" si="3"/>
        <v>#NUM!</v>
      </c>
      <c r="N22" s="95" t="e">
        <f t="shared" si="4"/>
        <v>#NUM!</v>
      </c>
      <c r="O22" s="95" t="e">
        <f t="shared" si="5"/>
        <v>#NUM!</v>
      </c>
      <c r="P22" s="95" t="e">
        <f t="shared" si="26"/>
        <v>#N/A</v>
      </c>
      <c r="Q22" s="95" t="e">
        <f t="shared" si="6"/>
        <v>#NUM!</v>
      </c>
      <c r="R22" s="95" t="e">
        <f t="shared" si="7"/>
        <v>#NUM!</v>
      </c>
      <c r="S22" s="95" t="e">
        <f t="shared" si="8"/>
        <v>#NUM!</v>
      </c>
      <c r="T22" s="95" t="e">
        <f t="shared" si="9"/>
        <v>#NUM!</v>
      </c>
      <c r="U22" s="95" t="e">
        <f t="shared" si="10"/>
        <v>#N/A</v>
      </c>
      <c r="V22" s="95" t="e">
        <f t="shared" si="11"/>
        <v>#NUM!</v>
      </c>
      <c r="W22" s="95" t="e">
        <f t="shared" si="12"/>
        <v>#NUM!</v>
      </c>
      <c r="X22" s="95" t="e">
        <f t="shared" si="13"/>
        <v>#NUM!</v>
      </c>
      <c r="Y22" s="95" t="e">
        <f t="shared" si="14"/>
        <v>#NUM!</v>
      </c>
      <c r="Z22" s="95" t="e">
        <f t="shared" si="15"/>
        <v>#N/A</v>
      </c>
      <c r="AA22" s="95" t="e">
        <f t="shared" si="16"/>
        <v>#NUM!</v>
      </c>
      <c r="AB22" s="95" t="e">
        <f t="shared" si="17"/>
        <v>#NUM!</v>
      </c>
      <c r="AC22" s="95" t="e">
        <f t="shared" si="18"/>
        <v>#NUM!</v>
      </c>
      <c r="AD22" s="95" t="e">
        <f t="shared" si="19"/>
        <v>#NUM!</v>
      </c>
      <c r="AE22" s="95" t="e">
        <f t="shared" si="20"/>
        <v>#NUM!</v>
      </c>
      <c r="AF22" s="95" t="e">
        <f t="shared" si="21"/>
        <v>#N/A</v>
      </c>
      <c r="AG22" s="95" t="e">
        <f t="shared" si="22"/>
        <v>#NUM!</v>
      </c>
      <c r="AH22" s="95" t="e">
        <f t="shared" si="23"/>
        <v>#NUM!</v>
      </c>
      <c r="AI22" s="95" t="e">
        <f t="shared" si="24"/>
        <v>#NUM!</v>
      </c>
      <c r="AJ22" s="95" t="e">
        <f t="shared" si="25"/>
        <v>#N/A</v>
      </c>
    </row>
    <row r="23" spans="1:36" ht="12.95" customHeight="1" x14ac:dyDescent="0.15">
      <c r="A23" s="94"/>
      <c r="B23" s="135"/>
      <c r="C23" s="136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35"/>
      <c r="C24" s="136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35"/>
      <c r="C25" s="136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35"/>
      <c r="C26" s="136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35"/>
      <c r="C27" s="136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35"/>
      <c r="C28" s="136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35"/>
      <c r="C29" s="136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35"/>
      <c r="C30" s="136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323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23</v>
      </c>
      <c r="D48" s="14" t="str">
        <f>IF(D47&gt;0,ROUND(SUMIF(G4:G43,"*下層*",E4:E43)/D47,0),"")</f>
        <v/>
      </c>
      <c r="E48" s="14">
        <f>ROUND(SUM(E4:E43)/E47,0)</f>
        <v>23</v>
      </c>
      <c r="F48" s="13"/>
      <c r="G48" s="15">
        <f>C48</f>
        <v>23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26</v>
      </c>
      <c r="D49" s="14" t="str">
        <f>IF(D47&gt;0,ROUND(SUMIF(G4:G43,"*下層*",D4:D43)/D47,0),"")</f>
        <v/>
      </c>
      <c r="E49" s="14">
        <f>ROUND(SUM(D4:D43)/E47,0)</f>
        <v>26</v>
      </c>
      <c r="F49" s="13"/>
      <c r="G49" s="15">
        <f>C49</f>
        <v>26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8.86</v>
      </c>
      <c r="D50" s="16">
        <f>SUMIF(G4:G43,"*下層*",F4:F43)</f>
        <v>0</v>
      </c>
      <c r="E50" s="4">
        <f>SUM(F4:F43)</f>
        <v>8.86</v>
      </c>
      <c r="F50" s="13"/>
      <c r="G50" s="17">
        <f>C50*100</f>
        <v>886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形状比＝88、Sr＝12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21</v>
      </c>
      <c r="D55" s="14" t="str">
        <f>IF(D54&gt;0,ROUND(SUMIF(H4:H43,"▲",E4:E43)/D54,0),"")</f>
        <v/>
      </c>
      <c r="E55" s="14">
        <f>ROUND(SUMIF(H4:H43,"*",E4:E43)/E54,0)</f>
        <v>21</v>
      </c>
      <c r="F55" s="13"/>
      <c r="G55" s="15">
        <f>C55</f>
        <v>21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20</v>
      </c>
      <c r="D56" s="14" t="str">
        <f>IF(D54&gt;0,ROUND(SUMIF(H4:H43,"▲",D4:D43)/D54,0),"")</f>
        <v/>
      </c>
      <c r="E56" s="14">
        <f>ROUND(SUMIF(H4:H43,"*",D4:D43)/E54,0)</f>
        <v>20</v>
      </c>
      <c r="F56" s="13"/>
      <c r="G56" s="15">
        <f>C56</f>
        <v>20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1.3800000000000001</v>
      </c>
      <c r="D57" s="16">
        <f>SUMIF(H4:H43,"▲",F4:F43)</f>
        <v>0</v>
      </c>
      <c r="E57" s="16">
        <f>SUM(C57:D57)</f>
        <v>1.3800000000000001</v>
      </c>
      <c r="F57" s="13"/>
      <c r="G57" s="19">
        <f>C57*100</f>
        <v>138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28.6</v>
      </c>
      <c r="D61" s="20" t="str">
        <f>IF(D47&gt;0,ROUND(D54/D47*100,1),"")</f>
        <v/>
      </c>
      <c r="E61" s="20">
        <f>ROUND(E54/E47*100,1)</f>
        <v>28.6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15.6</v>
      </c>
      <c r="D62" s="20" t="str">
        <f>IF(D47&gt;0,ROUND(D57/D50*100,1),"")</f>
        <v/>
      </c>
      <c r="E62" s="20">
        <f>ROUND(E57/E50*100,1)</f>
        <v>15.6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24</v>
      </c>
      <c r="D67" s="14" t="str">
        <f>IF(D66&gt;0,ROUND(SUMIFS(E4:E43,G4:G43,"*下層*",H4:H43,"")/D66,0),"")</f>
        <v/>
      </c>
      <c r="E67" s="14">
        <f>IF(E66&gt;0,ROUND(SUMIF(H4:H43,"",E4:E43)/E66,0),"")</f>
        <v>24</v>
      </c>
      <c r="F67" s="13"/>
      <c r="G67" s="15">
        <f>C67</f>
        <v>24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28</v>
      </c>
      <c r="D68" s="14" t="str">
        <f>IF(D66&gt;0,ROUND(SUMIFS(D4:D43,G4:G43,"*下層*",H4:H43,"")/D66,0),"")</f>
        <v/>
      </c>
      <c r="E68" s="14">
        <f>IF(E66&gt;0,ROUND(SUMIF(H4:H43,"",D4:D43)/E66,0),"")</f>
        <v>28</v>
      </c>
      <c r="F68" s="13"/>
      <c r="G68" s="15">
        <f>C68</f>
        <v>28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7.4799999999999995</v>
      </c>
      <c r="D69" s="16" t="str">
        <f>IF(D66&gt;0,D50-D57,"")</f>
        <v/>
      </c>
      <c r="E69" s="4">
        <f>SUM(C69:D69)</f>
        <v>7.4799999999999995</v>
      </c>
      <c r="F69" s="13"/>
      <c r="G69" s="17">
        <f>C69*100</f>
        <v>748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形状比＝86、Sr＝13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D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03" priority="16" stopIfTrue="1">
      <formula>AND(($H4="スギ"),(#REF!&lt;12))</formula>
    </cfRule>
  </conditionalFormatting>
  <conditionalFormatting sqref="L4:L43">
    <cfRule type="expression" dxfId="702" priority="15" stopIfTrue="1">
      <formula>AND(($H4="スギ"),(#REF!&lt;22),(#REF!&gt;=12))</formula>
    </cfRule>
  </conditionalFormatting>
  <conditionalFormatting sqref="M4:M43">
    <cfRule type="expression" dxfId="701" priority="14" stopIfTrue="1">
      <formula>AND(($H4="スギ"),(#REF!&lt;32),(#REF!&gt;=22))</formula>
    </cfRule>
  </conditionalFormatting>
  <conditionalFormatting sqref="N4:N43">
    <cfRule type="expression" dxfId="700" priority="13" stopIfTrue="1">
      <formula>AND(($H4="スギ"),(#REF!&lt;42),(#REF!&gt;=32))</formula>
    </cfRule>
  </conditionalFormatting>
  <conditionalFormatting sqref="U4:U43 Z4:AF43 AJ4:AJ43 O4:P43">
    <cfRule type="expression" dxfId="699" priority="12" stopIfTrue="1">
      <formula>AND(($H4="スギ"),(#REF!&gt;=42))</formula>
    </cfRule>
  </conditionalFormatting>
  <conditionalFormatting sqref="Q4:Q43 AA4:AA43">
    <cfRule type="expression" dxfId="698" priority="11" stopIfTrue="1">
      <formula>AND(($H4="ヒノキ"),(#REF!&lt;12))</formula>
    </cfRule>
  </conditionalFormatting>
  <conditionalFormatting sqref="R4:R43 AB4:AE43">
    <cfRule type="expression" dxfId="697" priority="10" stopIfTrue="1">
      <formula>AND(($H4="ヒノキ"),(#REF!&lt;22),(#REF!&gt;=12))</formula>
    </cfRule>
  </conditionalFormatting>
  <conditionalFormatting sqref="S4:S43">
    <cfRule type="expression" dxfId="696" priority="9" stopIfTrue="1">
      <formula>AND(($H4="ヒノキ"),(#REF!&lt;32),(#REF!&gt;=22))</formula>
    </cfRule>
  </conditionalFormatting>
  <conditionalFormatting sqref="T4:U43 Z4:AF43 AJ4:AJ43">
    <cfRule type="expression" dxfId="695" priority="8" stopIfTrue="1">
      <formula>AND(($H4="ヒノキ"),(#REF!&gt;=32))</formula>
    </cfRule>
  </conditionalFormatting>
  <conditionalFormatting sqref="V4:V43 AA4:AA43">
    <cfRule type="expression" dxfId="694" priority="7" stopIfTrue="1">
      <formula>AND(($H4="アカマツ"),(#REF!&lt;12))</formula>
    </cfRule>
  </conditionalFormatting>
  <conditionalFormatting sqref="W4:W43 AB4:AB43">
    <cfRule type="expression" dxfId="693" priority="6" stopIfTrue="1">
      <formula>AND(($H4="アカマツ"),(#REF!&lt;22),(#REF!&gt;=12))</formula>
    </cfRule>
  </conditionalFormatting>
  <conditionalFormatting sqref="X4:X43 AC4:AC43">
    <cfRule type="expression" dxfId="692" priority="5" stopIfTrue="1">
      <formula>AND(($H4="アカマツ"),(#REF!&lt;42),(#REF!&gt;=22))</formula>
    </cfRule>
  </conditionalFormatting>
  <conditionalFormatting sqref="Y4:AF43 AJ4:AJ43">
    <cfRule type="expression" dxfId="691" priority="4" stopIfTrue="1">
      <formula>AND(($H4="アカマツ"),(#REF!&gt;=42))</formula>
    </cfRule>
  </conditionalFormatting>
  <conditionalFormatting sqref="AG4:AG43">
    <cfRule type="expression" dxfId="690" priority="3" stopIfTrue="1">
      <formula>AND(($H4&lt;&gt;"スギ"),($H4&lt;&gt;"ヒノキ"),($H4&lt;&gt;"アカマツ"),(#REF!&lt;12))</formula>
    </cfRule>
  </conditionalFormatting>
  <conditionalFormatting sqref="AH4:AH43">
    <cfRule type="expression" dxfId="68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8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FD103-26FD-45EF-AA74-B416B7EA0DE3}">
  <sheetPr>
    <tabColor rgb="FFFF0000"/>
  </sheetPr>
  <dimension ref="A1:U95"/>
  <sheetViews>
    <sheetView tabSelected="1" topLeftCell="A25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292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293</v>
      </c>
      <c r="E2" s="50" t="s">
        <v>294</v>
      </c>
      <c r="F2" s="50"/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295</v>
      </c>
      <c r="E3" s="23" t="s">
        <v>296</v>
      </c>
      <c r="F3" s="23"/>
      <c r="G3" s="23"/>
      <c r="H3" s="23"/>
      <c r="I3" s="23"/>
      <c r="J3" s="23"/>
    </row>
    <row r="5" spans="1:21" ht="14.25" x14ac:dyDescent="0.15">
      <c r="A5" s="134" t="str">
        <f>D1</f>
        <v>S-18スギ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No.24</v>
      </c>
      <c r="E9" s="26" t="str">
        <f t="shared" si="0"/>
        <v>No.25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13</v>
      </c>
      <c r="D10" s="94">
        <f t="shared" ref="D10:J10" ca="1" si="1">IF(D$2&lt;&gt;"",INDIRECT(D$2&amp;"!C47"),"")</f>
        <v>12</v>
      </c>
      <c r="E10" s="94">
        <f t="shared" ca="1" si="1"/>
        <v>14</v>
      </c>
      <c r="F10" s="94" t="str">
        <f t="shared" ca="1" si="1"/>
        <v/>
      </c>
      <c r="G10" s="94" t="str">
        <f t="shared" ca="1" si="1"/>
        <v/>
      </c>
      <c r="H10" s="94" t="str">
        <f t="shared" ca="1" si="1"/>
        <v/>
      </c>
      <c r="I10" s="94" t="str">
        <f t="shared" ca="1" si="1"/>
        <v/>
      </c>
      <c r="J10" s="94" t="str">
        <f t="shared" ca="1" si="1"/>
        <v/>
      </c>
      <c r="K10" s="28">
        <f ca="1">C10*100</f>
        <v>1300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24</v>
      </c>
      <c r="D11" s="94">
        <f t="shared" ref="D11:J11" ca="1" si="2">IF(D$2&lt;&gt;"",INDIRECT(D$2&amp;"!C48"),"")</f>
        <v>24</v>
      </c>
      <c r="E11" s="94">
        <f t="shared" ca="1" si="2"/>
        <v>23</v>
      </c>
      <c r="F11" s="94" t="str">
        <f t="shared" ca="1" si="2"/>
        <v/>
      </c>
      <c r="G11" s="94" t="str">
        <f t="shared" ca="1" si="2"/>
        <v/>
      </c>
      <c r="H11" s="94" t="str">
        <f t="shared" ca="1" si="2"/>
        <v/>
      </c>
      <c r="I11" s="94" t="str">
        <f t="shared" ca="1" si="2"/>
        <v/>
      </c>
      <c r="J11" s="94" t="str">
        <f t="shared" ca="1" si="2"/>
        <v/>
      </c>
      <c r="K11" s="29">
        <f ca="1">C11</f>
        <v>24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27</v>
      </c>
      <c r="D12" s="94">
        <f t="shared" ref="D12:J12" ca="1" si="3">IF(D$2&lt;&gt;"",INDIRECT(D$2&amp;"!C49"),"")</f>
        <v>28</v>
      </c>
      <c r="E12" s="94">
        <f t="shared" ca="1" si="3"/>
        <v>26</v>
      </c>
      <c r="F12" s="94" t="str">
        <f t="shared" ca="1" si="3"/>
        <v/>
      </c>
      <c r="G12" s="94" t="str">
        <f t="shared" ca="1" si="3"/>
        <v/>
      </c>
      <c r="H12" s="94" t="str">
        <f t="shared" ca="1" si="3"/>
        <v/>
      </c>
      <c r="I12" s="94" t="str">
        <f t="shared" ca="1" si="3"/>
        <v/>
      </c>
      <c r="J12" s="94" t="str">
        <f t="shared" ca="1" si="3"/>
        <v/>
      </c>
      <c r="K12" s="29">
        <f ca="1">C12</f>
        <v>27</v>
      </c>
    </row>
    <row r="13" spans="1:21" ht="12.75" customHeight="1" x14ac:dyDescent="0.15">
      <c r="A13" s="100" t="s">
        <v>25</v>
      </c>
      <c r="B13" s="101"/>
      <c r="C13" s="4">
        <f ca="1">ROUND(AVERAGE(D13:J13),3)</f>
        <v>8.9250000000000007</v>
      </c>
      <c r="D13" s="30">
        <f t="shared" ref="D13:J13" ca="1" si="4">IF(D$2&lt;&gt;"",INDIRECT(D$2&amp;"!C50"),"")</f>
        <v>8.99</v>
      </c>
      <c r="E13" s="30">
        <f t="shared" ca="1" si="4"/>
        <v>8.86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892.50000000000011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形状比＝89、Sr＝12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No.24</v>
      </c>
      <c r="E17" s="26" t="str">
        <f t="shared" si="5"/>
        <v>No.25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94">
        <f t="shared" ref="D18:J18" ca="1" si="6">IF(D$2&lt;&gt;"",INDIRECT(D$2&amp;"!D47"),"")</f>
        <v>0</v>
      </c>
      <c r="E18" s="94">
        <f t="shared" ca="1" si="6"/>
        <v>0</v>
      </c>
      <c r="F18" s="94" t="str">
        <f t="shared" ca="1" si="6"/>
        <v/>
      </c>
      <c r="G18" s="94" t="str">
        <f t="shared" ca="1" si="6"/>
        <v/>
      </c>
      <c r="H18" s="94" t="str">
        <f t="shared" ca="1" si="6"/>
        <v/>
      </c>
      <c r="I18" s="94" t="str">
        <f t="shared" ca="1" si="6"/>
        <v/>
      </c>
      <c r="J18" s="94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94" t="str">
        <f t="shared" ref="D19:J19" ca="1" si="7">IF(D$2&lt;&gt;"",INDIRECT(D$2&amp;"!D48"),"")</f>
        <v/>
      </c>
      <c r="E19" s="94" t="str">
        <f t="shared" ca="1" si="7"/>
        <v/>
      </c>
      <c r="F19" s="94" t="str">
        <f t="shared" ca="1" si="7"/>
        <v/>
      </c>
      <c r="G19" s="94" t="str">
        <f t="shared" ca="1" si="7"/>
        <v/>
      </c>
      <c r="H19" s="94" t="str">
        <f t="shared" ca="1" si="7"/>
        <v/>
      </c>
      <c r="I19" s="94" t="str">
        <f t="shared" ca="1" si="7"/>
        <v/>
      </c>
      <c r="J19" s="94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94" t="str">
        <f t="shared" ref="D20:J20" ca="1" si="8">IF(D$2&lt;&gt;"",INDIRECT(D$2&amp;"!D49"),"")</f>
        <v/>
      </c>
      <c r="E20" s="94" t="str">
        <f t="shared" ca="1" si="8"/>
        <v/>
      </c>
      <c r="F20" s="94" t="str">
        <f t="shared" ca="1" si="8"/>
        <v/>
      </c>
      <c r="G20" s="94" t="str">
        <f t="shared" ca="1" si="8"/>
        <v/>
      </c>
      <c r="H20" s="94" t="str">
        <f t="shared" ca="1" si="8"/>
        <v/>
      </c>
      <c r="I20" s="94" t="str">
        <f t="shared" ca="1" si="8"/>
        <v/>
      </c>
      <c r="J20" s="94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No.24</v>
      </c>
      <c r="E24" s="26" t="str">
        <f t="shared" si="10"/>
        <v>No.25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13</v>
      </c>
      <c r="D25" s="94">
        <f t="shared" ref="D25:J25" ca="1" si="11">IF(D$2&lt;&gt;"",INDIRECT(D$2&amp;"!E47"),"")</f>
        <v>12</v>
      </c>
      <c r="E25" s="94">
        <f t="shared" ca="1" si="11"/>
        <v>14</v>
      </c>
      <c r="F25" s="94" t="str">
        <f t="shared" ca="1" si="11"/>
        <v/>
      </c>
      <c r="G25" s="94" t="str">
        <f t="shared" ca="1" si="11"/>
        <v/>
      </c>
      <c r="H25" s="94" t="str">
        <f t="shared" ca="1" si="11"/>
        <v/>
      </c>
      <c r="I25" s="94" t="str">
        <f t="shared" ca="1" si="11"/>
        <v/>
      </c>
      <c r="J25" s="94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24</v>
      </c>
      <c r="D26" s="94">
        <f t="shared" ref="D26:J26" ca="1" si="12">IF(D$2&lt;&gt;"",INDIRECT(D$2&amp;"!E48"),"")</f>
        <v>24</v>
      </c>
      <c r="E26" s="94">
        <f t="shared" ca="1" si="12"/>
        <v>23</v>
      </c>
      <c r="F26" s="94" t="str">
        <f t="shared" ca="1" si="12"/>
        <v/>
      </c>
      <c r="G26" s="94" t="str">
        <f t="shared" ca="1" si="12"/>
        <v/>
      </c>
      <c r="H26" s="94" t="str">
        <f t="shared" ca="1" si="12"/>
        <v/>
      </c>
      <c r="I26" s="94" t="str">
        <f t="shared" ca="1" si="12"/>
        <v/>
      </c>
      <c r="J26" s="94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27</v>
      </c>
      <c r="D27" s="94">
        <f t="shared" ref="D27:J27" ca="1" si="13">IF(D$2&lt;&gt;"",INDIRECT(D$2&amp;"!E49"),"")</f>
        <v>28</v>
      </c>
      <c r="E27" s="94">
        <f t="shared" ca="1" si="13"/>
        <v>26</v>
      </c>
      <c r="F27" s="94" t="str">
        <f t="shared" ca="1" si="13"/>
        <v/>
      </c>
      <c r="G27" s="94" t="str">
        <f t="shared" ca="1" si="13"/>
        <v/>
      </c>
      <c r="H27" s="94" t="str">
        <f t="shared" ca="1" si="13"/>
        <v/>
      </c>
      <c r="I27" s="94" t="str">
        <f t="shared" ca="1" si="13"/>
        <v/>
      </c>
      <c r="J27" s="94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8.9250000000000007</v>
      </c>
      <c r="D28" s="30">
        <f t="shared" ref="D28:J28" ca="1" si="14">IF(D$2&lt;&gt;"",INDIRECT(D$2&amp;"!E50"),"")</f>
        <v>8.99</v>
      </c>
      <c r="E28" s="30">
        <f t="shared" ca="1" si="14"/>
        <v>8.86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No.24</v>
      </c>
      <c r="E32" s="26" t="str">
        <f t="shared" si="15"/>
        <v>No.25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4</v>
      </c>
      <c r="D33" s="94">
        <f t="shared" ref="D33:J33" ca="1" si="16">IF(D$2&lt;&gt;"",INDIRECT(D$2&amp;"!C54"),"")</f>
        <v>3</v>
      </c>
      <c r="E33" s="94">
        <f t="shared" ca="1" si="16"/>
        <v>4</v>
      </c>
      <c r="F33" s="94" t="str">
        <f t="shared" ca="1" si="16"/>
        <v/>
      </c>
      <c r="G33" s="94" t="str">
        <f t="shared" ca="1" si="16"/>
        <v/>
      </c>
      <c r="H33" s="94" t="str">
        <f t="shared" ca="1" si="16"/>
        <v/>
      </c>
      <c r="I33" s="94" t="str">
        <f t="shared" ca="1" si="16"/>
        <v/>
      </c>
      <c r="J33" s="94" t="str">
        <f t="shared" ca="1" si="16"/>
        <v/>
      </c>
      <c r="K33" s="28">
        <f ca="1">C33*100</f>
        <v>400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22</v>
      </c>
      <c r="D34" s="94">
        <f t="shared" ref="D34:J34" ca="1" si="17">IF(D$2&lt;&gt;"",INDIRECT(D$2&amp;"!C55"),"")</f>
        <v>23</v>
      </c>
      <c r="E34" s="94">
        <f t="shared" ca="1" si="17"/>
        <v>21</v>
      </c>
      <c r="F34" s="94" t="str">
        <f t="shared" ca="1" si="17"/>
        <v/>
      </c>
      <c r="G34" s="94" t="str">
        <f t="shared" ca="1" si="17"/>
        <v/>
      </c>
      <c r="H34" s="94" t="str">
        <f t="shared" ca="1" si="17"/>
        <v/>
      </c>
      <c r="I34" s="94" t="str">
        <f t="shared" ca="1" si="17"/>
        <v/>
      </c>
      <c r="J34" s="94" t="str">
        <f t="shared" ca="1" si="17"/>
        <v/>
      </c>
      <c r="K34" s="29">
        <f ca="1">C34</f>
        <v>22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23</v>
      </c>
      <c r="D35" s="94">
        <f t="shared" ref="D35:J35" ca="1" si="18">IF(D$2&lt;&gt;"",INDIRECT(D$2&amp;"!C56"),"")</f>
        <v>25</v>
      </c>
      <c r="E35" s="94">
        <f t="shared" ca="1" si="18"/>
        <v>20</v>
      </c>
      <c r="F35" s="94" t="str">
        <f t="shared" ca="1" si="18"/>
        <v/>
      </c>
      <c r="G35" s="94" t="str">
        <f t="shared" ca="1" si="18"/>
        <v/>
      </c>
      <c r="H35" s="94" t="str">
        <f t="shared" ca="1" si="18"/>
        <v/>
      </c>
      <c r="I35" s="94" t="str">
        <f t="shared" ca="1" si="18"/>
        <v/>
      </c>
      <c r="J35" s="94" t="str">
        <f t="shared" ca="1" si="18"/>
        <v/>
      </c>
      <c r="K35" s="29">
        <f ca="1">C35</f>
        <v>23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1.55</v>
      </c>
      <c r="D36" s="30">
        <f t="shared" ref="D36:J36" ca="1" si="19">IF(D$2&lt;&gt;"",INDIRECT(D$2&amp;"!C57"),"")</f>
        <v>1.72</v>
      </c>
      <c r="E36" s="30">
        <f t="shared" ca="1" si="19"/>
        <v>1.3800000000000001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155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No.24</v>
      </c>
      <c r="E39" s="26" t="str">
        <f t="shared" si="20"/>
        <v>No.25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94">
        <f t="shared" ref="D40:J40" ca="1" si="21">IF(D$2&lt;&gt;"",INDIRECT(D$2&amp;"!D54"),"")</f>
        <v>0</v>
      </c>
      <c r="E40" s="94">
        <f t="shared" ca="1" si="21"/>
        <v>0</v>
      </c>
      <c r="F40" s="94" t="str">
        <f t="shared" ca="1" si="21"/>
        <v/>
      </c>
      <c r="G40" s="94" t="str">
        <f t="shared" ca="1" si="21"/>
        <v/>
      </c>
      <c r="H40" s="94" t="str">
        <f t="shared" ca="1" si="21"/>
        <v/>
      </c>
      <c r="I40" s="94" t="str">
        <f t="shared" ca="1" si="21"/>
        <v/>
      </c>
      <c r="J40" s="94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94" t="str">
        <f t="shared" ref="D41:J41" ca="1" si="22">IF(D$2&lt;&gt;"",INDIRECT(D$2&amp;"!D55"),"")</f>
        <v/>
      </c>
      <c r="E41" s="94" t="str">
        <f t="shared" ca="1" si="22"/>
        <v/>
      </c>
      <c r="F41" s="94" t="str">
        <f t="shared" ca="1" si="22"/>
        <v/>
      </c>
      <c r="G41" s="94" t="str">
        <f t="shared" ca="1" si="22"/>
        <v/>
      </c>
      <c r="H41" s="94" t="str">
        <f t="shared" ca="1" si="22"/>
        <v/>
      </c>
      <c r="I41" s="94" t="str">
        <f t="shared" ca="1" si="22"/>
        <v/>
      </c>
      <c r="J41" s="94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94" t="str">
        <f t="shared" ref="D42:J42" ca="1" si="23">IF(D$2&lt;&gt;"",INDIRECT(D$2&amp;"!D56"),"")</f>
        <v/>
      </c>
      <c r="E42" s="94" t="str">
        <f t="shared" ca="1" si="23"/>
        <v/>
      </c>
      <c r="F42" s="94" t="str">
        <f t="shared" ca="1" si="23"/>
        <v/>
      </c>
      <c r="G42" s="94" t="str">
        <f t="shared" ca="1" si="23"/>
        <v/>
      </c>
      <c r="H42" s="94" t="str">
        <f t="shared" ca="1" si="23"/>
        <v/>
      </c>
      <c r="I42" s="94" t="str">
        <f t="shared" ca="1" si="23"/>
        <v/>
      </c>
      <c r="J42" s="94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No.24</v>
      </c>
      <c r="E46" s="26" t="str">
        <f t="shared" si="25"/>
        <v>No.25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4</v>
      </c>
      <c r="D47" s="94">
        <f t="shared" ref="D47:J47" ca="1" si="26">IF(D$2&lt;&gt;"",INDIRECT(D$2&amp;"!E54"),"")</f>
        <v>3</v>
      </c>
      <c r="E47" s="94">
        <f t="shared" ca="1" si="26"/>
        <v>4</v>
      </c>
      <c r="F47" s="94" t="str">
        <f t="shared" ca="1" si="26"/>
        <v/>
      </c>
      <c r="G47" s="94" t="str">
        <f t="shared" ca="1" si="26"/>
        <v/>
      </c>
      <c r="H47" s="94" t="str">
        <f t="shared" ca="1" si="26"/>
        <v/>
      </c>
      <c r="I47" s="94" t="str">
        <f t="shared" ca="1" si="26"/>
        <v/>
      </c>
      <c r="J47" s="94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22</v>
      </c>
      <c r="D48" s="94">
        <f t="shared" ref="D48:J48" ca="1" si="27">IF(D$2&lt;&gt;"",INDIRECT(D$2&amp;"!E55"),"")</f>
        <v>23</v>
      </c>
      <c r="E48" s="94">
        <f t="shared" ca="1" si="27"/>
        <v>21</v>
      </c>
      <c r="F48" s="94" t="str">
        <f t="shared" ca="1" si="27"/>
        <v/>
      </c>
      <c r="G48" s="94" t="str">
        <f t="shared" ca="1" si="27"/>
        <v/>
      </c>
      <c r="H48" s="94" t="str">
        <f t="shared" ca="1" si="27"/>
        <v/>
      </c>
      <c r="I48" s="94" t="str">
        <f t="shared" ca="1" si="27"/>
        <v/>
      </c>
      <c r="J48" s="94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23</v>
      </c>
      <c r="D49" s="94">
        <f t="shared" ref="D49:J49" ca="1" si="28">IF(D$2&lt;&gt;"",INDIRECT(D$2&amp;"!E56"),"")</f>
        <v>25</v>
      </c>
      <c r="E49" s="94">
        <f t="shared" ca="1" si="28"/>
        <v>20</v>
      </c>
      <c r="F49" s="94" t="str">
        <f t="shared" ca="1" si="28"/>
        <v/>
      </c>
      <c r="G49" s="94" t="str">
        <f t="shared" ca="1" si="28"/>
        <v/>
      </c>
      <c r="H49" s="94" t="str">
        <f t="shared" ca="1" si="28"/>
        <v/>
      </c>
      <c r="I49" s="94" t="str">
        <f t="shared" ca="1" si="28"/>
        <v/>
      </c>
      <c r="J49" s="94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1.55</v>
      </c>
      <c r="D50" s="30">
        <f t="shared" ref="D50:J50" ca="1" si="29">IF(D$2&lt;&gt;"",INDIRECT(D$2&amp;"!E57"),"")</f>
        <v>1.72</v>
      </c>
      <c r="E50" s="30">
        <f t="shared" ca="1" si="29"/>
        <v>1.3800000000000001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30.8</v>
      </c>
      <c r="D54" s="14" t="str">
        <f ca="1">IF($C$18=0,"",ROUND((C40/C18*100),1))</f>
        <v/>
      </c>
      <c r="E54" s="35">
        <f ca="1">ROUND((C47/C25*100),1)</f>
        <v>30.8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17.399999999999999</v>
      </c>
      <c r="D55" s="14" t="str">
        <f ca="1">IF($C$18=0,"",ROUND((C43/C21)*100,1))</f>
        <v/>
      </c>
      <c r="E55" s="35">
        <f ca="1">ROUND((C50/C28)*100,1)</f>
        <v>17.399999999999999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No.24</v>
      </c>
      <c r="E59" s="26" t="str">
        <f t="shared" si="30"/>
        <v>No.25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9</v>
      </c>
      <c r="D60" s="94">
        <f t="shared" ref="D60:J60" ca="1" si="31">IF(D$2&lt;&gt;"",INDIRECT(D$2&amp;"!C66"),"")</f>
        <v>9</v>
      </c>
      <c r="E60" s="94">
        <f t="shared" ca="1" si="31"/>
        <v>10</v>
      </c>
      <c r="F60" s="94" t="str">
        <f t="shared" ca="1" si="31"/>
        <v/>
      </c>
      <c r="G60" s="94" t="str">
        <f t="shared" ca="1" si="31"/>
        <v/>
      </c>
      <c r="H60" s="94" t="str">
        <f t="shared" ca="1" si="31"/>
        <v/>
      </c>
      <c r="I60" s="94" t="str">
        <f t="shared" ca="1" si="31"/>
        <v/>
      </c>
      <c r="J60" s="94" t="str">
        <f t="shared" ca="1" si="31"/>
        <v/>
      </c>
      <c r="K60" s="28">
        <f ca="1">C60*100</f>
        <v>900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25</v>
      </c>
      <c r="D61" s="94">
        <f t="shared" ref="D61:J61" ca="1" si="32">IF(D$2&lt;&gt;"",INDIRECT(D$2&amp;"!C67"),"")</f>
        <v>25</v>
      </c>
      <c r="E61" s="94">
        <f t="shared" ca="1" si="32"/>
        <v>24</v>
      </c>
      <c r="F61" s="94" t="str">
        <f t="shared" ca="1" si="32"/>
        <v/>
      </c>
      <c r="G61" s="94" t="str">
        <f t="shared" ca="1" si="32"/>
        <v/>
      </c>
      <c r="H61" s="94" t="str">
        <f t="shared" ca="1" si="32"/>
        <v/>
      </c>
      <c r="I61" s="94" t="str">
        <f t="shared" ca="1" si="32"/>
        <v/>
      </c>
      <c r="J61" s="94" t="str">
        <f t="shared" ca="1" si="32"/>
        <v/>
      </c>
      <c r="K61" s="29">
        <f ca="1">C61</f>
        <v>25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29</v>
      </c>
      <c r="D62" s="94">
        <f t="shared" ref="D62:J62" ca="1" si="33">IF(D$2&lt;&gt;"",INDIRECT(D$2&amp;"!C68"),"")</f>
        <v>29</v>
      </c>
      <c r="E62" s="94">
        <f t="shared" ca="1" si="33"/>
        <v>28</v>
      </c>
      <c r="F62" s="94" t="str">
        <f t="shared" ca="1" si="33"/>
        <v/>
      </c>
      <c r="G62" s="94" t="str">
        <f t="shared" ca="1" si="33"/>
        <v/>
      </c>
      <c r="H62" s="94" t="str">
        <f t="shared" ca="1" si="33"/>
        <v/>
      </c>
      <c r="I62" s="94" t="str">
        <f t="shared" ca="1" si="33"/>
        <v/>
      </c>
      <c r="J62" s="94" t="str">
        <f t="shared" ca="1" si="33"/>
        <v/>
      </c>
      <c r="K62" s="29">
        <f ca="1">C62</f>
        <v>29</v>
      </c>
    </row>
    <row r="63" spans="1:21" ht="12.75" customHeight="1" x14ac:dyDescent="0.15">
      <c r="A63" s="100" t="s">
        <v>25</v>
      </c>
      <c r="B63" s="101"/>
      <c r="C63" s="4">
        <f ca="1">ROUND(AVERAGE(D63:J63),3)</f>
        <v>7.375</v>
      </c>
      <c r="D63" s="30">
        <f t="shared" ref="D63:J63" ca="1" si="34">IF(D$2&lt;&gt;"",INDIRECT(D$2&amp;"!C69"),"")</f>
        <v>7.2700000000000005</v>
      </c>
      <c r="E63" s="30">
        <f t="shared" ca="1" si="34"/>
        <v>7.4799999999999995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737.5</v>
      </c>
    </row>
    <row r="64" spans="1:21" ht="12.75" customHeight="1" x14ac:dyDescent="0.15">
      <c r="K64" s="18" t="str">
        <f ca="1">"形状比＝"&amp;ROUND(K61/K62*100,0)&amp;"、Sr＝"&amp;ROUND((10000/K60)^0.5/K61*100,0)</f>
        <v>形状比＝86、Sr＝13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No.24</v>
      </c>
      <c r="E67" s="26" t="str">
        <f t="shared" si="35"/>
        <v>No.25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94">
        <f t="shared" ref="D68:J68" ca="1" si="36">IF(D$2&lt;&gt;"",INDIRECT(D$2&amp;"!D66"),"")</f>
        <v>0</v>
      </c>
      <c r="E68" s="94">
        <f t="shared" ca="1" si="36"/>
        <v>0</v>
      </c>
      <c r="F68" s="94" t="str">
        <f t="shared" ca="1" si="36"/>
        <v/>
      </c>
      <c r="G68" s="94" t="str">
        <f t="shared" ca="1" si="36"/>
        <v/>
      </c>
      <c r="H68" s="94" t="str">
        <f t="shared" ca="1" si="36"/>
        <v/>
      </c>
      <c r="I68" s="94" t="str">
        <f t="shared" ca="1" si="36"/>
        <v/>
      </c>
      <c r="J68" s="94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94" t="str">
        <f t="shared" ref="D69:J69" ca="1" si="37">IF(D$2&lt;&gt;"",INDIRECT(D$2&amp;"!D67"),"")</f>
        <v/>
      </c>
      <c r="E69" s="94" t="str">
        <f t="shared" ca="1" si="37"/>
        <v/>
      </c>
      <c r="F69" s="94" t="str">
        <f t="shared" ca="1" si="37"/>
        <v/>
      </c>
      <c r="G69" s="94" t="str">
        <f t="shared" ca="1" si="37"/>
        <v/>
      </c>
      <c r="H69" s="94" t="str">
        <f t="shared" ca="1" si="37"/>
        <v/>
      </c>
      <c r="I69" s="94" t="str">
        <f t="shared" ca="1" si="37"/>
        <v/>
      </c>
      <c r="J69" s="94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94" t="str">
        <f t="shared" ref="D70:J70" ca="1" si="38">IF(D$2&lt;&gt;"",INDIRECT(D$2&amp;"!D68"),"")</f>
        <v/>
      </c>
      <c r="E70" s="94" t="str">
        <f t="shared" ca="1" si="38"/>
        <v/>
      </c>
      <c r="F70" s="94" t="str">
        <f t="shared" ca="1" si="38"/>
        <v/>
      </c>
      <c r="G70" s="94" t="str">
        <f t="shared" ca="1" si="38"/>
        <v/>
      </c>
      <c r="H70" s="94" t="str">
        <f t="shared" ca="1" si="38"/>
        <v/>
      </c>
      <c r="I70" s="94" t="str">
        <f t="shared" ca="1" si="38"/>
        <v/>
      </c>
      <c r="J70" s="94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No.24</v>
      </c>
      <c r="E74" s="26" t="str">
        <f t="shared" si="40"/>
        <v>No.25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9</v>
      </c>
      <c r="D75" s="94">
        <f t="shared" ref="D75:J75" ca="1" si="41">IF(D$2&lt;&gt;"",INDIRECT(D$2&amp;"!E66"),"")</f>
        <v>9</v>
      </c>
      <c r="E75" s="94">
        <f t="shared" ca="1" si="41"/>
        <v>10</v>
      </c>
      <c r="F75" s="94" t="str">
        <f t="shared" ca="1" si="41"/>
        <v/>
      </c>
      <c r="G75" s="94" t="str">
        <f t="shared" ca="1" si="41"/>
        <v/>
      </c>
      <c r="H75" s="94" t="str">
        <f t="shared" ca="1" si="41"/>
        <v/>
      </c>
      <c r="I75" s="94" t="str">
        <f t="shared" ca="1" si="41"/>
        <v/>
      </c>
      <c r="J75" s="94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25</v>
      </c>
      <c r="D76" s="94">
        <f t="shared" ref="D76:J76" ca="1" si="42">IF(D$2&lt;&gt;"",INDIRECT(D$2&amp;"!E67"),"")</f>
        <v>25</v>
      </c>
      <c r="E76" s="94">
        <f t="shared" ca="1" si="42"/>
        <v>24</v>
      </c>
      <c r="F76" s="94" t="str">
        <f t="shared" ca="1" si="42"/>
        <v/>
      </c>
      <c r="G76" s="94" t="str">
        <f t="shared" ca="1" si="42"/>
        <v/>
      </c>
      <c r="H76" s="94" t="str">
        <f t="shared" ca="1" si="42"/>
        <v/>
      </c>
      <c r="I76" s="94" t="str">
        <f t="shared" ca="1" si="42"/>
        <v/>
      </c>
      <c r="J76" s="94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29</v>
      </c>
      <c r="D77" s="94">
        <f t="shared" ref="D77:J77" ca="1" si="43">IF(D$2&lt;&gt;"",INDIRECT(D$2&amp;"!E68"),"")</f>
        <v>29</v>
      </c>
      <c r="E77" s="94">
        <f t="shared" ca="1" si="43"/>
        <v>28</v>
      </c>
      <c r="F77" s="94" t="str">
        <f t="shared" ca="1" si="43"/>
        <v/>
      </c>
      <c r="G77" s="94" t="str">
        <f t="shared" ca="1" si="43"/>
        <v/>
      </c>
      <c r="H77" s="94" t="str">
        <f t="shared" ca="1" si="43"/>
        <v/>
      </c>
      <c r="I77" s="94" t="str">
        <f t="shared" ca="1" si="43"/>
        <v/>
      </c>
      <c r="J77" s="94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7.375</v>
      </c>
      <c r="D78" s="30">
        <f t="shared" ref="D78:J78" ca="1" si="44">IF(D$2&lt;&gt;"",INDIRECT(D$2&amp;"!E69"),"")</f>
        <v>7.2700000000000005</v>
      </c>
      <c r="E78" s="30">
        <f t="shared" ca="1" si="44"/>
        <v>7.4799999999999995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342</v>
      </c>
    </row>
    <row r="93" spans="1:11" x14ac:dyDescent="0.15">
      <c r="B93" s="10" t="s">
        <v>343</v>
      </c>
    </row>
    <row r="95" spans="1:11" x14ac:dyDescent="0.15">
      <c r="B95" s="10" t="s">
        <v>344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35:B35"/>
    <mergeCell ref="A36:B36"/>
    <mergeCell ref="A38:B39"/>
    <mergeCell ref="C38:J38"/>
    <mergeCell ref="A40:B40"/>
    <mergeCell ref="A47:B4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J120"/>
  <sheetViews>
    <sheetView showGridLines="0" tabSelected="1" view="pageBreakPreview" topLeftCell="A37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87</v>
      </c>
      <c r="B2" s="113"/>
      <c r="C2" s="113"/>
      <c r="D2" s="113"/>
      <c r="E2" s="113"/>
      <c r="F2" s="113"/>
      <c r="G2" s="113"/>
      <c r="H2" s="114" t="s">
        <v>85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77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6">
        <v>0</v>
      </c>
      <c r="L3" s="76">
        <v>12</v>
      </c>
      <c r="M3" s="76">
        <v>22</v>
      </c>
      <c r="N3" s="76">
        <v>32</v>
      </c>
      <c r="O3" s="76">
        <v>42</v>
      </c>
      <c r="P3" s="76" t="s">
        <v>14</v>
      </c>
      <c r="Q3" s="76">
        <v>0</v>
      </c>
      <c r="R3" s="76">
        <v>12</v>
      </c>
      <c r="S3" s="76">
        <v>22</v>
      </c>
      <c r="T3" s="76">
        <v>32</v>
      </c>
      <c r="U3" s="76" t="s">
        <v>14</v>
      </c>
      <c r="V3" s="76">
        <v>0</v>
      </c>
      <c r="W3" s="76">
        <v>12</v>
      </c>
      <c r="X3" s="76">
        <v>22</v>
      </c>
      <c r="Y3" s="76">
        <v>42</v>
      </c>
      <c r="Z3" s="76" t="s">
        <v>14</v>
      </c>
      <c r="AA3" s="76">
        <v>0</v>
      </c>
      <c r="AB3" s="76">
        <v>12</v>
      </c>
      <c r="AC3" s="76">
        <v>22</v>
      </c>
      <c r="AD3" s="76">
        <v>32</v>
      </c>
      <c r="AE3" s="76">
        <v>42</v>
      </c>
      <c r="AF3" s="76" t="s">
        <v>14</v>
      </c>
      <c r="AG3" s="76">
        <v>0</v>
      </c>
      <c r="AH3" s="76">
        <v>12</v>
      </c>
      <c r="AI3" s="76">
        <v>42</v>
      </c>
      <c r="AJ3" s="76" t="s">
        <v>14</v>
      </c>
    </row>
    <row r="4" spans="1:36" ht="12.95" customHeight="1" x14ac:dyDescent="0.15">
      <c r="A4" s="75">
        <v>431</v>
      </c>
      <c r="B4" s="107" t="s">
        <v>56</v>
      </c>
      <c r="C4" s="107"/>
      <c r="D4" s="75">
        <v>22</v>
      </c>
      <c r="E4" s="75">
        <v>18</v>
      </c>
      <c r="F4" s="4">
        <f t="shared" ref="F4:F43" si="0">IF(D4&gt;0,IF(B4="スギ",P4,IF(B4="ヒノキ",U4,IF(B4="アカマツ",Z4,IF(B4="カラマツ",AF4,AJ4)))),"")</f>
        <v>0.31</v>
      </c>
      <c r="G4" s="5"/>
      <c r="H4" s="75"/>
      <c r="I4" s="85" t="s">
        <v>83</v>
      </c>
      <c r="J4" s="1" t="s">
        <v>15</v>
      </c>
      <c r="K4" s="76">
        <f t="shared" ref="K4:K43" si="1">IF(ROUND(10^(-5+0.8769+1.7454*LOG(D4)+1.014*LOG(E4)),2)&gt;=0.01,ROUND(10^(-5+0.8769+1.7454*LOG(D4)+1.014*LOG(E4)),2),ROUND(10^(-5+0.8769+1.7454*LOG(D4)+1.014*LOG(E4)),3))</f>
        <v>0.31</v>
      </c>
      <c r="L4" s="76">
        <f t="shared" ref="L4:L43" si="2">ROUND(10^(-5+0.73504+1.83346*LOG(D4)+1.06569*LOG(E4)),2)</f>
        <v>0.34</v>
      </c>
      <c r="M4" s="76">
        <f t="shared" ref="M4:M43" si="3">ROUND(10^(-5+0.71514+1.74357*LOG(D4)+1.17719*LOG(E4)),2)</f>
        <v>0.34</v>
      </c>
      <c r="N4" s="76">
        <f t="shared" ref="N4:N43" si="4">ROUND(10^(-5+0.82956+1.76381*LOG(D4)+1.06412*LOG(E4)),2)</f>
        <v>0.34</v>
      </c>
      <c r="O4" s="76">
        <f t="shared" ref="O4:O43" si="5">ROUND(10^(-5+0.88226+1.79204*LOG(D4)+0.99303*LOG(E4)),2)</f>
        <v>0.34</v>
      </c>
      <c r="P4" s="76">
        <f>HLOOKUP($D4,K$3:O$43,MATCH($A4,$A$3:$A$43,0),1)</f>
        <v>0.34</v>
      </c>
      <c r="Q4" s="76">
        <f t="shared" ref="Q4:Q43" si="6">IF(ROUND(10^(1.810672*LOG(D4)+0.982833*LOG(E4)-4.173533),2)&gt;=0.01,ROUND(10^(1.810672*LOG(D4)+0.982833*LOG(E4)-4.173533),2),ROUND(10^(1.810672*LOG(D4)+0.982833*LOG(E4)-4.173533),3))</f>
        <v>0.31</v>
      </c>
      <c r="R4" s="76">
        <f t="shared" ref="R4:R43" si="7">ROUND(10^(1.905709*LOG(D4)+1.011385*LOG(E4)-4.293729),2)</f>
        <v>0.34</v>
      </c>
      <c r="S4" s="76">
        <f t="shared" ref="S4:S43" si="8">ROUND(10^(1.771888*LOG(D4)+1.138415*LOG(E4)-4.271259),2)</f>
        <v>0.34</v>
      </c>
      <c r="T4" s="76">
        <f t="shared" ref="T4:T43" si="9">ROUND(10^(1.671519*LOG(D4)+1.363617*LOG(E4)-4.404407),2)</f>
        <v>0.36</v>
      </c>
      <c r="U4" s="76">
        <f t="shared" ref="U4:U43" si="10">HLOOKUP($D4,Q$3:T$43,MATCH($A4,$A$3:$A$43,0),1)</f>
        <v>0.34</v>
      </c>
      <c r="V4" s="76">
        <f t="shared" ref="V4:V43" si="11">IF(ROUND(10^(-4.249503+1.946501*LOG(D4)+0.942682*LOG(E4)),2)&gt;=0.01,ROUND(10^(-4.249503+1.946501*LOG(D4)+0.942682*LOG(E4)),2),ROUND(10^(-4.249503+1.946501*LOG(D4)+0.942682*LOG(E4)),3))</f>
        <v>0.35</v>
      </c>
      <c r="W4" s="76">
        <f t="shared" ref="W4:W43" si="12">ROUND(10^(-4.155639+1.847898*LOG(D4)+0.951955*LOG(E4)),2)</f>
        <v>0.33</v>
      </c>
      <c r="X4" s="76">
        <f t="shared" ref="X4:X43" si="13">ROUND(10^(-4.194535+1.804172*LOG(D4)+1.034248*LOG(E4)),2)</f>
        <v>0.34</v>
      </c>
      <c r="Y4" s="76">
        <f t="shared" ref="Y4:Y43" si="14">ROUND(10^(-4.42347+2.006485*LOG(D4)+0.967757*LOG(E4)),2)</f>
        <v>0.31</v>
      </c>
      <c r="Z4" s="76">
        <f t="shared" ref="Z4:Z43" si="15">HLOOKUP($D4,V$3:Y$43,MATCH($A4,$A$3:$A$43,0),1)</f>
        <v>0.34</v>
      </c>
      <c r="AA4" s="76">
        <f t="shared" ref="AA4:AA43" si="16">IF(ROUND(10^(1.80389*LOG(D4)+0.962587*LOG(E4)-4.155099),2)&gt;=0.01,ROUND(10^(1.80389*LOG(D4)+0.962587*LOG(E4)-4.155099),2),ROUND(10^(1.80389*LOG(D4)+0.962587*LOG(E4)-4.155099),3))</f>
        <v>0.3</v>
      </c>
      <c r="AB4" s="76">
        <f t="shared" ref="AB4:AB43" si="17">ROUND(10^(1.979213*LOG(D4)+0.998347*LOG(E4)-4.369281),2)</f>
        <v>0.35</v>
      </c>
      <c r="AC4" s="76">
        <f t="shared" ref="AC4:AC43" si="18">ROUND(10^(1.904401*LOG(D4)+1.062478*LOG(E4)-4.348104),2)</f>
        <v>0.35</v>
      </c>
      <c r="AD4" s="76">
        <f t="shared" ref="AD4:AD43" si="19">ROUND(10^(1.640825*LOG(D4)+1.080387*LOG(E4)-3.976731),2)</f>
        <v>0.38</v>
      </c>
      <c r="AE4" s="76">
        <f t="shared" ref="AE4:AE43" si="20">ROUND(10^(1.90887*LOG(D4)+1.088002*LOG(E4)-4.431495),2)</f>
        <v>0.31</v>
      </c>
      <c r="AF4" s="76">
        <f t="shared" ref="AF4:AF43" si="21">HLOOKUP($D4,AA$3:AE$43,MATCH($A4,$A$3:$A$43,0),1)</f>
        <v>0.35</v>
      </c>
      <c r="AG4" s="76">
        <f t="shared" ref="AG4:AG43" si="22">IF(ROUND(10^(1.94019664*LOG(D4)+0.84689666*LOG(E4)-4.20067295),2)&gt;=0.01,ROUND(10^(1.94019664*LOG(D4)+0.84689666*LOG(E4)-4.20067295),2),ROUND(10^(1.94019664*LOG(D4)+0.84689666*LOG(E4)-4.20067295),3))</f>
        <v>0.28999999999999998</v>
      </c>
      <c r="AH4" s="76">
        <f t="shared" ref="AH4:AH43" si="23">ROUND(10^(1.93813902*LOG(D4)+0.96697002*LOG(E4)-4.32216295),2)</f>
        <v>0.31</v>
      </c>
      <c r="AI4" s="76">
        <f t="shared" ref="AI4:AI43" si="24">ROUND(10^(1.82464098*LOG(D4)+0.97625989*LOG(E4)-4.15096808),2)</f>
        <v>0.33</v>
      </c>
      <c r="AJ4" s="76">
        <f t="shared" ref="AJ4:AJ43" si="25">HLOOKUP($D4,AG$3:AI$43,MATCH($A4,$A$3:$A$43,0),1)</f>
        <v>0.31</v>
      </c>
    </row>
    <row r="5" spans="1:36" ht="12.95" customHeight="1" x14ac:dyDescent="0.15">
      <c r="A5" s="75">
        <v>432</v>
      </c>
      <c r="B5" s="107" t="s">
        <v>60</v>
      </c>
      <c r="C5" s="107"/>
      <c r="D5" s="75">
        <v>28</v>
      </c>
      <c r="E5" s="75">
        <v>18</v>
      </c>
      <c r="F5" s="4">
        <f t="shared" si="0"/>
        <v>0.5</v>
      </c>
      <c r="G5" s="5" t="s">
        <v>63</v>
      </c>
      <c r="H5" s="75" t="s">
        <v>61</v>
      </c>
      <c r="I5" s="75"/>
      <c r="J5" s="1" t="s">
        <v>15</v>
      </c>
      <c r="K5" s="76">
        <f t="shared" si="1"/>
        <v>0.47</v>
      </c>
      <c r="L5" s="76">
        <f t="shared" si="2"/>
        <v>0.53</v>
      </c>
      <c r="M5" s="76">
        <f t="shared" si="3"/>
        <v>0.52</v>
      </c>
      <c r="N5" s="76">
        <f t="shared" si="4"/>
        <v>0.52</v>
      </c>
      <c r="O5" s="76">
        <f t="shared" si="5"/>
        <v>0.53</v>
      </c>
      <c r="P5" s="76">
        <f t="shared" ref="P5:P43" si="26">HLOOKUP($D5,K$3:O$43,MATCH(A5,$A$3:$A$43,0),1)</f>
        <v>0.52</v>
      </c>
      <c r="Q5" s="76">
        <f t="shared" si="6"/>
        <v>0.48</v>
      </c>
      <c r="R5" s="76">
        <f t="shared" si="7"/>
        <v>0.54</v>
      </c>
      <c r="S5" s="76">
        <f t="shared" si="8"/>
        <v>0.53</v>
      </c>
      <c r="T5" s="76">
        <f t="shared" si="9"/>
        <v>0.53</v>
      </c>
      <c r="U5" s="76">
        <f t="shared" si="10"/>
        <v>0.53</v>
      </c>
      <c r="V5" s="76">
        <f t="shared" si="11"/>
        <v>0.56000000000000005</v>
      </c>
      <c r="W5" s="76">
        <f t="shared" si="12"/>
        <v>0.52</v>
      </c>
      <c r="X5" s="76">
        <f t="shared" si="13"/>
        <v>0.52</v>
      </c>
      <c r="Y5" s="76">
        <f t="shared" si="14"/>
        <v>0.5</v>
      </c>
      <c r="Z5" s="76">
        <f t="shared" si="15"/>
        <v>0.52</v>
      </c>
      <c r="AA5" s="76">
        <f t="shared" si="16"/>
        <v>0.46</v>
      </c>
      <c r="AB5" s="76">
        <f t="shared" si="17"/>
        <v>0.56000000000000005</v>
      </c>
      <c r="AC5" s="76">
        <f t="shared" si="18"/>
        <v>0.55000000000000004</v>
      </c>
      <c r="AD5" s="76">
        <f t="shared" si="19"/>
        <v>0.56999999999999995</v>
      </c>
      <c r="AE5" s="76">
        <f t="shared" si="20"/>
        <v>0.5</v>
      </c>
      <c r="AF5" s="76">
        <f t="shared" si="21"/>
        <v>0.55000000000000004</v>
      </c>
      <c r="AG5" s="76">
        <f t="shared" si="22"/>
        <v>0.47</v>
      </c>
      <c r="AH5" s="76">
        <f t="shared" si="23"/>
        <v>0.5</v>
      </c>
      <c r="AI5" s="76">
        <f t="shared" si="24"/>
        <v>0.52</v>
      </c>
      <c r="AJ5" s="76">
        <f t="shared" si="25"/>
        <v>0.5</v>
      </c>
    </row>
    <row r="6" spans="1:36" ht="12.95" customHeight="1" x14ac:dyDescent="0.15">
      <c r="A6" s="90">
        <v>433</v>
      </c>
      <c r="B6" s="107" t="s">
        <v>60</v>
      </c>
      <c r="C6" s="107"/>
      <c r="D6" s="75">
        <v>16</v>
      </c>
      <c r="E6" s="75">
        <v>16</v>
      </c>
      <c r="F6" s="4">
        <f t="shared" si="0"/>
        <v>0.15</v>
      </c>
      <c r="G6" s="90" t="s">
        <v>63</v>
      </c>
      <c r="H6" s="90" t="s">
        <v>61</v>
      </c>
      <c r="I6" s="75"/>
      <c r="J6" s="1" t="s">
        <v>15</v>
      </c>
      <c r="K6" s="76">
        <f t="shared" si="1"/>
        <v>0.16</v>
      </c>
      <c r="L6" s="76">
        <f t="shared" si="2"/>
        <v>0.17</v>
      </c>
      <c r="M6" s="76">
        <f t="shared" si="3"/>
        <v>0.17</v>
      </c>
      <c r="N6" s="76">
        <f t="shared" si="4"/>
        <v>0.17</v>
      </c>
      <c r="O6" s="76">
        <f t="shared" si="5"/>
        <v>0.17</v>
      </c>
      <c r="P6" s="76">
        <f t="shared" si="26"/>
        <v>0.17</v>
      </c>
      <c r="Q6" s="76">
        <f t="shared" si="6"/>
        <v>0.15</v>
      </c>
      <c r="R6" s="76">
        <f t="shared" si="7"/>
        <v>0.17</v>
      </c>
      <c r="S6" s="76">
        <f t="shared" si="8"/>
        <v>0.17</v>
      </c>
      <c r="T6" s="76">
        <f t="shared" si="9"/>
        <v>0.18</v>
      </c>
      <c r="U6" s="76">
        <f t="shared" si="10"/>
        <v>0.17</v>
      </c>
      <c r="V6" s="76">
        <f t="shared" si="11"/>
        <v>0.17</v>
      </c>
      <c r="W6" s="76">
        <f t="shared" si="12"/>
        <v>0.16</v>
      </c>
      <c r="X6" s="76">
        <f t="shared" si="13"/>
        <v>0.17</v>
      </c>
      <c r="Y6" s="76">
        <f t="shared" si="14"/>
        <v>0.14000000000000001</v>
      </c>
      <c r="Z6" s="76">
        <f t="shared" si="15"/>
        <v>0.16</v>
      </c>
      <c r="AA6" s="76">
        <f t="shared" si="16"/>
        <v>0.15</v>
      </c>
      <c r="AB6" s="76">
        <f t="shared" si="17"/>
        <v>0.16</v>
      </c>
      <c r="AC6" s="76">
        <f t="shared" si="18"/>
        <v>0.17</v>
      </c>
      <c r="AD6" s="76">
        <f t="shared" si="19"/>
        <v>0.2</v>
      </c>
      <c r="AE6" s="76">
        <f t="shared" si="20"/>
        <v>0.15</v>
      </c>
      <c r="AF6" s="76">
        <f t="shared" si="21"/>
        <v>0.16</v>
      </c>
      <c r="AG6" s="76">
        <f t="shared" si="22"/>
        <v>0.14000000000000001</v>
      </c>
      <c r="AH6" s="76">
        <f t="shared" si="23"/>
        <v>0.15</v>
      </c>
      <c r="AI6" s="76">
        <f t="shared" si="24"/>
        <v>0.17</v>
      </c>
      <c r="AJ6" s="76">
        <f t="shared" si="25"/>
        <v>0.15</v>
      </c>
    </row>
    <row r="7" spans="1:36" ht="12.95" customHeight="1" x14ac:dyDescent="0.15">
      <c r="A7" s="90">
        <v>434</v>
      </c>
      <c r="B7" s="107" t="s">
        <v>68</v>
      </c>
      <c r="C7" s="107"/>
      <c r="D7" s="75">
        <v>10</v>
      </c>
      <c r="E7" s="75">
        <v>11</v>
      </c>
      <c r="F7" s="4">
        <f t="shared" si="0"/>
        <v>0.04</v>
      </c>
      <c r="G7" s="5" t="s">
        <v>63</v>
      </c>
      <c r="H7" s="90" t="s">
        <v>61</v>
      </c>
      <c r="I7" s="75"/>
      <c r="J7" s="1" t="s">
        <v>15</v>
      </c>
      <c r="K7" s="76">
        <f t="shared" si="1"/>
        <v>0.05</v>
      </c>
      <c r="L7" s="76">
        <f t="shared" si="2"/>
        <v>0.05</v>
      </c>
      <c r="M7" s="76">
        <f t="shared" si="3"/>
        <v>0.05</v>
      </c>
      <c r="N7" s="76">
        <f t="shared" si="4"/>
        <v>0.05</v>
      </c>
      <c r="O7" s="76">
        <f t="shared" si="5"/>
        <v>0.05</v>
      </c>
      <c r="P7" s="76">
        <f t="shared" si="26"/>
        <v>0.05</v>
      </c>
      <c r="Q7" s="76">
        <f t="shared" si="6"/>
        <v>0.05</v>
      </c>
      <c r="R7" s="76">
        <f t="shared" si="7"/>
        <v>0.05</v>
      </c>
      <c r="S7" s="76">
        <f t="shared" si="8"/>
        <v>0.05</v>
      </c>
      <c r="T7" s="76">
        <f t="shared" si="9"/>
        <v>0.05</v>
      </c>
      <c r="U7" s="76">
        <f t="shared" si="10"/>
        <v>0.05</v>
      </c>
      <c r="V7" s="76">
        <f t="shared" si="11"/>
        <v>0.05</v>
      </c>
      <c r="W7" s="76">
        <f t="shared" si="12"/>
        <v>0.05</v>
      </c>
      <c r="X7" s="76">
        <f t="shared" si="13"/>
        <v>0.05</v>
      </c>
      <c r="Y7" s="76">
        <f t="shared" si="14"/>
        <v>0.04</v>
      </c>
      <c r="Z7" s="76">
        <f t="shared" si="15"/>
        <v>0.05</v>
      </c>
      <c r="AA7" s="76">
        <f t="shared" si="16"/>
        <v>0.04</v>
      </c>
      <c r="AB7" s="76">
        <f t="shared" si="17"/>
        <v>0.04</v>
      </c>
      <c r="AC7" s="76">
        <f t="shared" si="18"/>
        <v>0.05</v>
      </c>
      <c r="AD7" s="76">
        <f t="shared" si="19"/>
        <v>0.06</v>
      </c>
      <c r="AE7" s="76">
        <f t="shared" si="20"/>
        <v>0.04</v>
      </c>
      <c r="AF7" s="76">
        <f t="shared" si="21"/>
        <v>0.04</v>
      </c>
      <c r="AG7" s="76">
        <f t="shared" si="22"/>
        <v>0.04</v>
      </c>
      <c r="AH7" s="76">
        <f t="shared" si="23"/>
        <v>0.04</v>
      </c>
      <c r="AI7" s="76">
        <f t="shared" si="24"/>
        <v>0.05</v>
      </c>
      <c r="AJ7" s="76">
        <f t="shared" si="25"/>
        <v>0.04</v>
      </c>
    </row>
    <row r="8" spans="1:36" ht="12.95" customHeight="1" x14ac:dyDescent="0.15">
      <c r="A8" s="90">
        <v>435</v>
      </c>
      <c r="B8" s="107" t="s">
        <v>68</v>
      </c>
      <c r="C8" s="107"/>
      <c r="D8" s="75">
        <v>14</v>
      </c>
      <c r="E8" s="75">
        <v>12</v>
      </c>
      <c r="F8" s="4">
        <f t="shared" si="0"/>
        <v>0.09</v>
      </c>
      <c r="G8" s="5" t="s">
        <v>63</v>
      </c>
      <c r="H8" s="90" t="s">
        <v>61</v>
      </c>
      <c r="I8" s="75"/>
      <c r="J8" s="1" t="s">
        <v>15</v>
      </c>
      <c r="K8" s="76">
        <f t="shared" si="1"/>
        <v>0.09</v>
      </c>
      <c r="L8" s="76">
        <f t="shared" si="2"/>
        <v>0.1</v>
      </c>
      <c r="M8" s="76">
        <f t="shared" si="3"/>
        <v>0.1</v>
      </c>
      <c r="N8" s="76">
        <f t="shared" si="4"/>
        <v>0.1</v>
      </c>
      <c r="O8" s="76">
        <f t="shared" si="5"/>
        <v>0.1</v>
      </c>
      <c r="P8" s="76">
        <f t="shared" si="26"/>
        <v>0.1</v>
      </c>
      <c r="Q8" s="76">
        <f t="shared" si="6"/>
        <v>0.09</v>
      </c>
      <c r="R8" s="76">
        <f t="shared" si="7"/>
        <v>0.1</v>
      </c>
      <c r="S8" s="76">
        <f t="shared" si="8"/>
        <v>0.1</v>
      </c>
      <c r="T8" s="76">
        <f t="shared" si="9"/>
        <v>0.1</v>
      </c>
      <c r="U8" s="76">
        <f t="shared" si="10"/>
        <v>0.1</v>
      </c>
      <c r="V8" s="76">
        <f t="shared" si="11"/>
        <v>0.1</v>
      </c>
      <c r="W8" s="76">
        <f t="shared" si="12"/>
        <v>0.1</v>
      </c>
      <c r="X8" s="76">
        <f t="shared" si="13"/>
        <v>0.1</v>
      </c>
      <c r="Y8" s="76">
        <f t="shared" si="14"/>
        <v>0.08</v>
      </c>
      <c r="Z8" s="76">
        <f t="shared" si="15"/>
        <v>0.1</v>
      </c>
      <c r="AA8" s="76">
        <f t="shared" si="16"/>
        <v>0.09</v>
      </c>
      <c r="AB8" s="76">
        <f t="shared" si="17"/>
        <v>0.09</v>
      </c>
      <c r="AC8" s="76">
        <f t="shared" si="18"/>
        <v>0.1</v>
      </c>
      <c r="AD8" s="76">
        <f t="shared" si="19"/>
        <v>0.12</v>
      </c>
      <c r="AE8" s="76">
        <f t="shared" si="20"/>
        <v>0.09</v>
      </c>
      <c r="AF8" s="76">
        <f t="shared" si="21"/>
        <v>0.09</v>
      </c>
      <c r="AG8" s="76">
        <f t="shared" si="22"/>
        <v>0.09</v>
      </c>
      <c r="AH8" s="76">
        <f t="shared" si="23"/>
        <v>0.09</v>
      </c>
      <c r="AI8" s="76">
        <f t="shared" si="24"/>
        <v>0.1</v>
      </c>
      <c r="AJ8" s="76">
        <f t="shared" si="25"/>
        <v>0.09</v>
      </c>
    </row>
    <row r="9" spans="1:36" ht="12.95" customHeight="1" x14ac:dyDescent="0.15">
      <c r="A9" s="90">
        <v>436</v>
      </c>
      <c r="B9" s="107" t="s">
        <v>68</v>
      </c>
      <c r="C9" s="107"/>
      <c r="D9" s="75">
        <v>16</v>
      </c>
      <c r="E9" s="75">
        <v>12</v>
      </c>
      <c r="F9" s="4">
        <f t="shared" si="0"/>
        <v>0.11</v>
      </c>
      <c r="G9" s="90" t="s">
        <v>63</v>
      </c>
      <c r="H9" s="90" t="s">
        <v>61</v>
      </c>
      <c r="I9" s="75"/>
      <c r="J9" s="1" t="s">
        <v>15</v>
      </c>
      <c r="K9" s="76">
        <f t="shared" si="1"/>
        <v>0.12</v>
      </c>
      <c r="L9" s="76">
        <f t="shared" si="2"/>
        <v>0.12</v>
      </c>
      <c r="M9" s="76">
        <f t="shared" si="3"/>
        <v>0.12</v>
      </c>
      <c r="N9" s="76">
        <f t="shared" si="4"/>
        <v>0.13</v>
      </c>
      <c r="O9" s="76">
        <f t="shared" si="5"/>
        <v>0.13</v>
      </c>
      <c r="P9" s="76">
        <f t="shared" si="26"/>
        <v>0.12</v>
      </c>
      <c r="Q9" s="76">
        <f t="shared" si="6"/>
        <v>0.12</v>
      </c>
      <c r="R9" s="76">
        <f t="shared" si="7"/>
        <v>0.12</v>
      </c>
      <c r="S9" s="76">
        <f t="shared" si="8"/>
        <v>0.12</v>
      </c>
      <c r="T9" s="76">
        <f t="shared" si="9"/>
        <v>0.12</v>
      </c>
      <c r="U9" s="76">
        <f t="shared" si="10"/>
        <v>0.12</v>
      </c>
      <c r="V9" s="76">
        <f t="shared" si="11"/>
        <v>0.13</v>
      </c>
      <c r="W9" s="76">
        <f t="shared" si="12"/>
        <v>0.12</v>
      </c>
      <c r="X9" s="76">
        <f t="shared" si="13"/>
        <v>0.12</v>
      </c>
      <c r="Y9" s="76">
        <f t="shared" si="14"/>
        <v>0.11</v>
      </c>
      <c r="Z9" s="76">
        <f t="shared" si="15"/>
        <v>0.12</v>
      </c>
      <c r="AA9" s="76">
        <f t="shared" si="16"/>
        <v>0.11</v>
      </c>
      <c r="AB9" s="76">
        <f t="shared" si="17"/>
        <v>0.12</v>
      </c>
      <c r="AC9" s="76">
        <f t="shared" si="18"/>
        <v>0.12</v>
      </c>
      <c r="AD9" s="76">
        <f t="shared" si="19"/>
        <v>0.15</v>
      </c>
      <c r="AE9" s="76">
        <f t="shared" si="20"/>
        <v>0.11</v>
      </c>
      <c r="AF9" s="76">
        <f t="shared" si="21"/>
        <v>0.12</v>
      </c>
      <c r="AG9" s="76">
        <f t="shared" si="22"/>
        <v>0.11</v>
      </c>
      <c r="AH9" s="76">
        <f t="shared" si="23"/>
        <v>0.11</v>
      </c>
      <c r="AI9" s="76">
        <f t="shared" si="24"/>
        <v>0.13</v>
      </c>
      <c r="AJ9" s="76">
        <f t="shared" si="25"/>
        <v>0.11</v>
      </c>
    </row>
    <row r="10" spans="1:36" ht="12.95" customHeight="1" x14ac:dyDescent="0.15">
      <c r="A10" s="90">
        <v>437</v>
      </c>
      <c r="B10" s="107" t="s">
        <v>68</v>
      </c>
      <c r="C10" s="107"/>
      <c r="D10" s="75">
        <v>12</v>
      </c>
      <c r="E10" s="75">
        <v>12</v>
      </c>
      <c r="F10" s="4">
        <f t="shared" si="0"/>
        <v>7.0000000000000007E-2</v>
      </c>
      <c r="G10" s="75"/>
      <c r="H10" s="90" t="s">
        <v>61</v>
      </c>
      <c r="I10" s="75"/>
      <c r="J10" s="1" t="s">
        <v>15</v>
      </c>
      <c r="K10" s="76">
        <f t="shared" si="1"/>
        <v>7.0000000000000007E-2</v>
      </c>
      <c r="L10" s="76">
        <f t="shared" si="2"/>
        <v>7.0000000000000007E-2</v>
      </c>
      <c r="M10" s="76">
        <f t="shared" si="3"/>
        <v>7.0000000000000007E-2</v>
      </c>
      <c r="N10" s="76">
        <f t="shared" si="4"/>
        <v>0.08</v>
      </c>
      <c r="O10" s="76">
        <f t="shared" si="5"/>
        <v>0.08</v>
      </c>
      <c r="P10" s="76">
        <f t="shared" si="26"/>
        <v>7.0000000000000007E-2</v>
      </c>
      <c r="Q10" s="76">
        <f t="shared" si="6"/>
        <v>7.0000000000000007E-2</v>
      </c>
      <c r="R10" s="76">
        <f t="shared" si="7"/>
        <v>7.0000000000000007E-2</v>
      </c>
      <c r="S10" s="76">
        <f t="shared" si="8"/>
        <v>7.0000000000000007E-2</v>
      </c>
      <c r="T10" s="76">
        <f t="shared" si="9"/>
        <v>7.0000000000000007E-2</v>
      </c>
      <c r="U10" s="76">
        <f t="shared" si="10"/>
        <v>7.0000000000000007E-2</v>
      </c>
      <c r="V10" s="76">
        <f t="shared" si="11"/>
        <v>7.0000000000000007E-2</v>
      </c>
      <c r="W10" s="76">
        <f t="shared" si="12"/>
        <v>7.0000000000000007E-2</v>
      </c>
      <c r="X10" s="76">
        <f t="shared" si="13"/>
        <v>7.0000000000000007E-2</v>
      </c>
      <c r="Y10" s="76">
        <f t="shared" si="14"/>
        <v>0.06</v>
      </c>
      <c r="Z10" s="76">
        <f t="shared" si="15"/>
        <v>7.0000000000000007E-2</v>
      </c>
      <c r="AA10" s="76">
        <f t="shared" si="16"/>
        <v>7.0000000000000007E-2</v>
      </c>
      <c r="AB10" s="76">
        <f t="shared" si="17"/>
        <v>7.0000000000000007E-2</v>
      </c>
      <c r="AC10" s="76">
        <f t="shared" si="18"/>
        <v>7.0000000000000007E-2</v>
      </c>
      <c r="AD10" s="76">
        <f t="shared" si="19"/>
        <v>0.09</v>
      </c>
      <c r="AE10" s="76">
        <f t="shared" si="20"/>
        <v>0.06</v>
      </c>
      <c r="AF10" s="76">
        <f t="shared" si="21"/>
        <v>7.0000000000000007E-2</v>
      </c>
      <c r="AG10" s="76">
        <f t="shared" si="22"/>
        <v>0.06</v>
      </c>
      <c r="AH10" s="76">
        <f t="shared" si="23"/>
        <v>7.0000000000000007E-2</v>
      </c>
      <c r="AI10" s="76">
        <f t="shared" si="24"/>
        <v>7.0000000000000007E-2</v>
      </c>
      <c r="AJ10" s="76">
        <f t="shared" si="25"/>
        <v>7.0000000000000007E-2</v>
      </c>
    </row>
    <row r="11" spans="1:36" ht="12.95" customHeight="1" x14ac:dyDescent="0.15">
      <c r="A11" s="90">
        <v>438</v>
      </c>
      <c r="B11" s="107" t="s">
        <v>68</v>
      </c>
      <c r="C11" s="107"/>
      <c r="D11" s="75">
        <v>16</v>
      </c>
      <c r="E11" s="75">
        <v>13</v>
      </c>
      <c r="F11" s="4">
        <f t="shared" si="0"/>
        <v>0.12</v>
      </c>
      <c r="G11" s="5"/>
      <c r="H11" s="90" t="s">
        <v>61</v>
      </c>
      <c r="I11" s="75"/>
      <c r="J11" s="1" t="s">
        <v>15</v>
      </c>
      <c r="K11" s="76">
        <f t="shared" si="1"/>
        <v>0.13</v>
      </c>
      <c r="L11" s="76">
        <f t="shared" si="2"/>
        <v>0.13</v>
      </c>
      <c r="M11" s="76">
        <f t="shared" si="3"/>
        <v>0.13</v>
      </c>
      <c r="N11" s="76">
        <f t="shared" si="4"/>
        <v>0.14000000000000001</v>
      </c>
      <c r="O11" s="76">
        <f t="shared" si="5"/>
        <v>0.14000000000000001</v>
      </c>
      <c r="P11" s="76">
        <f t="shared" si="26"/>
        <v>0.13</v>
      </c>
      <c r="Q11" s="76">
        <f t="shared" si="6"/>
        <v>0.13</v>
      </c>
      <c r="R11" s="76">
        <f t="shared" si="7"/>
        <v>0.13</v>
      </c>
      <c r="S11" s="76">
        <f t="shared" si="8"/>
        <v>0.14000000000000001</v>
      </c>
      <c r="T11" s="76">
        <f t="shared" si="9"/>
        <v>0.13</v>
      </c>
      <c r="U11" s="76">
        <f t="shared" si="10"/>
        <v>0.13</v>
      </c>
      <c r="V11" s="76">
        <f t="shared" si="11"/>
        <v>0.14000000000000001</v>
      </c>
      <c r="W11" s="76">
        <f t="shared" si="12"/>
        <v>0.13</v>
      </c>
      <c r="X11" s="76">
        <f t="shared" si="13"/>
        <v>0.13</v>
      </c>
      <c r="Y11" s="76">
        <f t="shared" si="14"/>
        <v>0.12</v>
      </c>
      <c r="Z11" s="76">
        <f t="shared" si="15"/>
        <v>0.13</v>
      </c>
      <c r="AA11" s="76">
        <f t="shared" si="16"/>
        <v>0.12</v>
      </c>
      <c r="AB11" s="76">
        <f t="shared" si="17"/>
        <v>0.13</v>
      </c>
      <c r="AC11" s="76">
        <f t="shared" si="18"/>
        <v>0.13</v>
      </c>
      <c r="AD11" s="76">
        <f t="shared" si="19"/>
        <v>0.16</v>
      </c>
      <c r="AE11" s="76">
        <f t="shared" si="20"/>
        <v>0.12</v>
      </c>
      <c r="AF11" s="76">
        <f t="shared" si="21"/>
        <v>0.13</v>
      </c>
      <c r="AG11" s="76">
        <f t="shared" si="22"/>
        <v>0.12</v>
      </c>
      <c r="AH11" s="76">
        <f t="shared" si="23"/>
        <v>0.12</v>
      </c>
      <c r="AI11" s="76">
        <f t="shared" si="24"/>
        <v>0.14000000000000001</v>
      </c>
      <c r="AJ11" s="76">
        <f t="shared" si="25"/>
        <v>0.12</v>
      </c>
    </row>
    <row r="12" spans="1:36" ht="12.95" customHeight="1" x14ac:dyDescent="0.15">
      <c r="A12" s="90">
        <v>439</v>
      </c>
      <c r="B12" s="107" t="s">
        <v>58</v>
      </c>
      <c r="C12" s="107"/>
      <c r="D12" s="75">
        <v>14</v>
      </c>
      <c r="E12" s="75">
        <v>12</v>
      </c>
      <c r="F12" s="4">
        <f t="shared" si="0"/>
        <v>0.09</v>
      </c>
      <c r="G12" s="5" t="s">
        <v>63</v>
      </c>
      <c r="H12" s="90" t="s">
        <v>61</v>
      </c>
      <c r="I12" s="75"/>
      <c r="J12" s="1" t="s">
        <v>15</v>
      </c>
      <c r="K12" s="76">
        <f t="shared" si="1"/>
        <v>0.09</v>
      </c>
      <c r="L12" s="76">
        <f t="shared" si="2"/>
        <v>0.1</v>
      </c>
      <c r="M12" s="76">
        <f t="shared" si="3"/>
        <v>0.1</v>
      </c>
      <c r="N12" s="76">
        <f t="shared" si="4"/>
        <v>0.1</v>
      </c>
      <c r="O12" s="76">
        <f t="shared" si="5"/>
        <v>0.1</v>
      </c>
      <c r="P12" s="76">
        <f t="shared" si="26"/>
        <v>0.1</v>
      </c>
      <c r="Q12" s="76">
        <f t="shared" si="6"/>
        <v>0.09</v>
      </c>
      <c r="R12" s="76">
        <f t="shared" si="7"/>
        <v>0.1</v>
      </c>
      <c r="S12" s="76">
        <f t="shared" si="8"/>
        <v>0.1</v>
      </c>
      <c r="T12" s="76">
        <f t="shared" si="9"/>
        <v>0.1</v>
      </c>
      <c r="U12" s="76">
        <f t="shared" si="10"/>
        <v>0.1</v>
      </c>
      <c r="V12" s="76">
        <f t="shared" si="11"/>
        <v>0.1</v>
      </c>
      <c r="W12" s="76">
        <f t="shared" si="12"/>
        <v>0.1</v>
      </c>
      <c r="X12" s="76">
        <f t="shared" si="13"/>
        <v>0.1</v>
      </c>
      <c r="Y12" s="76">
        <f t="shared" si="14"/>
        <v>0.08</v>
      </c>
      <c r="Z12" s="76">
        <f t="shared" si="15"/>
        <v>0.1</v>
      </c>
      <c r="AA12" s="76">
        <f t="shared" si="16"/>
        <v>0.09</v>
      </c>
      <c r="AB12" s="76">
        <f t="shared" si="17"/>
        <v>0.09</v>
      </c>
      <c r="AC12" s="76">
        <f t="shared" si="18"/>
        <v>0.1</v>
      </c>
      <c r="AD12" s="76">
        <f t="shared" si="19"/>
        <v>0.12</v>
      </c>
      <c r="AE12" s="76">
        <f t="shared" si="20"/>
        <v>0.09</v>
      </c>
      <c r="AF12" s="76">
        <f t="shared" si="21"/>
        <v>0.09</v>
      </c>
      <c r="AG12" s="76">
        <f t="shared" si="22"/>
        <v>0.09</v>
      </c>
      <c r="AH12" s="76">
        <f t="shared" si="23"/>
        <v>0.09</v>
      </c>
      <c r="AI12" s="76">
        <f t="shared" si="24"/>
        <v>0.1</v>
      </c>
      <c r="AJ12" s="76">
        <f t="shared" si="25"/>
        <v>0.09</v>
      </c>
    </row>
    <row r="13" spans="1:36" ht="12.95" customHeight="1" x14ac:dyDescent="0.15">
      <c r="A13" s="90">
        <v>440</v>
      </c>
      <c r="B13" s="107" t="s">
        <v>58</v>
      </c>
      <c r="C13" s="107"/>
      <c r="D13" s="75">
        <v>16</v>
      </c>
      <c r="E13" s="75">
        <v>13</v>
      </c>
      <c r="F13" s="4">
        <f t="shared" si="0"/>
        <v>0.12</v>
      </c>
      <c r="G13" s="5" t="s">
        <v>63</v>
      </c>
      <c r="H13" s="90"/>
      <c r="I13" s="75"/>
      <c r="J13" s="1" t="s">
        <v>15</v>
      </c>
      <c r="K13" s="76">
        <f t="shared" si="1"/>
        <v>0.13</v>
      </c>
      <c r="L13" s="76">
        <f t="shared" si="2"/>
        <v>0.13</v>
      </c>
      <c r="M13" s="76">
        <f t="shared" si="3"/>
        <v>0.13</v>
      </c>
      <c r="N13" s="76">
        <f t="shared" si="4"/>
        <v>0.14000000000000001</v>
      </c>
      <c r="O13" s="76">
        <f t="shared" si="5"/>
        <v>0.14000000000000001</v>
      </c>
      <c r="P13" s="76">
        <f t="shared" si="26"/>
        <v>0.13</v>
      </c>
      <c r="Q13" s="76">
        <f t="shared" si="6"/>
        <v>0.13</v>
      </c>
      <c r="R13" s="76">
        <f t="shared" si="7"/>
        <v>0.13</v>
      </c>
      <c r="S13" s="76">
        <f t="shared" si="8"/>
        <v>0.14000000000000001</v>
      </c>
      <c r="T13" s="76">
        <f t="shared" si="9"/>
        <v>0.13</v>
      </c>
      <c r="U13" s="76">
        <f t="shared" si="10"/>
        <v>0.13</v>
      </c>
      <c r="V13" s="76">
        <f t="shared" si="11"/>
        <v>0.14000000000000001</v>
      </c>
      <c r="W13" s="76">
        <f t="shared" si="12"/>
        <v>0.13</v>
      </c>
      <c r="X13" s="76">
        <f t="shared" si="13"/>
        <v>0.13</v>
      </c>
      <c r="Y13" s="76">
        <f t="shared" si="14"/>
        <v>0.12</v>
      </c>
      <c r="Z13" s="76">
        <f t="shared" si="15"/>
        <v>0.13</v>
      </c>
      <c r="AA13" s="76">
        <f t="shared" si="16"/>
        <v>0.12</v>
      </c>
      <c r="AB13" s="76">
        <f t="shared" si="17"/>
        <v>0.13</v>
      </c>
      <c r="AC13" s="76">
        <f t="shared" si="18"/>
        <v>0.13</v>
      </c>
      <c r="AD13" s="76">
        <f t="shared" si="19"/>
        <v>0.16</v>
      </c>
      <c r="AE13" s="76">
        <f t="shared" si="20"/>
        <v>0.12</v>
      </c>
      <c r="AF13" s="76">
        <f t="shared" si="21"/>
        <v>0.13</v>
      </c>
      <c r="AG13" s="76">
        <f t="shared" si="22"/>
        <v>0.12</v>
      </c>
      <c r="AH13" s="76">
        <f t="shared" si="23"/>
        <v>0.12</v>
      </c>
      <c r="AI13" s="76">
        <f t="shared" si="24"/>
        <v>0.14000000000000001</v>
      </c>
      <c r="AJ13" s="76">
        <f t="shared" si="25"/>
        <v>0.12</v>
      </c>
    </row>
    <row r="14" spans="1:36" ht="12.95" customHeight="1" x14ac:dyDescent="0.15">
      <c r="A14" s="90">
        <v>441</v>
      </c>
      <c r="B14" s="107" t="s">
        <v>58</v>
      </c>
      <c r="C14" s="107"/>
      <c r="D14" s="75">
        <v>16</v>
      </c>
      <c r="E14" s="75">
        <v>13</v>
      </c>
      <c r="F14" s="4">
        <f t="shared" si="0"/>
        <v>0.12</v>
      </c>
      <c r="G14" s="90" t="s">
        <v>63</v>
      </c>
      <c r="H14" s="90" t="s">
        <v>61</v>
      </c>
      <c r="I14" s="75"/>
      <c r="J14" s="1" t="s">
        <v>15</v>
      </c>
      <c r="K14" s="76">
        <f t="shared" si="1"/>
        <v>0.13</v>
      </c>
      <c r="L14" s="76">
        <f t="shared" si="2"/>
        <v>0.13</v>
      </c>
      <c r="M14" s="76">
        <f t="shared" si="3"/>
        <v>0.13</v>
      </c>
      <c r="N14" s="76">
        <f t="shared" si="4"/>
        <v>0.14000000000000001</v>
      </c>
      <c r="O14" s="76">
        <f t="shared" si="5"/>
        <v>0.14000000000000001</v>
      </c>
      <c r="P14" s="76">
        <f t="shared" si="26"/>
        <v>0.13</v>
      </c>
      <c r="Q14" s="76">
        <f t="shared" si="6"/>
        <v>0.13</v>
      </c>
      <c r="R14" s="76">
        <f t="shared" si="7"/>
        <v>0.13</v>
      </c>
      <c r="S14" s="76">
        <f t="shared" si="8"/>
        <v>0.14000000000000001</v>
      </c>
      <c r="T14" s="76">
        <f t="shared" si="9"/>
        <v>0.13</v>
      </c>
      <c r="U14" s="76">
        <f t="shared" si="10"/>
        <v>0.13</v>
      </c>
      <c r="V14" s="76">
        <f t="shared" si="11"/>
        <v>0.14000000000000001</v>
      </c>
      <c r="W14" s="76">
        <f t="shared" si="12"/>
        <v>0.13</v>
      </c>
      <c r="X14" s="76">
        <f t="shared" si="13"/>
        <v>0.13</v>
      </c>
      <c r="Y14" s="76">
        <f t="shared" si="14"/>
        <v>0.12</v>
      </c>
      <c r="Z14" s="76">
        <f t="shared" si="15"/>
        <v>0.13</v>
      </c>
      <c r="AA14" s="76">
        <f t="shared" si="16"/>
        <v>0.12</v>
      </c>
      <c r="AB14" s="76">
        <f t="shared" si="17"/>
        <v>0.13</v>
      </c>
      <c r="AC14" s="76">
        <f t="shared" si="18"/>
        <v>0.13</v>
      </c>
      <c r="AD14" s="76">
        <f t="shared" si="19"/>
        <v>0.16</v>
      </c>
      <c r="AE14" s="76">
        <f t="shared" si="20"/>
        <v>0.12</v>
      </c>
      <c r="AF14" s="76">
        <f t="shared" si="21"/>
        <v>0.13</v>
      </c>
      <c r="AG14" s="76">
        <f t="shared" si="22"/>
        <v>0.12</v>
      </c>
      <c r="AH14" s="76">
        <f t="shared" si="23"/>
        <v>0.12</v>
      </c>
      <c r="AI14" s="76">
        <f t="shared" si="24"/>
        <v>0.14000000000000001</v>
      </c>
      <c r="AJ14" s="76">
        <f t="shared" si="25"/>
        <v>0.12</v>
      </c>
    </row>
    <row r="15" spans="1:36" ht="12.95" customHeight="1" x14ac:dyDescent="0.15">
      <c r="A15" s="90">
        <v>442</v>
      </c>
      <c r="B15" s="107" t="s">
        <v>68</v>
      </c>
      <c r="C15" s="107"/>
      <c r="D15" s="75">
        <v>8</v>
      </c>
      <c r="E15" s="75">
        <v>7</v>
      </c>
      <c r="F15" s="4">
        <f t="shared" si="0"/>
        <v>0.02</v>
      </c>
      <c r="G15" s="75"/>
      <c r="H15" s="90" t="s">
        <v>61</v>
      </c>
      <c r="I15" s="75"/>
      <c r="J15" s="1" t="s">
        <v>15</v>
      </c>
      <c r="K15" s="76">
        <f t="shared" si="1"/>
        <v>0.02</v>
      </c>
      <c r="L15" s="76">
        <f t="shared" si="2"/>
        <v>0.02</v>
      </c>
      <c r="M15" s="76">
        <f t="shared" si="3"/>
        <v>0.02</v>
      </c>
      <c r="N15" s="76">
        <f t="shared" si="4"/>
        <v>0.02</v>
      </c>
      <c r="O15" s="76">
        <f t="shared" si="5"/>
        <v>0.02</v>
      </c>
      <c r="P15" s="76">
        <f t="shared" si="26"/>
        <v>0.02</v>
      </c>
      <c r="Q15" s="76">
        <f t="shared" si="6"/>
        <v>0.02</v>
      </c>
      <c r="R15" s="76">
        <f t="shared" si="7"/>
        <v>0.02</v>
      </c>
      <c r="S15" s="76">
        <f t="shared" si="8"/>
        <v>0.02</v>
      </c>
      <c r="T15" s="76">
        <f t="shared" si="9"/>
        <v>0.02</v>
      </c>
      <c r="U15" s="76">
        <f t="shared" si="10"/>
        <v>0.02</v>
      </c>
      <c r="V15" s="76">
        <f t="shared" si="11"/>
        <v>0.02</v>
      </c>
      <c r="W15" s="76">
        <f t="shared" si="12"/>
        <v>0.02</v>
      </c>
      <c r="X15" s="76">
        <f t="shared" si="13"/>
        <v>0.02</v>
      </c>
      <c r="Y15" s="76">
        <f t="shared" si="14"/>
        <v>0.02</v>
      </c>
      <c r="Z15" s="76">
        <f t="shared" si="15"/>
        <v>0.02</v>
      </c>
      <c r="AA15" s="76">
        <f t="shared" si="16"/>
        <v>0.02</v>
      </c>
      <c r="AB15" s="76">
        <f t="shared" si="17"/>
        <v>0.02</v>
      </c>
      <c r="AC15" s="76">
        <f t="shared" si="18"/>
        <v>0.02</v>
      </c>
      <c r="AD15" s="76">
        <f t="shared" si="19"/>
        <v>0.03</v>
      </c>
      <c r="AE15" s="76">
        <f t="shared" si="20"/>
        <v>0.02</v>
      </c>
      <c r="AF15" s="76">
        <f t="shared" si="21"/>
        <v>0.02</v>
      </c>
      <c r="AG15" s="76">
        <f t="shared" si="22"/>
        <v>0.02</v>
      </c>
      <c r="AH15" s="76">
        <f t="shared" si="23"/>
        <v>0.02</v>
      </c>
      <c r="AI15" s="76">
        <f t="shared" si="24"/>
        <v>0.02</v>
      </c>
      <c r="AJ15" s="76">
        <f t="shared" si="25"/>
        <v>0.02</v>
      </c>
    </row>
    <row r="16" spans="1:36" ht="12.95" customHeight="1" x14ac:dyDescent="0.15">
      <c r="A16" s="90">
        <v>443</v>
      </c>
      <c r="B16" s="107" t="s">
        <v>58</v>
      </c>
      <c r="C16" s="107"/>
      <c r="D16" s="75">
        <v>28</v>
      </c>
      <c r="E16" s="75">
        <v>18</v>
      </c>
      <c r="F16" s="4">
        <f t="shared" si="0"/>
        <v>0.5</v>
      </c>
      <c r="G16" s="5" t="s">
        <v>63</v>
      </c>
      <c r="H16" s="90"/>
      <c r="I16" s="75"/>
      <c r="J16" s="1" t="s">
        <v>15</v>
      </c>
      <c r="K16" s="76">
        <f t="shared" si="1"/>
        <v>0.47</v>
      </c>
      <c r="L16" s="76">
        <f t="shared" si="2"/>
        <v>0.53</v>
      </c>
      <c r="M16" s="76">
        <f t="shared" si="3"/>
        <v>0.52</v>
      </c>
      <c r="N16" s="76">
        <f t="shared" si="4"/>
        <v>0.52</v>
      </c>
      <c r="O16" s="76">
        <f t="shared" si="5"/>
        <v>0.53</v>
      </c>
      <c r="P16" s="76">
        <f t="shared" si="26"/>
        <v>0.52</v>
      </c>
      <c r="Q16" s="76">
        <f t="shared" si="6"/>
        <v>0.48</v>
      </c>
      <c r="R16" s="76">
        <f t="shared" si="7"/>
        <v>0.54</v>
      </c>
      <c r="S16" s="76">
        <f t="shared" si="8"/>
        <v>0.53</v>
      </c>
      <c r="T16" s="76">
        <f t="shared" si="9"/>
        <v>0.53</v>
      </c>
      <c r="U16" s="76">
        <f t="shared" si="10"/>
        <v>0.53</v>
      </c>
      <c r="V16" s="76">
        <f t="shared" si="11"/>
        <v>0.56000000000000005</v>
      </c>
      <c r="W16" s="76">
        <f t="shared" si="12"/>
        <v>0.52</v>
      </c>
      <c r="X16" s="76">
        <f t="shared" si="13"/>
        <v>0.52</v>
      </c>
      <c r="Y16" s="76">
        <f t="shared" si="14"/>
        <v>0.5</v>
      </c>
      <c r="Z16" s="76">
        <f t="shared" si="15"/>
        <v>0.52</v>
      </c>
      <c r="AA16" s="76">
        <f t="shared" si="16"/>
        <v>0.46</v>
      </c>
      <c r="AB16" s="76">
        <f t="shared" si="17"/>
        <v>0.56000000000000005</v>
      </c>
      <c r="AC16" s="76">
        <f t="shared" si="18"/>
        <v>0.55000000000000004</v>
      </c>
      <c r="AD16" s="76">
        <f t="shared" si="19"/>
        <v>0.56999999999999995</v>
      </c>
      <c r="AE16" s="76">
        <f t="shared" si="20"/>
        <v>0.5</v>
      </c>
      <c r="AF16" s="76">
        <f t="shared" si="21"/>
        <v>0.55000000000000004</v>
      </c>
      <c r="AG16" s="76">
        <f t="shared" si="22"/>
        <v>0.47</v>
      </c>
      <c r="AH16" s="76">
        <f t="shared" si="23"/>
        <v>0.5</v>
      </c>
      <c r="AI16" s="76">
        <f t="shared" si="24"/>
        <v>0.52</v>
      </c>
      <c r="AJ16" s="76">
        <f t="shared" si="25"/>
        <v>0.5</v>
      </c>
    </row>
    <row r="17" spans="1:36" ht="12.95" customHeight="1" x14ac:dyDescent="0.15">
      <c r="A17" s="90">
        <v>444</v>
      </c>
      <c r="B17" s="107" t="s">
        <v>58</v>
      </c>
      <c r="C17" s="107"/>
      <c r="D17" s="75">
        <v>12</v>
      </c>
      <c r="E17" s="75">
        <v>12</v>
      </c>
      <c r="F17" s="4">
        <f t="shared" si="0"/>
        <v>7.0000000000000007E-2</v>
      </c>
      <c r="G17" s="90" t="s">
        <v>63</v>
      </c>
      <c r="H17" s="90" t="s">
        <v>61</v>
      </c>
      <c r="I17" s="75"/>
      <c r="J17" s="1" t="s">
        <v>15</v>
      </c>
      <c r="K17" s="76">
        <f t="shared" si="1"/>
        <v>7.0000000000000007E-2</v>
      </c>
      <c r="L17" s="76">
        <f t="shared" si="2"/>
        <v>7.0000000000000007E-2</v>
      </c>
      <c r="M17" s="76">
        <f t="shared" si="3"/>
        <v>7.0000000000000007E-2</v>
      </c>
      <c r="N17" s="76">
        <f t="shared" si="4"/>
        <v>0.08</v>
      </c>
      <c r="O17" s="76">
        <f t="shared" si="5"/>
        <v>0.08</v>
      </c>
      <c r="P17" s="76">
        <f t="shared" si="26"/>
        <v>7.0000000000000007E-2</v>
      </c>
      <c r="Q17" s="76">
        <f t="shared" si="6"/>
        <v>7.0000000000000007E-2</v>
      </c>
      <c r="R17" s="76">
        <f t="shared" si="7"/>
        <v>7.0000000000000007E-2</v>
      </c>
      <c r="S17" s="76">
        <f t="shared" si="8"/>
        <v>7.0000000000000007E-2</v>
      </c>
      <c r="T17" s="76">
        <f t="shared" si="9"/>
        <v>7.0000000000000007E-2</v>
      </c>
      <c r="U17" s="76">
        <f t="shared" si="10"/>
        <v>7.0000000000000007E-2</v>
      </c>
      <c r="V17" s="76">
        <f t="shared" si="11"/>
        <v>7.0000000000000007E-2</v>
      </c>
      <c r="W17" s="76">
        <f t="shared" si="12"/>
        <v>7.0000000000000007E-2</v>
      </c>
      <c r="X17" s="76">
        <f t="shared" si="13"/>
        <v>7.0000000000000007E-2</v>
      </c>
      <c r="Y17" s="76">
        <f t="shared" si="14"/>
        <v>0.06</v>
      </c>
      <c r="Z17" s="76">
        <f t="shared" si="15"/>
        <v>7.0000000000000007E-2</v>
      </c>
      <c r="AA17" s="76">
        <f t="shared" si="16"/>
        <v>7.0000000000000007E-2</v>
      </c>
      <c r="AB17" s="76">
        <f t="shared" si="17"/>
        <v>7.0000000000000007E-2</v>
      </c>
      <c r="AC17" s="76">
        <f t="shared" si="18"/>
        <v>7.0000000000000007E-2</v>
      </c>
      <c r="AD17" s="76">
        <f t="shared" si="19"/>
        <v>0.09</v>
      </c>
      <c r="AE17" s="76">
        <f t="shared" si="20"/>
        <v>0.06</v>
      </c>
      <c r="AF17" s="76">
        <f t="shared" si="21"/>
        <v>7.0000000000000007E-2</v>
      </c>
      <c r="AG17" s="76">
        <f t="shared" si="22"/>
        <v>0.06</v>
      </c>
      <c r="AH17" s="76">
        <f t="shared" si="23"/>
        <v>7.0000000000000007E-2</v>
      </c>
      <c r="AI17" s="76">
        <f t="shared" si="24"/>
        <v>7.0000000000000007E-2</v>
      </c>
      <c r="AJ17" s="76">
        <f t="shared" si="25"/>
        <v>7.0000000000000007E-2</v>
      </c>
    </row>
    <row r="18" spans="1:36" ht="12.95" customHeight="1" x14ac:dyDescent="0.15">
      <c r="A18" s="90">
        <v>445</v>
      </c>
      <c r="B18" s="107" t="s">
        <v>58</v>
      </c>
      <c r="C18" s="107"/>
      <c r="D18" s="75">
        <v>16</v>
      </c>
      <c r="E18" s="75">
        <v>14</v>
      </c>
      <c r="F18" s="4">
        <f t="shared" si="0"/>
        <v>0.13</v>
      </c>
      <c r="G18" s="5" t="s">
        <v>63</v>
      </c>
      <c r="H18" s="90"/>
      <c r="I18" s="75"/>
      <c r="J18" s="1" t="s">
        <v>15</v>
      </c>
      <c r="K18" s="76">
        <f t="shared" si="1"/>
        <v>0.14000000000000001</v>
      </c>
      <c r="L18" s="76">
        <f t="shared" si="2"/>
        <v>0.15</v>
      </c>
      <c r="M18" s="76">
        <f t="shared" si="3"/>
        <v>0.15</v>
      </c>
      <c r="N18" s="76">
        <f t="shared" si="4"/>
        <v>0.15</v>
      </c>
      <c r="O18" s="76">
        <f t="shared" si="5"/>
        <v>0.15</v>
      </c>
      <c r="P18" s="76">
        <f t="shared" si="26"/>
        <v>0.15</v>
      </c>
      <c r="Q18" s="76">
        <f t="shared" si="6"/>
        <v>0.14000000000000001</v>
      </c>
      <c r="R18" s="76">
        <f t="shared" si="7"/>
        <v>0.14000000000000001</v>
      </c>
      <c r="S18" s="76">
        <f t="shared" si="8"/>
        <v>0.15</v>
      </c>
      <c r="T18" s="76">
        <f t="shared" si="9"/>
        <v>0.15</v>
      </c>
      <c r="U18" s="76">
        <f t="shared" si="10"/>
        <v>0.14000000000000001</v>
      </c>
      <c r="V18" s="76">
        <f t="shared" si="11"/>
        <v>0.15</v>
      </c>
      <c r="W18" s="76">
        <f t="shared" si="12"/>
        <v>0.14000000000000001</v>
      </c>
      <c r="X18" s="76">
        <f t="shared" si="13"/>
        <v>0.15</v>
      </c>
      <c r="Y18" s="76">
        <f t="shared" si="14"/>
        <v>0.13</v>
      </c>
      <c r="Z18" s="76">
        <f t="shared" si="15"/>
        <v>0.14000000000000001</v>
      </c>
      <c r="AA18" s="76">
        <f t="shared" si="16"/>
        <v>0.13</v>
      </c>
      <c r="AB18" s="76">
        <f t="shared" si="17"/>
        <v>0.14000000000000001</v>
      </c>
      <c r="AC18" s="76">
        <f t="shared" si="18"/>
        <v>0.15</v>
      </c>
      <c r="AD18" s="76">
        <f t="shared" si="19"/>
        <v>0.17</v>
      </c>
      <c r="AE18" s="76">
        <f t="shared" si="20"/>
        <v>0.13</v>
      </c>
      <c r="AF18" s="76">
        <f t="shared" si="21"/>
        <v>0.14000000000000001</v>
      </c>
      <c r="AG18" s="76">
        <f t="shared" si="22"/>
        <v>0.13</v>
      </c>
      <c r="AH18" s="76">
        <f t="shared" si="23"/>
        <v>0.13</v>
      </c>
      <c r="AI18" s="76">
        <f t="shared" si="24"/>
        <v>0.15</v>
      </c>
      <c r="AJ18" s="76">
        <f t="shared" si="25"/>
        <v>0.13</v>
      </c>
    </row>
    <row r="19" spans="1:36" ht="12.95" customHeight="1" x14ac:dyDescent="0.15">
      <c r="A19" s="90">
        <v>446</v>
      </c>
      <c r="B19" s="107" t="s">
        <v>58</v>
      </c>
      <c r="C19" s="107"/>
      <c r="D19" s="75">
        <v>10</v>
      </c>
      <c r="E19" s="75">
        <v>8</v>
      </c>
      <c r="F19" s="4">
        <f t="shared" si="0"/>
        <v>0.03</v>
      </c>
      <c r="G19" s="90" t="s">
        <v>63</v>
      </c>
      <c r="H19" s="90" t="s">
        <v>61</v>
      </c>
      <c r="I19" s="75"/>
      <c r="J19" s="1" t="s">
        <v>15</v>
      </c>
      <c r="K19" s="76">
        <f t="shared" si="1"/>
        <v>0.03</v>
      </c>
      <c r="L19" s="76">
        <f t="shared" si="2"/>
        <v>0.03</v>
      </c>
      <c r="M19" s="76">
        <f t="shared" si="3"/>
        <v>0.03</v>
      </c>
      <c r="N19" s="76">
        <f t="shared" si="4"/>
        <v>0.04</v>
      </c>
      <c r="O19" s="76">
        <f t="shared" si="5"/>
        <v>0.04</v>
      </c>
      <c r="P19" s="76">
        <f t="shared" si="26"/>
        <v>0.03</v>
      </c>
      <c r="Q19" s="76">
        <f t="shared" si="6"/>
        <v>0.03</v>
      </c>
      <c r="R19" s="76">
        <f t="shared" si="7"/>
        <v>0.03</v>
      </c>
      <c r="S19" s="76">
        <f t="shared" si="8"/>
        <v>0.03</v>
      </c>
      <c r="T19" s="76">
        <f t="shared" si="9"/>
        <v>0.03</v>
      </c>
      <c r="U19" s="76">
        <f t="shared" si="10"/>
        <v>0.03</v>
      </c>
      <c r="V19" s="76">
        <f t="shared" si="11"/>
        <v>0.04</v>
      </c>
      <c r="W19" s="76">
        <f t="shared" si="12"/>
        <v>0.04</v>
      </c>
      <c r="X19" s="76">
        <f t="shared" si="13"/>
        <v>0.03</v>
      </c>
      <c r="Y19" s="76">
        <f t="shared" si="14"/>
        <v>0.03</v>
      </c>
      <c r="Z19" s="76">
        <f t="shared" si="15"/>
        <v>0.04</v>
      </c>
      <c r="AA19" s="76">
        <f t="shared" si="16"/>
        <v>0.03</v>
      </c>
      <c r="AB19" s="76">
        <f t="shared" si="17"/>
        <v>0.03</v>
      </c>
      <c r="AC19" s="76">
        <f t="shared" si="18"/>
        <v>0.03</v>
      </c>
      <c r="AD19" s="76">
        <f t="shared" si="19"/>
        <v>0.04</v>
      </c>
      <c r="AE19" s="76">
        <f t="shared" si="20"/>
        <v>0.03</v>
      </c>
      <c r="AF19" s="76">
        <f t="shared" si="21"/>
        <v>0.03</v>
      </c>
      <c r="AG19" s="76">
        <f t="shared" si="22"/>
        <v>0.03</v>
      </c>
      <c r="AH19" s="76">
        <f t="shared" si="23"/>
        <v>0.03</v>
      </c>
      <c r="AI19" s="76">
        <f t="shared" si="24"/>
        <v>0.04</v>
      </c>
      <c r="AJ19" s="76">
        <f t="shared" si="25"/>
        <v>0.03</v>
      </c>
    </row>
    <row r="20" spans="1:36" ht="12.95" customHeight="1" x14ac:dyDescent="0.15">
      <c r="A20" s="90">
        <v>447</v>
      </c>
      <c r="B20" s="107" t="s">
        <v>58</v>
      </c>
      <c r="C20" s="107"/>
      <c r="D20" s="75">
        <v>16</v>
      </c>
      <c r="E20" s="75">
        <v>16</v>
      </c>
      <c r="F20" s="4">
        <f t="shared" si="0"/>
        <v>0.15</v>
      </c>
      <c r="G20" s="75"/>
      <c r="H20" s="90" t="s">
        <v>61</v>
      </c>
      <c r="I20" s="75"/>
      <c r="J20" s="1" t="s">
        <v>15</v>
      </c>
      <c r="K20" s="76">
        <f t="shared" si="1"/>
        <v>0.16</v>
      </c>
      <c r="L20" s="76">
        <f t="shared" si="2"/>
        <v>0.17</v>
      </c>
      <c r="M20" s="76">
        <f t="shared" si="3"/>
        <v>0.17</v>
      </c>
      <c r="N20" s="76">
        <f t="shared" si="4"/>
        <v>0.17</v>
      </c>
      <c r="O20" s="76">
        <f t="shared" si="5"/>
        <v>0.17</v>
      </c>
      <c r="P20" s="76">
        <f t="shared" si="26"/>
        <v>0.17</v>
      </c>
      <c r="Q20" s="76">
        <f t="shared" si="6"/>
        <v>0.15</v>
      </c>
      <c r="R20" s="76">
        <f t="shared" si="7"/>
        <v>0.17</v>
      </c>
      <c r="S20" s="76">
        <f t="shared" si="8"/>
        <v>0.17</v>
      </c>
      <c r="T20" s="76">
        <f t="shared" si="9"/>
        <v>0.18</v>
      </c>
      <c r="U20" s="76">
        <f t="shared" si="10"/>
        <v>0.17</v>
      </c>
      <c r="V20" s="76">
        <f t="shared" si="11"/>
        <v>0.17</v>
      </c>
      <c r="W20" s="76">
        <f t="shared" si="12"/>
        <v>0.16</v>
      </c>
      <c r="X20" s="76">
        <f t="shared" si="13"/>
        <v>0.17</v>
      </c>
      <c r="Y20" s="76">
        <f t="shared" si="14"/>
        <v>0.14000000000000001</v>
      </c>
      <c r="Z20" s="76">
        <f t="shared" si="15"/>
        <v>0.16</v>
      </c>
      <c r="AA20" s="76">
        <f t="shared" si="16"/>
        <v>0.15</v>
      </c>
      <c r="AB20" s="76">
        <f t="shared" si="17"/>
        <v>0.16</v>
      </c>
      <c r="AC20" s="76">
        <f t="shared" si="18"/>
        <v>0.17</v>
      </c>
      <c r="AD20" s="76">
        <f t="shared" si="19"/>
        <v>0.2</v>
      </c>
      <c r="AE20" s="76">
        <f t="shared" si="20"/>
        <v>0.15</v>
      </c>
      <c r="AF20" s="76">
        <f t="shared" si="21"/>
        <v>0.16</v>
      </c>
      <c r="AG20" s="76">
        <f t="shared" si="22"/>
        <v>0.14000000000000001</v>
      </c>
      <c r="AH20" s="76">
        <f t="shared" si="23"/>
        <v>0.15</v>
      </c>
      <c r="AI20" s="76">
        <f t="shared" si="24"/>
        <v>0.17</v>
      </c>
      <c r="AJ20" s="76">
        <f t="shared" si="25"/>
        <v>0.15</v>
      </c>
    </row>
    <row r="21" spans="1:36" ht="12.95" customHeight="1" x14ac:dyDescent="0.15">
      <c r="A21" s="75"/>
      <c r="B21" s="107"/>
      <c r="C21" s="107"/>
      <c r="D21" s="75"/>
      <c r="E21" s="75"/>
      <c r="F21" s="4" t="str">
        <f t="shared" si="0"/>
        <v/>
      </c>
      <c r="G21" s="5"/>
      <c r="H21" s="75"/>
      <c r="I21" s="75"/>
      <c r="J21" s="1" t="s">
        <v>15</v>
      </c>
      <c r="K21" s="76" t="e">
        <f t="shared" si="1"/>
        <v>#NUM!</v>
      </c>
      <c r="L21" s="76" t="e">
        <f t="shared" si="2"/>
        <v>#NUM!</v>
      </c>
      <c r="M21" s="76" t="e">
        <f t="shared" si="3"/>
        <v>#NUM!</v>
      </c>
      <c r="N21" s="76" t="e">
        <f t="shared" si="4"/>
        <v>#NUM!</v>
      </c>
      <c r="O21" s="76" t="e">
        <f t="shared" si="5"/>
        <v>#NUM!</v>
      </c>
      <c r="P21" s="76" t="e">
        <f t="shared" si="26"/>
        <v>#N/A</v>
      </c>
      <c r="Q21" s="76" t="e">
        <f t="shared" si="6"/>
        <v>#NUM!</v>
      </c>
      <c r="R21" s="76" t="e">
        <f t="shared" si="7"/>
        <v>#NUM!</v>
      </c>
      <c r="S21" s="76" t="e">
        <f t="shared" si="8"/>
        <v>#NUM!</v>
      </c>
      <c r="T21" s="76" t="e">
        <f t="shared" si="9"/>
        <v>#NUM!</v>
      </c>
      <c r="U21" s="76" t="e">
        <f t="shared" si="10"/>
        <v>#N/A</v>
      </c>
      <c r="V21" s="76" t="e">
        <f t="shared" si="11"/>
        <v>#NUM!</v>
      </c>
      <c r="W21" s="76" t="e">
        <f t="shared" si="12"/>
        <v>#NUM!</v>
      </c>
      <c r="X21" s="76" t="e">
        <f t="shared" si="13"/>
        <v>#NUM!</v>
      </c>
      <c r="Y21" s="76" t="e">
        <f t="shared" si="14"/>
        <v>#NUM!</v>
      </c>
      <c r="Z21" s="76" t="e">
        <f t="shared" si="15"/>
        <v>#N/A</v>
      </c>
      <c r="AA21" s="76" t="e">
        <f t="shared" si="16"/>
        <v>#NUM!</v>
      </c>
      <c r="AB21" s="76" t="e">
        <f t="shared" si="17"/>
        <v>#NUM!</v>
      </c>
      <c r="AC21" s="76" t="e">
        <f t="shared" si="18"/>
        <v>#NUM!</v>
      </c>
      <c r="AD21" s="76" t="e">
        <f t="shared" si="19"/>
        <v>#NUM!</v>
      </c>
      <c r="AE21" s="76" t="e">
        <f t="shared" si="20"/>
        <v>#NUM!</v>
      </c>
      <c r="AF21" s="76" t="e">
        <f t="shared" si="21"/>
        <v>#N/A</v>
      </c>
      <c r="AG21" s="76" t="e">
        <f t="shared" si="22"/>
        <v>#NUM!</v>
      </c>
      <c r="AH21" s="76" t="e">
        <f t="shared" si="23"/>
        <v>#NUM!</v>
      </c>
      <c r="AI21" s="76" t="e">
        <f t="shared" si="24"/>
        <v>#NUM!</v>
      </c>
      <c r="AJ21" s="76" t="e">
        <f t="shared" si="25"/>
        <v>#N/A</v>
      </c>
    </row>
    <row r="22" spans="1:36" ht="12.95" customHeight="1" x14ac:dyDescent="0.15">
      <c r="A22" s="75"/>
      <c r="B22" s="107"/>
      <c r="C22" s="107"/>
      <c r="D22" s="75"/>
      <c r="E22" s="75"/>
      <c r="F22" s="4" t="str">
        <f t="shared" si="0"/>
        <v/>
      </c>
      <c r="G22" s="5"/>
      <c r="H22" s="75"/>
      <c r="I22" s="75"/>
      <c r="J22" s="1" t="s">
        <v>15</v>
      </c>
      <c r="K22" s="76" t="e">
        <f t="shared" si="1"/>
        <v>#NUM!</v>
      </c>
      <c r="L22" s="76" t="e">
        <f t="shared" si="2"/>
        <v>#NUM!</v>
      </c>
      <c r="M22" s="76" t="e">
        <f t="shared" si="3"/>
        <v>#NUM!</v>
      </c>
      <c r="N22" s="76" t="e">
        <f t="shared" si="4"/>
        <v>#NUM!</v>
      </c>
      <c r="O22" s="76" t="e">
        <f t="shared" si="5"/>
        <v>#NUM!</v>
      </c>
      <c r="P22" s="76" t="e">
        <f t="shared" si="26"/>
        <v>#N/A</v>
      </c>
      <c r="Q22" s="76" t="e">
        <f t="shared" si="6"/>
        <v>#NUM!</v>
      </c>
      <c r="R22" s="76" t="e">
        <f t="shared" si="7"/>
        <v>#NUM!</v>
      </c>
      <c r="S22" s="76" t="e">
        <f t="shared" si="8"/>
        <v>#NUM!</v>
      </c>
      <c r="T22" s="76" t="e">
        <f t="shared" si="9"/>
        <v>#NUM!</v>
      </c>
      <c r="U22" s="76" t="e">
        <f t="shared" si="10"/>
        <v>#N/A</v>
      </c>
      <c r="V22" s="76" t="e">
        <f t="shared" si="11"/>
        <v>#NUM!</v>
      </c>
      <c r="W22" s="76" t="e">
        <f t="shared" si="12"/>
        <v>#NUM!</v>
      </c>
      <c r="X22" s="76" t="e">
        <f t="shared" si="13"/>
        <v>#NUM!</v>
      </c>
      <c r="Y22" s="76" t="e">
        <f t="shared" si="14"/>
        <v>#NUM!</v>
      </c>
      <c r="Z22" s="76" t="e">
        <f t="shared" si="15"/>
        <v>#N/A</v>
      </c>
      <c r="AA22" s="76" t="e">
        <f t="shared" si="16"/>
        <v>#NUM!</v>
      </c>
      <c r="AB22" s="76" t="e">
        <f t="shared" si="17"/>
        <v>#NUM!</v>
      </c>
      <c r="AC22" s="76" t="e">
        <f t="shared" si="18"/>
        <v>#NUM!</v>
      </c>
      <c r="AD22" s="76" t="e">
        <f t="shared" si="19"/>
        <v>#NUM!</v>
      </c>
      <c r="AE22" s="76" t="e">
        <f t="shared" si="20"/>
        <v>#NUM!</v>
      </c>
      <c r="AF22" s="76" t="e">
        <f t="shared" si="21"/>
        <v>#N/A</v>
      </c>
      <c r="AG22" s="76" t="e">
        <f t="shared" si="22"/>
        <v>#NUM!</v>
      </c>
      <c r="AH22" s="76" t="e">
        <f t="shared" si="23"/>
        <v>#NUM!</v>
      </c>
      <c r="AI22" s="76" t="e">
        <f t="shared" si="24"/>
        <v>#NUM!</v>
      </c>
      <c r="AJ22" s="76" t="e">
        <f t="shared" si="25"/>
        <v>#N/A</v>
      </c>
    </row>
    <row r="23" spans="1:36" ht="12.95" customHeight="1" x14ac:dyDescent="0.15">
      <c r="A23" s="75"/>
      <c r="B23" s="107"/>
      <c r="C23" s="107"/>
      <c r="D23" s="75"/>
      <c r="E23" s="75"/>
      <c r="F23" s="4" t="str">
        <f t="shared" si="0"/>
        <v/>
      </c>
      <c r="G23" s="5"/>
      <c r="H23" s="75"/>
      <c r="I23" s="75"/>
      <c r="J23" s="1" t="s">
        <v>15</v>
      </c>
      <c r="K23" s="76" t="e">
        <f t="shared" si="1"/>
        <v>#NUM!</v>
      </c>
      <c r="L23" s="76" t="e">
        <f t="shared" si="2"/>
        <v>#NUM!</v>
      </c>
      <c r="M23" s="76" t="e">
        <f t="shared" si="3"/>
        <v>#NUM!</v>
      </c>
      <c r="N23" s="76" t="e">
        <f t="shared" si="4"/>
        <v>#NUM!</v>
      </c>
      <c r="O23" s="76" t="e">
        <f t="shared" si="5"/>
        <v>#NUM!</v>
      </c>
      <c r="P23" s="76" t="e">
        <f t="shared" si="26"/>
        <v>#N/A</v>
      </c>
      <c r="Q23" s="76" t="e">
        <f t="shared" si="6"/>
        <v>#NUM!</v>
      </c>
      <c r="R23" s="76" t="e">
        <f t="shared" si="7"/>
        <v>#NUM!</v>
      </c>
      <c r="S23" s="76" t="e">
        <f t="shared" si="8"/>
        <v>#NUM!</v>
      </c>
      <c r="T23" s="76" t="e">
        <f t="shared" si="9"/>
        <v>#NUM!</v>
      </c>
      <c r="U23" s="76" t="e">
        <f t="shared" si="10"/>
        <v>#N/A</v>
      </c>
      <c r="V23" s="76" t="e">
        <f t="shared" si="11"/>
        <v>#NUM!</v>
      </c>
      <c r="W23" s="76" t="e">
        <f t="shared" si="12"/>
        <v>#NUM!</v>
      </c>
      <c r="X23" s="76" t="e">
        <f t="shared" si="13"/>
        <v>#NUM!</v>
      </c>
      <c r="Y23" s="76" t="e">
        <f t="shared" si="14"/>
        <v>#NUM!</v>
      </c>
      <c r="Z23" s="76" t="e">
        <f t="shared" si="15"/>
        <v>#N/A</v>
      </c>
      <c r="AA23" s="76" t="e">
        <f t="shared" si="16"/>
        <v>#NUM!</v>
      </c>
      <c r="AB23" s="76" t="e">
        <f t="shared" si="17"/>
        <v>#NUM!</v>
      </c>
      <c r="AC23" s="76" t="e">
        <f t="shared" si="18"/>
        <v>#NUM!</v>
      </c>
      <c r="AD23" s="76" t="e">
        <f t="shared" si="19"/>
        <v>#NUM!</v>
      </c>
      <c r="AE23" s="76" t="e">
        <f t="shared" si="20"/>
        <v>#NUM!</v>
      </c>
      <c r="AF23" s="76" t="e">
        <f t="shared" si="21"/>
        <v>#N/A</v>
      </c>
      <c r="AG23" s="76" t="e">
        <f t="shared" si="22"/>
        <v>#NUM!</v>
      </c>
      <c r="AH23" s="76" t="e">
        <f t="shared" si="23"/>
        <v>#NUM!</v>
      </c>
      <c r="AI23" s="76" t="e">
        <f t="shared" si="24"/>
        <v>#NUM!</v>
      </c>
      <c r="AJ23" s="76" t="e">
        <f t="shared" si="25"/>
        <v>#N/A</v>
      </c>
    </row>
    <row r="24" spans="1:36" ht="12.95" customHeight="1" x14ac:dyDescent="0.15">
      <c r="A24" s="75"/>
      <c r="B24" s="107"/>
      <c r="C24" s="107"/>
      <c r="D24" s="75"/>
      <c r="E24" s="75"/>
      <c r="F24" s="4" t="str">
        <f t="shared" si="0"/>
        <v/>
      </c>
      <c r="G24" s="75"/>
      <c r="H24" s="75"/>
      <c r="I24" s="75"/>
      <c r="J24" s="1" t="s">
        <v>15</v>
      </c>
      <c r="K24" s="76" t="e">
        <f t="shared" si="1"/>
        <v>#NUM!</v>
      </c>
      <c r="L24" s="76" t="e">
        <f t="shared" si="2"/>
        <v>#NUM!</v>
      </c>
      <c r="M24" s="76" t="e">
        <f t="shared" si="3"/>
        <v>#NUM!</v>
      </c>
      <c r="N24" s="76" t="e">
        <f t="shared" si="4"/>
        <v>#NUM!</v>
      </c>
      <c r="O24" s="76" t="e">
        <f t="shared" si="5"/>
        <v>#NUM!</v>
      </c>
      <c r="P24" s="76" t="e">
        <f t="shared" si="26"/>
        <v>#N/A</v>
      </c>
      <c r="Q24" s="76" t="e">
        <f t="shared" si="6"/>
        <v>#NUM!</v>
      </c>
      <c r="R24" s="76" t="e">
        <f t="shared" si="7"/>
        <v>#NUM!</v>
      </c>
      <c r="S24" s="76" t="e">
        <f t="shared" si="8"/>
        <v>#NUM!</v>
      </c>
      <c r="T24" s="76" t="e">
        <f t="shared" si="9"/>
        <v>#NUM!</v>
      </c>
      <c r="U24" s="76" t="e">
        <f t="shared" si="10"/>
        <v>#N/A</v>
      </c>
      <c r="V24" s="76" t="e">
        <f t="shared" si="11"/>
        <v>#NUM!</v>
      </c>
      <c r="W24" s="76" t="e">
        <f t="shared" si="12"/>
        <v>#NUM!</v>
      </c>
      <c r="X24" s="76" t="e">
        <f t="shared" si="13"/>
        <v>#NUM!</v>
      </c>
      <c r="Y24" s="76" t="e">
        <f t="shared" si="14"/>
        <v>#NUM!</v>
      </c>
      <c r="Z24" s="76" t="e">
        <f t="shared" si="15"/>
        <v>#N/A</v>
      </c>
      <c r="AA24" s="76" t="e">
        <f t="shared" si="16"/>
        <v>#NUM!</v>
      </c>
      <c r="AB24" s="76" t="e">
        <f t="shared" si="17"/>
        <v>#NUM!</v>
      </c>
      <c r="AC24" s="76" t="e">
        <f t="shared" si="18"/>
        <v>#NUM!</v>
      </c>
      <c r="AD24" s="76" t="e">
        <f t="shared" si="19"/>
        <v>#NUM!</v>
      </c>
      <c r="AE24" s="76" t="e">
        <f t="shared" si="20"/>
        <v>#NUM!</v>
      </c>
      <c r="AF24" s="76" t="e">
        <f t="shared" si="21"/>
        <v>#N/A</v>
      </c>
      <c r="AG24" s="76" t="e">
        <f t="shared" si="22"/>
        <v>#NUM!</v>
      </c>
      <c r="AH24" s="76" t="e">
        <f t="shared" si="23"/>
        <v>#NUM!</v>
      </c>
      <c r="AI24" s="76" t="e">
        <f t="shared" si="24"/>
        <v>#NUM!</v>
      </c>
      <c r="AJ24" s="76" t="e">
        <f t="shared" si="25"/>
        <v>#N/A</v>
      </c>
    </row>
    <row r="25" spans="1:36" ht="12.95" customHeight="1" x14ac:dyDescent="0.15">
      <c r="A25" s="75"/>
      <c r="B25" s="107"/>
      <c r="C25" s="107"/>
      <c r="D25" s="75"/>
      <c r="E25" s="75"/>
      <c r="F25" s="4" t="str">
        <f t="shared" si="0"/>
        <v/>
      </c>
      <c r="G25" s="6"/>
      <c r="H25" s="75"/>
      <c r="I25" s="75"/>
      <c r="J25" s="1" t="s">
        <v>15</v>
      </c>
      <c r="K25" s="76" t="e">
        <f t="shared" si="1"/>
        <v>#NUM!</v>
      </c>
      <c r="L25" s="76" t="e">
        <f t="shared" si="2"/>
        <v>#NUM!</v>
      </c>
      <c r="M25" s="76" t="e">
        <f t="shared" si="3"/>
        <v>#NUM!</v>
      </c>
      <c r="N25" s="76" t="e">
        <f t="shared" si="4"/>
        <v>#NUM!</v>
      </c>
      <c r="O25" s="76" t="e">
        <f t="shared" si="5"/>
        <v>#NUM!</v>
      </c>
      <c r="P25" s="76" t="e">
        <f t="shared" si="26"/>
        <v>#N/A</v>
      </c>
      <c r="Q25" s="76" t="e">
        <f t="shared" si="6"/>
        <v>#NUM!</v>
      </c>
      <c r="R25" s="76" t="e">
        <f t="shared" si="7"/>
        <v>#NUM!</v>
      </c>
      <c r="S25" s="76" t="e">
        <f t="shared" si="8"/>
        <v>#NUM!</v>
      </c>
      <c r="T25" s="76" t="e">
        <f t="shared" si="9"/>
        <v>#NUM!</v>
      </c>
      <c r="U25" s="76" t="e">
        <f t="shared" si="10"/>
        <v>#N/A</v>
      </c>
      <c r="V25" s="76" t="e">
        <f t="shared" si="11"/>
        <v>#NUM!</v>
      </c>
      <c r="W25" s="76" t="e">
        <f t="shared" si="12"/>
        <v>#NUM!</v>
      </c>
      <c r="X25" s="76" t="e">
        <f t="shared" si="13"/>
        <v>#NUM!</v>
      </c>
      <c r="Y25" s="76" t="e">
        <f t="shared" si="14"/>
        <v>#NUM!</v>
      </c>
      <c r="Z25" s="76" t="e">
        <f t="shared" si="15"/>
        <v>#N/A</v>
      </c>
      <c r="AA25" s="76" t="e">
        <f t="shared" si="16"/>
        <v>#NUM!</v>
      </c>
      <c r="AB25" s="76" t="e">
        <f t="shared" si="17"/>
        <v>#NUM!</v>
      </c>
      <c r="AC25" s="76" t="e">
        <f t="shared" si="18"/>
        <v>#NUM!</v>
      </c>
      <c r="AD25" s="76" t="e">
        <f t="shared" si="19"/>
        <v>#NUM!</v>
      </c>
      <c r="AE25" s="76" t="e">
        <f t="shared" si="20"/>
        <v>#NUM!</v>
      </c>
      <c r="AF25" s="76" t="e">
        <f t="shared" si="21"/>
        <v>#N/A</v>
      </c>
      <c r="AG25" s="76" t="e">
        <f t="shared" si="22"/>
        <v>#NUM!</v>
      </c>
      <c r="AH25" s="76" t="e">
        <f t="shared" si="23"/>
        <v>#NUM!</v>
      </c>
      <c r="AI25" s="76" t="e">
        <f t="shared" si="24"/>
        <v>#NUM!</v>
      </c>
      <c r="AJ25" s="76" t="e">
        <f t="shared" si="25"/>
        <v>#N/A</v>
      </c>
    </row>
    <row r="26" spans="1:36" ht="12.95" customHeight="1" x14ac:dyDescent="0.15">
      <c r="A26" s="75"/>
      <c r="B26" s="107"/>
      <c r="C26" s="107"/>
      <c r="D26" s="75"/>
      <c r="E26" s="75"/>
      <c r="F26" s="4" t="str">
        <f t="shared" si="0"/>
        <v/>
      </c>
      <c r="G26" s="7"/>
      <c r="H26" s="75"/>
      <c r="I26" s="75"/>
      <c r="J26" s="1" t="s">
        <v>15</v>
      </c>
      <c r="K26" s="76" t="e">
        <f t="shared" si="1"/>
        <v>#NUM!</v>
      </c>
      <c r="L26" s="76" t="e">
        <f t="shared" si="2"/>
        <v>#NUM!</v>
      </c>
      <c r="M26" s="76" t="e">
        <f t="shared" si="3"/>
        <v>#NUM!</v>
      </c>
      <c r="N26" s="76" t="e">
        <f t="shared" si="4"/>
        <v>#NUM!</v>
      </c>
      <c r="O26" s="76" t="e">
        <f t="shared" si="5"/>
        <v>#NUM!</v>
      </c>
      <c r="P26" s="76" t="e">
        <f t="shared" si="26"/>
        <v>#N/A</v>
      </c>
      <c r="Q26" s="76" t="e">
        <f t="shared" si="6"/>
        <v>#NUM!</v>
      </c>
      <c r="R26" s="76" t="e">
        <f t="shared" si="7"/>
        <v>#NUM!</v>
      </c>
      <c r="S26" s="76" t="e">
        <f t="shared" si="8"/>
        <v>#NUM!</v>
      </c>
      <c r="T26" s="76" t="e">
        <f t="shared" si="9"/>
        <v>#NUM!</v>
      </c>
      <c r="U26" s="76" t="e">
        <f t="shared" si="10"/>
        <v>#N/A</v>
      </c>
      <c r="V26" s="76" t="e">
        <f t="shared" si="11"/>
        <v>#NUM!</v>
      </c>
      <c r="W26" s="76" t="e">
        <f t="shared" si="12"/>
        <v>#NUM!</v>
      </c>
      <c r="X26" s="76" t="e">
        <f t="shared" si="13"/>
        <v>#NUM!</v>
      </c>
      <c r="Y26" s="76" t="e">
        <f t="shared" si="14"/>
        <v>#NUM!</v>
      </c>
      <c r="Z26" s="76" t="e">
        <f t="shared" si="15"/>
        <v>#N/A</v>
      </c>
      <c r="AA26" s="76" t="e">
        <f t="shared" si="16"/>
        <v>#NUM!</v>
      </c>
      <c r="AB26" s="76" t="e">
        <f t="shared" si="17"/>
        <v>#NUM!</v>
      </c>
      <c r="AC26" s="76" t="e">
        <f t="shared" si="18"/>
        <v>#NUM!</v>
      </c>
      <c r="AD26" s="76" t="e">
        <f t="shared" si="19"/>
        <v>#NUM!</v>
      </c>
      <c r="AE26" s="76" t="e">
        <f t="shared" si="20"/>
        <v>#NUM!</v>
      </c>
      <c r="AF26" s="76" t="e">
        <f t="shared" si="21"/>
        <v>#N/A</v>
      </c>
      <c r="AG26" s="76" t="e">
        <f t="shared" si="22"/>
        <v>#NUM!</v>
      </c>
      <c r="AH26" s="76" t="e">
        <f t="shared" si="23"/>
        <v>#NUM!</v>
      </c>
      <c r="AI26" s="76" t="e">
        <f t="shared" si="24"/>
        <v>#NUM!</v>
      </c>
      <c r="AJ26" s="76" t="e">
        <f t="shared" si="25"/>
        <v>#N/A</v>
      </c>
    </row>
    <row r="27" spans="1:36" ht="12.95" customHeight="1" x14ac:dyDescent="0.15">
      <c r="A27" s="75"/>
      <c r="B27" s="107"/>
      <c r="C27" s="107"/>
      <c r="D27" s="75"/>
      <c r="E27" s="75"/>
      <c r="F27" s="4" t="str">
        <f t="shared" si="0"/>
        <v/>
      </c>
      <c r="G27" s="75"/>
      <c r="H27" s="75"/>
      <c r="I27" s="75"/>
      <c r="J27" s="1" t="s">
        <v>15</v>
      </c>
      <c r="K27" s="76" t="e">
        <f t="shared" si="1"/>
        <v>#NUM!</v>
      </c>
      <c r="L27" s="76" t="e">
        <f t="shared" si="2"/>
        <v>#NUM!</v>
      </c>
      <c r="M27" s="76" t="e">
        <f t="shared" si="3"/>
        <v>#NUM!</v>
      </c>
      <c r="N27" s="76" t="e">
        <f t="shared" si="4"/>
        <v>#NUM!</v>
      </c>
      <c r="O27" s="76" t="e">
        <f t="shared" si="5"/>
        <v>#NUM!</v>
      </c>
      <c r="P27" s="76" t="e">
        <f t="shared" si="26"/>
        <v>#N/A</v>
      </c>
      <c r="Q27" s="76" t="e">
        <f t="shared" si="6"/>
        <v>#NUM!</v>
      </c>
      <c r="R27" s="76" t="e">
        <f t="shared" si="7"/>
        <v>#NUM!</v>
      </c>
      <c r="S27" s="76" t="e">
        <f t="shared" si="8"/>
        <v>#NUM!</v>
      </c>
      <c r="T27" s="76" t="e">
        <f t="shared" si="9"/>
        <v>#NUM!</v>
      </c>
      <c r="U27" s="76" t="e">
        <f t="shared" si="10"/>
        <v>#N/A</v>
      </c>
      <c r="V27" s="76" t="e">
        <f t="shared" si="11"/>
        <v>#NUM!</v>
      </c>
      <c r="W27" s="76" t="e">
        <f t="shared" si="12"/>
        <v>#NUM!</v>
      </c>
      <c r="X27" s="76" t="e">
        <f t="shared" si="13"/>
        <v>#NUM!</v>
      </c>
      <c r="Y27" s="76" t="e">
        <f t="shared" si="14"/>
        <v>#NUM!</v>
      </c>
      <c r="Z27" s="76" t="e">
        <f t="shared" si="15"/>
        <v>#N/A</v>
      </c>
      <c r="AA27" s="76" t="e">
        <f t="shared" si="16"/>
        <v>#NUM!</v>
      </c>
      <c r="AB27" s="76" t="e">
        <f t="shared" si="17"/>
        <v>#NUM!</v>
      </c>
      <c r="AC27" s="76" t="e">
        <f t="shared" si="18"/>
        <v>#NUM!</v>
      </c>
      <c r="AD27" s="76" t="e">
        <f t="shared" si="19"/>
        <v>#NUM!</v>
      </c>
      <c r="AE27" s="76" t="e">
        <f t="shared" si="20"/>
        <v>#NUM!</v>
      </c>
      <c r="AF27" s="76" t="e">
        <f t="shared" si="21"/>
        <v>#N/A</v>
      </c>
      <c r="AG27" s="76" t="e">
        <f t="shared" si="22"/>
        <v>#NUM!</v>
      </c>
      <c r="AH27" s="76" t="e">
        <f t="shared" si="23"/>
        <v>#NUM!</v>
      </c>
      <c r="AI27" s="76" t="e">
        <f t="shared" si="24"/>
        <v>#NUM!</v>
      </c>
      <c r="AJ27" s="76" t="e">
        <f t="shared" si="25"/>
        <v>#N/A</v>
      </c>
    </row>
    <row r="28" spans="1:36" ht="12.95" customHeight="1" x14ac:dyDescent="0.15">
      <c r="A28" s="75"/>
      <c r="B28" s="107"/>
      <c r="C28" s="107"/>
      <c r="D28" s="75"/>
      <c r="E28" s="75"/>
      <c r="F28" s="4" t="str">
        <f t="shared" si="0"/>
        <v/>
      </c>
      <c r="G28" s="75"/>
      <c r="H28" s="75"/>
      <c r="I28" s="75"/>
      <c r="J28" s="1" t="s">
        <v>15</v>
      </c>
      <c r="K28" s="76" t="e">
        <f t="shared" si="1"/>
        <v>#NUM!</v>
      </c>
      <c r="L28" s="76" t="e">
        <f t="shared" si="2"/>
        <v>#NUM!</v>
      </c>
      <c r="M28" s="76" t="e">
        <f t="shared" si="3"/>
        <v>#NUM!</v>
      </c>
      <c r="N28" s="76" t="e">
        <f t="shared" si="4"/>
        <v>#NUM!</v>
      </c>
      <c r="O28" s="76" t="e">
        <f t="shared" si="5"/>
        <v>#NUM!</v>
      </c>
      <c r="P28" s="76" t="e">
        <f t="shared" si="26"/>
        <v>#N/A</v>
      </c>
      <c r="Q28" s="76" t="e">
        <f t="shared" si="6"/>
        <v>#NUM!</v>
      </c>
      <c r="R28" s="76" t="e">
        <f t="shared" si="7"/>
        <v>#NUM!</v>
      </c>
      <c r="S28" s="76" t="e">
        <f t="shared" si="8"/>
        <v>#NUM!</v>
      </c>
      <c r="T28" s="76" t="e">
        <f t="shared" si="9"/>
        <v>#NUM!</v>
      </c>
      <c r="U28" s="76" t="e">
        <f t="shared" si="10"/>
        <v>#N/A</v>
      </c>
      <c r="V28" s="76" t="e">
        <f t="shared" si="11"/>
        <v>#NUM!</v>
      </c>
      <c r="W28" s="76" t="e">
        <f t="shared" si="12"/>
        <v>#NUM!</v>
      </c>
      <c r="X28" s="76" t="e">
        <f t="shared" si="13"/>
        <v>#NUM!</v>
      </c>
      <c r="Y28" s="76" t="e">
        <f t="shared" si="14"/>
        <v>#NUM!</v>
      </c>
      <c r="Z28" s="76" t="e">
        <f t="shared" si="15"/>
        <v>#N/A</v>
      </c>
      <c r="AA28" s="76" t="e">
        <f t="shared" si="16"/>
        <v>#NUM!</v>
      </c>
      <c r="AB28" s="76" t="e">
        <f t="shared" si="17"/>
        <v>#NUM!</v>
      </c>
      <c r="AC28" s="76" t="e">
        <f t="shared" si="18"/>
        <v>#NUM!</v>
      </c>
      <c r="AD28" s="76" t="e">
        <f t="shared" si="19"/>
        <v>#NUM!</v>
      </c>
      <c r="AE28" s="76" t="e">
        <f t="shared" si="20"/>
        <v>#NUM!</v>
      </c>
      <c r="AF28" s="76" t="e">
        <f t="shared" si="21"/>
        <v>#N/A</v>
      </c>
      <c r="AG28" s="76" t="e">
        <f t="shared" si="22"/>
        <v>#NUM!</v>
      </c>
      <c r="AH28" s="76" t="e">
        <f t="shared" si="23"/>
        <v>#NUM!</v>
      </c>
      <c r="AI28" s="76" t="e">
        <f t="shared" si="24"/>
        <v>#NUM!</v>
      </c>
      <c r="AJ28" s="76" t="e">
        <f t="shared" si="25"/>
        <v>#N/A</v>
      </c>
    </row>
    <row r="29" spans="1:36" ht="12.95" customHeight="1" x14ac:dyDescent="0.15">
      <c r="A29" s="75"/>
      <c r="B29" s="107"/>
      <c r="C29" s="107"/>
      <c r="D29" s="75"/>
      <c r="E29" s="75"/>
      <c r="F29" s="4" t="str">
        <f t="shared" si="0"/>
        <v/>
      </c>
      <c r="G29" s="75"/>
      <c r="H29" s="75"/>
      <c r="I29" s="75"/>
      <c r="J29" s="1" t="s">
        <v>15</v>
      </c>
      <c r="K29" s="76" t="e">
        <f t="shared" si="1"/>
        <v>#NUM!</v>
      </c>
      <c r="L29" s="76" t="e">
        <f t="shared" si="2"/>
        <v>#NUM!</v>
      </c>
      <c r="M29" s="76" t="e">
        <f t="shared" si="3"/>
        <v>#NUM!</v>
      </c>
      <c r="N29" s="76" t="e">
        <f t="shared" si="4"/>
        <v>#NUM!</v>
      </c>
      <c r="O29" s="76" t="e">
        <f t="shared" si="5"/>
        <v>#NUM!</v>
      </c>
      <c r="P29" s="76" t="e">
        <f t="shared" si="26"/>
        <v>#N/A</v>
      </c>
      <c r="Q29" s="76" t="e">
        <f t="shared" si="6"/>
        <v>#NUM!</v>
      </c>
      <c r="R29" s="76" t="e">
        <f t="shared" si="7"/>
        <v>#NUM!</v>
      </c>
      <c r="S29" s="76" t="e">
        <f t="shared" si="8"/>
        <v>#NUM!</v>
      </c>
      <c r="T29" s="76" t="e">
        <f t="shared" si="9"/>
        <v>#NUM!</v>
      </c>
      <c r="U29" s="76" t="e">
        <f t="shared" si="10"/>
        <v>#N/A</v>
      </c>
      <c r="V29" s="76" t="e">
        <f t="shared" si="11"/>
        <v>#NUM!</v>
      </c>
      <c r="W29" s="76" t="e">
        <f t="shared" si="12"/>
        <v>#NUM!</v>
      </c>
      <c r="X29" s="76" t="e">
        <f t="shared" si="13"/>
        <v>#NUM!</v>
      </c>
      <c r="Y29" s="76" t="e">
        <f t="shared" si="14"/>
        <v>#NUM!</v>
      </c>
      <c r="Z29" s="76" t="e">
        <f t="shared" si="15"/>
        <v>#N/A</v>
      </c>
      <c r="AA29" s="76" t="e">
        <f t="shared" si="16"/>
        <v>#NUM!</v>
      </c>
      <c r="AB29" s="76" t="e">
        <f t="shared" si="17"/>
        <v>#NUM!</v>
      </c>
      <c r="AC29" s="76" t="e">
        <f t="shared" si="18"/>
        <v>#NUM!</v>
      </c>
      <c r="AD29" s="76" t="e">
        <f t="shared" si="19"/>
        <v>#NUM!</v>
      </c>
      <c r="AE29" s="76" t="e">
        <f t="shared" si="20"/>
        <v>#NUM!</v>
      </c>
      <c r="AF29" s="76" t="e">
        <f t="shared" si="21"/>
        <v>#N/A</v>
      </c>
      <c r="AG29" s="76" t="e">
        <f t="shared" si="22"/>
        <v>#NUM!</v>
      </c>
      <c r="AH29" s="76" t="e">
        <f t="shared" si="23"/>
        <v>#NUM!</v>
      </c>
      <c r="AI29" s="76" t="e">
        <f t="shared" si="24"/>
        <v>#NUM!</v>
      </c>
      <c r="AJ29" s="76" t="e">
        <f t="shared" si="25"/>
        <v>#N/A</v>
      </c>
    </row>
    <row r="30" spans="1:36" ht="12.95" customHeight="1" x14ac:dyDescent="0.15">
      <c r="A30" s="75"/>
      <c r="B30" s="107"/>
      <c r="C30" s="107"/>
      <c r="D30" s="75"/>
      <c r="E30" s="75"/>
      <c r="F30" s="4" t="str">
        <f t="shared" si="0"/>
        <v/>
      </c>
      <c r="G30" s="6"/>
      <c r="H30" s="75"/>
      <c r="I30" s="75"/>
      <c r="J30" s="1" t="s">
        <v>15</v>
      </c>
      <c r="K30" s="76" t="e">
        <f t="shared" si="1"/>
        <v>#NUM!</v>
      </c>
      <c r="L30" s="76" t="e">
        <f t="shared" si="2"/>
        <v>#NUM!</v>
      </c>
      <c r="M30" s="76" t="e">
        <f t="shared" si="3"/>
        <v>#NUM!</v>
      </c>
      <c r="N30" s="76" t="e">
        <f t="shared" si="4"/>
        <v>#NUM!</v>
      </c>
      <c r="O30" s="76" t="e">
        <f t="shared" si="5"/>
        <v>#NUM!</v>
      </c>
      <c r="P30" s="76" t="e">
        <f t="shared" si="26"/>
        <v>#N/A</v>
      </c>
      <c r="Q30" s="76" t="e">
        <f t="shared" si="6"/>
        <v>#NUM!</v>
      </c>
      <c r="R30" s="76" t="e">
        <f t="shared" si="7"/>
        <v>#NUM!</v>
      </c>
      <c r="S30" s="76" t="e">
        <f t="shared" si="8"/>
        <v>#NUM!</v>
      </c>
      <c r="T30" s="76" t="e">
        <f t="shared" si="9"/>
        <v>#NUM!</v>
      </c>
      <c r="U30" s="76" t="e">
        <f t="shared" si="10"/>
        <v>#N/A</v>
      </c>
      <c r="V30" s="76" t="e">
        <f t="shared" si="11"/>
        <v>#NUM!</v>
      </c>
      <c r="W30" s="76" t="e">
        <f t="shared" si="12"/>
        <v>#NUM!</v>
      </c>
      <c r="X30" s="76" t="e">
        <f t="shared" si="13"/>
        <v>#NUM!</v>
      </c>
      <c r="Y30" s="76" t="e">
        <f t="shared" si="14"/>
        <v>#NUM!</v>
      </c>
      <c r="Z30" s="76" t="e">
        <f t="shared" si="15"/>
        <v>#N/A</v>
      </c>
      <c r="AA30" s="76" t="e">
        <f t="shared" si="16"/>
        <v>#NUM!</v>
      </c>
      <c r="AB30" s="76" t="e">
        <f t="shared" si="17"/>
        <v>#NUM!</v>
      </c>
      <c r="AC30" s="76" t="e">
        <f t="shared" si="18"/>
        <v>#NUM!</v>
      </c>
      <c r="AD30" s="76" t="e">
        <f t="shared" si="19"/>
        <v>#NUM!</v>
      </c>
      <c r="AE30" s="76" t="e">
        <f t="shared" si="20"/>
        <v>#NUM!</v>
      </c>
      <c r="AF30" s="76" t="e">
        <f t="shared" si="21"/>
        <v>#N/A</v>
      </c>
      <c r="AG30" s="76" t="e">
        <f t="shared" si="22"/>
        <v>#NUM!</v>
      </c>
      <c r="AH30" s="76" t="e">
        <f t="shared" si="23"/>
        <v>#NUM!</v>
      </c>
      <c r="AI30" s="76" t="e">
        <f t="shared" si="24"/>
        <v>#NUM!</v>
      </c>
      <c r="AJ30" s="76" t="e">
        <f t="shared" si="25"/>
        <v>#N/A</v>
      </c>
    </row>
    <row r="31" spans="1:36" ht="12.95" customHeight="1" x14ac:dyDescent="0.15">
      <c r="A31" s="75"/>
      <c r="B31" s="107"/>
      <c r="C31" s="107"/>
      <c r="D31" s="75"/>
      <c r="E31" s="75"/>
      <c r="F31" s="4" t="str">
        <f t="shared" si="0"/>
        <v/>
      </c>
      <c r="G31" s="75"/>
      <c r="H31" s="75"/>
      <c r="I31" s="75"/>
      <c r="J31" s="1" t="s">
        <v>15</v>
      </c>
      <c r="K31" s="76" t="e">
        <f t="shared" si="1"/>
        <v>#NUM!</v>
      </c>
      <c r="L31" s="76" t="e">
        <f t="shared" si="2"/>
        <v>#NUM!</v>
      </c>
      <c r="M31" s="76" t="e">
        <f t="shared" si="3"/>
        <v>#NUM!</v>
      </c>
      <c r="N31" s="76" t="e">
        <f t="shared" si="4"/>
        <v>#NUM!</v>
      </c>
      <c r="O31" s="76" t="e">
        <f t="shared" si="5"/>
        <v>#NUM!</v>
      </c>
      <c r="P31" s="76" t="e">
        <f t="shared" si="26"/>
        <v>#N/A</v>
      </c>
      <c r="Q31" s="76" t="e">
        <f t="shared" si="6"/>
        <v>#NUM!</v>
      </c>
      <c r="R31" s="76" t="e">
        <f t="shared" si="7"/>
        <v>#NUM!</v>
      </c>
      <c r="S31" s="76" t="e">
        <f t="shared" si="8"/>
        <v>#NUM!</v>
      </c>
      <c r="T31" s="76" t="e">
        <f t="shared" si="9"/>
        <v>#NUM!</v>
      </c>
      <c r="U31" s="76" t="e">
        <f t="shared" si="10"/>
        <v>#N/A</v>
      </c>
      <c r="V31" s="76" t="e">
        <f t="shared" si="11"/>
        <v>#NUM!</v>
      </c>
      <c r="W31" s="76" t="e">
        <f t="shared" si="12"/>
        <v>#NUM!</v>
      </c>
      <c r="X31" s="76" t="e">
        <f t="shared" si="13"/>
        <v>#NUM!</v>
      </c>
      <c r="Y31" s="76" t="e">
        <f t="shared" si="14"/>
        <v>#NUM!</v>
      </c>
      <c r="Z31" s="76" t="e">
        <f t="shared" si="15"/>
        <v>#N/A</v>
      </c>
      <c r="AA31" s="76" t="e">
        <f t="shared" si="16"/>
        <v>#NUM!</v>
      </c>
      <c r="AB31" s="76" t="e">
        <f t="shared" si="17"/>
        <v>#NUM!</v>
      </c>
      <c r="AC31" s="76" t="e">
        <f t="shared" si="18"/>
        <v>#NUM!</v>
      </c>
      <c r="AD31" s="76" t="e">
        <f t="shared" si="19"/>
        <v>#NUM!</v>
      </c>
      <c r="AE31" s="76" t="e">
        <f t="shared" si="20"/>
        <v>#NUM!</v>
      </c>
      <c r="AF31" s="76" t="e">
        <f t="shared" si="21"/>
        <v>#N/A</v>
      </c>
      <c r="AG31" s="76" t="e">
        <f t="shared" si="22"/>
        <v>#NUM!</v>
      </c>
      <c r="AH31" s="76" t="e">
        <f t="shared" si="23"/>
        <v>#NUM!</v>
      </c>
      <c r="AI31" s="76" t="e">
        <f t="shared" si="24"/>
        <v>#NUM!</v>
      </c>
      <c r="AJ31" s="76" t="e">
        <f t="shared" si="25"/>
        <v>#N/A</v>
      </c>
    </row>
    <row r="32" spans="1:36" ht="12.95" customHeight="1" x14ac:dyDescent="0.15">
      <c r="A32" s="75"/>
      <c r="B32" s="107"/>
      <c r="C32" s="107"/>
      <c r="D32" s="75"/>
      <c r="E32" s="75"/>
      <c r="F32" s="4" t="str">
        <f t="shared" si="0"/>
        <v/>
      </c>
      <c r="G32" s="75"/>
      <c r="H32" s="75"/>
      <c r="I32" s="75"/>
      <c r="J32" s="1" t="s">
        <v>15</v>
      </c>
      <c r="K32" s="76" t="e">
        <f t="shared" si="1"/>
        <v>#NUM!</v>
      </c>
      <c r="L32" s="76" t="e">
        <f t="shared" si="2"/>
        <v>#NUM!</v>
      </c>
      <c r="M32" s="76" t="e">
        <f t="shared" si="3"/>
        <v>#NUM!</v>
      </c>
      <c r="N32" s="76" t="e">
        <f t="shared" si="4"/>
        <v>#NUM!</v>
      </c>
      <c r="O32" s="76" t="e">
        <f t="shared" si="5"/>
        <v>#NUM!</v>
      </c>
      <c r="P32" s="76" t="e">
        <f t="shared" si="26"/>
        <v>#N/A</v>
      </c>
      <c r="Q32" s="76" t="e">
        <f t="shared" si="6"/>
        <v>#NUM!</v>
      </c>
      <c r="R32" s="76" t="e">
        <f t="shared" si="7"/>
        <v>#NUM!</v>
      </c>
      <c r="S32" s="76" t="e">
        <f t="shared" si="8"/>
        <v>#NUM!</v>
      </c>
      <c r="T32" s="76" t="e">
        <f t="shared" si="9"/>
        <v>#NUM!</v>
      </c>
      <c r="U32" s="76" t="e">
        <f t="shared" si="10"/>
        <v>#N/A</v>
      </c>
      <c r="V32" s="76" t="e">
        <f t="shared" si="11"/>
        <v>#NUM!</v>
      </c>
      <c r="W32" s="76" t="e">
        <f t="shared" si="12"/>
        <v>#NUM!</v>
      </c>
      <c r="X32" s="76" t="e">
        <f t="shared" si="13"/>
        <v>#NUM!</v>
      </c>
      <c r="Y32" s="76" t="e">
        <f t="shared" si="14"/>
        <v>#NUM!</v>
      </c>
      <c r="Z32" s="76" t="e">
        <f t="shared" si="15"/>
        <v>#N/A</v>
      </c>
      <c r="AA32" s="76" t="e">
        <f t="shared" si="16"/>
        <v>#NUM!</v>
      </c>
      <c r="AB32" s="76" t="e">
        <f t="shared" si="17"/>
        <v>#NUM!</v>
      </c>
      <c r="AC32" s="76" t="e">
        <f t="shared" si="18"/>
        <v>#NUM!</v>
      </c>
      <c r="AD32" s="76" t="e">
        <f t="shared" si="19"/>
        <v>#NUM!</v>
      </c>
      <c r="AE32" s="76" t="e">
        <f t="shared" si="20"/>
        <v>#NUM!</v>
      </c>
      <c r="AF32" s="76" t="e">
        <f t="shared" si="21"/>
        <v>#N/A</v>
      </c>
      <c r="AG32" s="76" t="e">
        <f t="shared" si="22"/>
        <v>#NUM!</v>
      </c>
      <c r="AH32" s="76" t="e">
        <f t="shared" si="23"/>
        <v>#NUM!</v>
      </c>
      <c r="AI32" s="76" t="e">
        <f t="shared" si="24"/>
        <v>#NUM!</v>
      </c>
      <c r="AJ32" s="76" t="e">
        <f t="shared" si="25"/>
        <v>#N/A</v>
      </c>
    </row>
    <row r="33" spans="1:36" ht="12.95" customHeight="1" x14ac:dyDescent="0.15">
      <c r="A33" s="75"/>
      <c r="B33" s="107"/>
      <c r="C33" s="107"/>
      <c r="D33" s="75"/>
      <c r="E33" s="75"/>
      <c r="F33" s="4" t="str">
        <f t="shared" si="0"/>
        <v/>
      </c>
      <c r="G33" s="75"/>
      <c r="H33" s="75"/>
      <c r="I33" s="75"/>
      <c r="J33" s="1" t="s">
        <v>15</v>
      </c>
      <c r="K33" s="76" t="e">
        <f t="shared" si="1"/>
        <v>#NUM!</v>
      </c>
      <c r="L33" s="76" t="e">
        <f t="shared" si="2"/>
        <v>#NUM!</v>
      </c>
      <c r="M33" s="76" t="e">
        <f t="shared" si="3"/>
        <v>#NUM!</v>
      </c>
      <c r="N33" s="76" t="e">
        <f t="shared" si="4"/>
        <v>#NUM!</v>
      </c>
      <c r="O33" s="76" t="e">
        <f t="shared" si="5"/>
        <v>#NUM!</v>
      </c>
      <c r="P33" s="76" t="e">
        <f t="shared" si="26"/>
        <v>#N/A</v>
      </c>
      <c r="Q33" s="76" t="e">
        <f t="shared" si="6"/>
        <v>#NUM!</v>
      </c>
      <c r="R33" s="76" t="e">
        <f t="shared" si="7"/>
        <v>#NUM!</v>
      </c>
      <c r="S33" s="76" t="e">
        <f t="shared" si="8"/>
        <v>#NUM!</v>
      </c>
      <c r="T33" s="76" t="e">
        <f t="shared" si="9"/>
        <v>#NUM!</v>
      </c>
      <c r="U33" s="76" t="e">
        <f t="shared" si="10"/>
        <v>#N/A</v>
      </c>
      <c r="V33" s="76" t="e">
        <f t="shared" si="11"/>
        <v>#NUM!</v>
      </c>
      <c r="W33" s="76" t="e">
        <f t="shared" si="12"/>
        <v>#NUM!</v>
      </c>
      <c r="X33" s="76" t="e">
        <f t="shared" si="13"/>
        <v>#NUM!</v>
      </c>
      <c r="Y33" s="76" t="e">
        <f t="shared" si="14"/>
        <v>#NUM!</v>
      </c>
      <c r="Z33" s="76" t="e">
        <f t="shared" si="15"/>
        <v>#N/A</v>
      </c>
      <c r="AA33" s="76" t="e">
        <f t="shared" si="16"/>
        <v>#NUM!</v>
      </c>
      <c r="AB33" s="76" t="e">
        <f t="shared" si="17"/>
        <v>#NUM!</v>
      </c>
      <c r="AC33" s="76" t="e">
        <f t="shared" si="18"/>
        <v>#NUM!</v>
      </c>
      <c r="AD33" s="76" t="e">
        <f t="shared" si="19"/>
        <v>#NUM!</v>
      </c>
      <c r="AE33" s="76" t="e">
        <f t="shared" si="20"/>
        <v>#NUM!</v>
      </c>
      <c r="AF33" s="76" t="e">
        <f t="shared" si="21"/>
        <v>#N/A</v>
      </c>
      <c r="AG33" s="76" t="e">
        <f t="shared" si="22"/>
        <v>#NUM!</v>
      </c>
      <c r="AH33" s="76" t="e">
        <f t="shared" si="23"/>
        <v>#NUM!</v>
      </c>
      <c r="AI33" s="76" t="e">
        <f t="shared" si="24"/>
        <v>#NUM!</v>
      </c>
      <c r="AJ33" s="76" t="e">
        <f t="shared" si="25"/>
        <v>#N/A</v>
      </c>
    </row>
    <row r="34" spans="1:36" ht="12.95" customHeight="1" x14ac:dyDescent="0.15">
      <c r="A34" s="75"/>
      <c r="B34" s="107"/>
      <c r="C34" s="107"/>
      <c r="D34" s="75"/>
      <c r="E34" s="75"/>
      <c r="F34" s="4" t="str">
        <f t="shared" si="0"/>
        <v/>
      </c>
      <c r="G34" s="75"/>
      <c r="H34" s="75"/>
      <c r="I34" s="75"/>
      <c r="K34" s="76" t="e">
        <f t="shared" si="1"/>
        <v>#NUM!</v>
      </c>
      <c r="L34" s="76" t="e">
        <f t="shared" si="2"/>
        <v>#NUM!</v>
      </c>
      <c r="M34" s="76" t="e">
        <f t="shared" si="3"/>
        <v>#NUM!</v>
      </c>
      <c r="N34" s="76" t="e">
        <f t="shared" si="4"/>
        <v>#NUM!</v>
      </c>
      <c r="O34" s="76" t="e">
        <f t="shared" si="5"/>
        <v>#NUM!</v>
      </c>
      <c r="P34" s="76" t="e">
        <f t="shared" si="26"/>
        <v>#N/A</v>
      </c>
      <c r="Q34" s="76" t="e">
        <f t="shared" si="6"/>
        <v>#NUM!</v>
      </c>
      <c r="R34" s="76" t="e">
        <f t="shared" si="7"/>
        <v>#NUM!</v>
      </c>
      <c r="S34" s="76" t="e">
        <f t="shared" si="8"/>
        <v>#NUM!</v>
      </c>
      <c r="T34" s="76" t="e">
        <f t="shared" si="9"/>
        <v>#NUM!</v>
      </c>
      <c r="U34" s="76" t="e">
        <f t="shared" si="10"/>
        <v>#N/A</v>
      </c>
      <c r="V34" s="76" t="e">
        <f t="shared" si="11"/>
        <v>#NUM!</v>
      </c>
      <c r="W34" s="76" t="e">
        <f t="shared" si="12"/>
        <v>#NUM!</v>
      </c>
      <c r="X34" s="76" t="e">
        <f t="shared" si="13"/>
        <v>#NUM!</v>
      </c>
      <c r="Y34" s="76" t="e">
        <f t="shared" si="14"/>
        <v>#NUM!</v>
      </c>
      <c r="Z34" s="76" t="e">
        <f t="shared" si="15"/>
        <v>#N/A</v>
      </c>
      <c r="AA34" s="76" t="e">
        <f t="shared" si="16"/>
        <v>#NUM!</v>
      </c>
      <c r="AB34" s="76" t="e">
        <f t="shared" si="17"/>
        <v>#NUM!</v>
      </c>
      <c r="AC34" s="76" t="e">
        <f t="shared" si="18"/>
        <v>#NUM!</v>
      </c>
      <c r="AD34" s="76" t="e">
        <f t="shared" si="19"/>
        <v>#NUM!</v>
      </c>
      <c r="AE34" s="76" t="e">
        <f t="shared" si="20"/>
        <v>#NUM!</v>
      </c>
      <c r="AF34" s="76" t="e">
        <f t="shared" si="21"/>
        <v>#N/A</v>
      </c>
      <c r="AG34" s="76" t="e">
        <f t="shared" si="22"/>
        <v>#NUM!</v>
      </c>
      <c r="AH34" s="76" t="e">
        <f t="shared" si="23"/>
        <v>#NUM!</v>
      </c>
      <c r="AI34" s="76" t="e">
        <f t="shared" si="24"/>
        <v>#NUM!</v>
      </c>
      <c r="AJ34" s="76" t="e">
        <f t="shared" si="25"/>
        <v>#N/A</v>
      </c>
    </row>
    <row r="35" spans="1:36" ht="12.95" customHeight="1" x14ac:dyDescent="0.15">
      <c r="A35" s="75"/>
      <c r="B35" s="107"/>
      <c r="C35" s="107"/>
      <c r="D35" s="75"/>
      <c r="E35" s="75"/>
      <c r="F35" s="4" t="str">
        <f t="shared" si="0"/>
        <v/>
      </c>
      <c r="G35" s="75"/>
      <c r="H35" s="75"/>
      <c r="I35" s="75"/>
      <c r="K35" s="76" t="e">
        <f t="shared" si="1"/>
        <v>#NUM!</v>
      </c>
      <c r="L35" s="76" t="e">
        <f t="shared" si="2"/>
        <v>#NUM!</v>
      </c>
      <c r="M35" s="76" t="e">
        <f t="shared" si="3"/>
        <v>#NUM!</v>
      </c>
      <c r="N35" s="76" t="e">
        <f t="shared" si="4"/>
        <v>#NUM!</v>
      </c>
      <c r="O35" s="76" t="e">
        <f t="shared" si="5"/>
        <v>#NUM!</v>
      </c>
      <c r="P35" s="76" t="e">
        <f t="shared" si="26"/>
        <v>#N/A</v>
      </c>
      <c r="Q35" s="76" t="e">
        <f t="shared" si="6"/>
        <v>#NUM!</v>
      </c>
      <c r="R35" s="76" t="e">
        <f t="shared" si="7"/>
        <v>#NUM!</v>
      </c>
      <c r="S35" s="76" t="e">
        <f t="shared" si="8"/>
        <v>#NUM!</v>
      </c>
      <c r="T35" s="76" t="e">
        <f t="shared" si="9"/>
        <v>#NUM!</v>
      </c>
      <c r="U35" s="76" t="e">
        <f t="shared" si="10"/>
        <v>#N/A</v>
      </c>
      <c r="V35" s="76" t="e">
        <f t="shared" si="11"/>
        <v>#NUM!</v>
      </c>
      <c r="W35" s="76" t="e">
        <f t="shared" si="12"/>
        <v>#NUM!</v>
      </c>
      <c r="X35" s="76" t="e">
        <f t="shared" si="13"/>
        <v>#NUM!</v>
      </c>
      <c r="Y35" s="76" t="e">
        <f t="shared" si="14"/>
        <v>#NUM!</v>
      </c>
      <c r="Z35" s="76" t="e">
        <f t="shared" si="15"/>
        <v>#N/A</v>
      </c>
      <c r="AA35" s="76" t="e">
        <f t="shared" si="16"/>
        <v>#NUM!</v>
      </c>
      <c r="AB35" s="76" t="e">
        <f t="shared" si="17"/>
        <v>#NUM!</v>
      </c>
      <c r="AC35" s="76" t="e">
        <f t="shared" si="18"/>
        <v>#NUM!</v>
      </c>
      <c r="AD35" s="76" t="e">
        <f t="shared" si="19"/>
        <v>#NUM!</v>
      </c>
      <c r="AE35" s="76" t="e">
        <f t="shared" si="20"/>
        <v>#NUM!</v>
      </c>
      <c r="AF35" s="76" t="e">
        <f t="shared" si="21"/>
        <v>#N/A</v>
      </c>
      <c r="AG35" s="76" t="e">
        <f t="shared" si="22"/>
        <v>#NUM!</v>
      </c>
      <c r="AH35" s="76" t="e">
        <f t="shared" si="23"/>
        <v>#NUM!</v>
      </c>
      <c r="AI35" s="76" t="e">
        <f t="shared" si="24"/>
        <v>#NUM!</v>
      </c>
      <c r="AJ35" s="76" t="e">
        <f t="shared" si="25"/>
        <v>#N/A</v>
      </c>
    </row>
    <row r="36" spans="1:36" ht="12.95" customHeight="1" x14ac:dyDescent="0.15">
      <c r="A36" s="75"/>
      <c r="B36" s="107"/>
      <c r="C36" s="107"/>
      <c r="D36" s="75"/>
      <c r="E36" s="75"/>
      <c r="F36" s="4" t="str">
        <f t="shared" si="0"/>
        <v/>
      </c>
      <c r="G36" s="5"/>
      <c r="H36" s="75"/>
      <c r="I36" s="75"/>
      <c r="K36" s="76" t="e">
        <f t="shared" si="1"/>
        <v>#NUM!</v>
      </c>
      <c r="L36" s="76" t="e">
        <f t="shared" si="2"/>
        <v>#NUM!</v>
      </c>
      <c r="M36" s="76" t="e">
        <f t="shared" si="3"/>
        <v>#NUM!</v>
      </c>
      <c r="N36" s="76" t="e">
        <f t="shared" si="4"/>
        <v>#NUM!</v>
      </c>
      <c r="O36" s="76" t="e">
        <f t="shared" si="5"/>
        <v>#NUM!</v>
      </c>
      <c r="P36" s="76" t="e">
        <f t="shared" si="26"/>
        <v>#N/A</v>
      </c>
      <c r="Q36" s="76" t="e">
        <f t="shared" si="6"/>
        <v>#NUM!</v>
      </c>
      <c r="R36" s="76" t="e">
        <f t="shared" si="7"/>
        <v>#NUM!</v>
      </c>
      <c r="S36" s="76" t="e">
        <f t="shared" si="8"/>
        <v>#NUM!</v>
      </c>
      <c r="T36" s="76" t="e">
        <f t="shared" si="9"/>
        <v>#NUM!</v>
      </c>
      <c r="U36" s="76" t="e">
        <f t="shared" si="10"/>
        <v>#N/A</v>
      </c>
      <c r="V36" s="76" t="e">
        <f t="shared" si="11"/>
        <v>#NUM!</v>
      </c>
      <c r="W36" s="76" t="e">
        <f t="shared" si="12"/>
        <v>#NUM!</v>
      </c>
      <c r="X36" s="76" t="e">
        <f t="shared" si="13"/>
        <v>#NUM!</v>
      </c>
      <c r="Y36" s="76" t="e">
        <f t="shared" si="14"/>
        <v>#NUM!</v>
      </c>
      <c r="Z36" s="76" t="e">
        <f t="shared" si="15"/>
        <v>#N/A</v>
      </c>
      <c r="AA36" s="76" t="e">
        <f t="shared" si="16"/>
        <v>#NUM!</v>
      </c>
      <c r="AB36" s="76" t="e">
        <f t="shared" si="17"/>
        <v>#NUM!</v>
      </c>
      <c r="AC36" s="76" t="e">
        <f t="shared" si="18"/>
        <v>#NUM!</v>
      </c>
      <c r="AD36" s="76" t="e">
        <f t="shared" si="19"/>
        <v>#NUM!</v>
      </c>
      <c r="AE36" s="76" t="e">
        <f t="shared" si="20"/>
        <v>#NUM!</v>
      </c>
      <c r="AF36" s="76" t="e">
        <f t="shared" si="21"/>
        <v>#N/A</v>
      </c>
      <c r="AG36" s="76" t="e">
        <f t="shared" si="22"/>
        <v>#NUM!</v>
      </c>
      <c r="AH36" s="76" t="e">
        <f t="shared" si="23"/>
        <v>#NUM!</v>
      </c>
      <c r="AI36" s="76" t="e">
        <f t="shared" si="24"/>
        <v>#NUM!</v>
      </c>
      <c r="AJ36" s="76" t="e">
        <f t="shared" si="25"/>
        <v>#N/A</v>
      </c>
    </row>
    <row r="37" spans="1:36" ht="12.95" customHeight="1" x14ac:dyDescent="0.15">
      <c r="A37" s="75"/>
      <c r="B37" s="107"/>
      <c r="C37" s="107"/>
      <c r="D37" s="75"/>
      <c r="E37" s="75"/>
      <c r="F37" s="4" t="str">
        <f t="shared" si="0"/>
        <v/>
      </c>
      <c r="G37" s="5"/>
      <c r="H37" s="75"/>
      <c r="I37" s="75"/>
      <c r="K37" s="76" t="e">
        <f t="shared" si="1"/>
        <v>#NUM!</v>
      </c>
      <c r="L37" s="76" t="e">
        <f t="shared" si="2"/>
        <v>#NUM!</v>
      </c>
      <c r="M37" s="76" t="e">
        <f t="shared" si="3"/>
        <v>#NUM!</v>
      </c>
      <c r="N37" s="76" t="e">
        <f t="shared" si="4"/>
        <v>#NUM!</v>
      </c>
      <c r="O37" s="76" t="e">
        <f t="shared" si="5"/>
        <v>#NUM!</v>
      </c>
      <c r="P37" s="76" t="e">
        <f t="shared" si="26"/>
        <v>#N/A</v>
      </c>
      <c r="Q37" s="76" t="e">
        <f t="shared" si="6"/>
        <v>#NUM!</v>
      </c>
      <c r="R37" s="76" t="e">
        <f t="shared" si="7"/>
        <v>#NUM!</v>
      </c>
      <c r="S37" s="76" t="e">
        <f t="shared" si="8"/>
        <v>#NUM!</v>
      </c>
      <c r="T37" s="76" t="e">
        <f t="shared" si="9"/>
        <v>#NUM!</v>
      </c>
      <c r="U37" s="76" t="e">
        <f t="shared" si="10"/>
        <v>#N/A</v>
      </c>
      <c r="V37" s="76" t="e">
        <f t="shared" si="11"/>
        <v>#NUM!</v>
      </c>
      <c r="W37" s="76" t="e">
        <f t="shared" si="12"/>
        <v>#NUM!</v>
      </c>
      <c r="X37" s="76" t="e">
        <f t="shared" si="13"/>
        <v>#NUM!</v>
      </c>
      <c r="Y37" s="76" t="e">
        <f t="shared" si="14"/>
        <v>#NUM!</v>
      </c>
      <c r="Z37" s="76" t="e">
        <f t="shared" si="15"/>
        <v>#N/A</v>
      </c>
      <c r="AA37" s="76" t="e">
        <f t="shared" si="16"/>
        <v>#NUM!</v>
      </c>
      <c r="AB37" s="76" t="e">
        <f t="shared" si="17"/>
        <v>#NUM!</v>
      </c>
      <c r="AC37" s="76" t="e">
        <f t="shared" si="18"/>
        <v>#NUM!</v>
      </c>
      <c r="AD37" s="76" t="e">
        <f t="shared" si="19"/>
        <v>#NUM!</v>
      </c>
      <c r="AE37" s="76" t="e">
        <f t="shared" si="20"/>
        <v>#NUM!</v>
      </c>
      <c r="AF37" s="76" t="e">
        <f t="shared" si="21"/>
        <v>#N/A</v>
      </c>
      <c r="AG37" s="76" t="e">
        <f t="shared" si="22"/>
        <v>#NUM!</v>
      </c>
      <c r="AH37" s="76" t="e">
        <f t="shared" si="23"/>
        <v>#NUM!</v>
      </c>
      <c r="AI37" s="76" t="e">
        <f t="shared" si="24"/>
        <v>#NUM!</v>
      </c>
      <c r="AJ37" s="76" t="e">
        <f t="shared" si="25"/>
        <v>#N/A</v>
      </c>
    </row>
    <row r="38" spans="1:36" ht="12.95" customHeight="1" x14ac:dyDescent="0.15">
      <c r="A38" s="75"/>
      <c r="B38" s="107"/>
      <c r="C38" s="107"/>
      <c r="D38" s="75"/>
      <c r="E38" s="75"/>
      <c r="F38" s="4" t="str">
        <f t="shared" si="0"/>
        <v/>
      </c>
      <c r="G38" s="75"/>
      <c r="H38" s="75"/>
      <c r="I38" s="75"/>
      <c r="K38" s="76" t="e">
        <f t="shared" si="1"/>
        <v>#NUM!</v>
      </c>
      <c r="L38" s="76" t="e">
        <f t="shared" si="2"/>
        <v>#NUM!</v>
      </c>
      <c r="M38" s="76" t="e">
        <f t="shared" si="3"/>
        <v>#NUM!</v>
      </c>
      <c r="N38" s="76" t="e">
        <f t="shared" si="4"/>
        <v>#NUM!</v>
      </c>
      <c r="O38" s="76" t="e">
        <f t="shared" si="5"/>
        <v>#NUM!</v>
      </c>
      <c r="P38" s="76" t="e">
        <f t="shared" si="26"/>
        <v>#N/A</v>
      </c>
      <c r="Q38" s="76" t="e">
        <f t="shared" si="6"/>
        <v>#NUM!</v>
      </c>
      <c r="R38" s="76" t="e">
        <f t="shared" si="7"/>
        <v>#NUM!</v>
      </c>
      <c r="S38" s="76" t="e">
        <f t="shared" si="8"/>
        <v>#NUM!</v>
      </c>
      <c r="T38" s="76" t="e">
        <f t="shared" si="9"/>
        <v>#NUM!</v>
      </c>
      <c r="U38" s="76" t="e">
        <f t="shared" si="10"/>
        <v>#N/A</v>
      </c>
      <c r="V38" s="76" t="e">
        <f t="shared" si="11"/>
        <v>#NUM!</v>
      </c>
      <c r="W38" s="76" t="e">
        <f t="shared" si="12"/>
        <v>#NUM!</v>
      </c>
      <c r="X38" s="76" t="e">
        <f t="shared" si="13"/>
        <v>#NUM!</v>
      </c>
      <c r="Y38" s="76" t="e">
        <f t="shared" si="14"/>
        <v>#NUM!</v>
      </c>
      <c r="Z38" s="76" t="e">
        <f t="shared" si="15"/>
        <v>#N/A</v>
      </c>
      <c r="AA38" s="76" t="e">
        <f t="shared" si="16"/>
        <v>#NUM!</v>
      </c>
      <c r="AB38" s="76" t="e">
        <f t="shared" si="17"/>
        <v>#NUM!</v>
      </c>
      <c r="AC38" s="76" t="e">
        <f t="shared" si="18"/>
        <v>#NUM!</v>
      </c>
      <c r="AD38" s="76" t="e">
        <f t="shared" si="19"/>
        <v>#NUM!</v>
      </c>
      <c r="AE38" s="76" t="e">
        <f t="shared" si="20"/>
        <v>#NUM!</v>
      </c>
      <c r="AF38" s="76" t="e">
        <f t="shared" si="21"/>
        <v>#N/A</v>
      </c>
      <c r="AG38" s="76" t="e">
        <f t="shared" si="22"/>
        <v>#NUM!</v>
      </c>
      <c r="AH38" s="76" t="e">
        <f t="shared" si="23"/>
        <v>#NUM!</v>
      </c>
      <c r="AI38" s="76" t="e">
        <f t="shared" si="24"/>
        <v>#NUM!</v>
      </c>
      <c r="AJ38" s="76" t="e">
        <f t="shared" si="25"/>
        <v>#N/A</v>
      </c>
    </row>
    <row r="39" spans="1:36" ht="12.95" customHeight="1" x14ac:dyDescent="0.15">
      <c r="A39" s="75"/>
      <c r="B39" s="107"/>
      <c r="C39" s="107"/>
      <c r="D39" s="75"/>
      <c r="E39" s="75"/>
      <c r="F39" s="4" t="str">
        <f t="shared" si="0"/>
        <v/>
      </c>
      <c r="G39" s="75"/>
      <c r="H39" s="75"/>
      <c r="I39" s="75"/>
      <c r="K39" s="76" t="e">
        <f t="shared" si="1"/>
        <v>#NUM!</v>
      </c>
      <c r="L39" s="76" t="e">
        <f t="shared" si="2"/>
        <v>#NUM!</v>
      </c>
      <c r="M39" s="76" t="e">
        <f t="shared" si="3"/>
        <v>#NUM!</v>
      </c>
      <c r="N39" s="76" t="e">
        <f t="shared" si="4"/>
        <v>#NUM!</v>
      </c>
      <c r="O39" s="76" t="e">
        <f t="shared" si="5"/>
        <v>#NUM!</v>
      </c>
      <c r="P39" s="76" t="e">
        <f t="shared" si="26"/>
        <v>#N/A</v>
      </c>
      <c r="Q39" s="76" t="e">
        <f t="shared" si="6"/>
        <v>#NUM!</v>
      </c>
      <c r="R39" s="76" t="e">
        <f t="shared" si="7"/>
        <v>#NUM!</v>
      </c>
      <c r="S39" s="76" t="e">
        <f t="shared" si="8"/>
        <v>#NUM!</v>
      </c>
      <c r="T39" s="76" t="e">
        <f t="shared" si="9"/>
        <v>#NUM!</v>
      </c>
      <c r="U39" s="76" t="e">
        <f t="shared" si="10"/>
        <v>#N/A</v>
      </c>
      <c r="V39" s="76" t="e">
        <f t="shared" si="11"/>
        <v>#NUM!</v>
      </c>
      <c r="W39" s="76" t="e">
        <f t="shared" si="12"/>
        <v>#NUM!</v>
      </c>
      <c r="X39" s="76" t="e">
        <f t="shared" si="13"/>
        <v>#NUM!</v>
      </c>
      <c r="Y39" s="76" t="e">
        <f t="shared" si="14"/>
        <v>#NUM!</v>
      </c>
      <c r="Z39" s="76" t="e">
        <f t="shared" si="15"/>
        <v>#N/A</v>
      </c>
      <c r="AA39" s="76" t="e">
        <f t="shared" si="16"/>
        <v>#NUM!</v>
      </c>
      <c r="AB39" s="76" t="e">
        <f t="shared" si="17"/>
        <v>#NUM!</v>
      </c>
      <c r="AC39" s="76" t="e">
        <f t="shared" si="18"/>
        <v>#NUM!</v>
      </c>
      <c r="AD39" s="76" t="e">
        <f t="shared" si="19"/>
        <v>#NUM!</v>
      </c>
      <c r="AE39" s="76" t="e">
        <f t="shared" si="20"/>
        <v>#NUM!</v>
      </c>
      <c r="AF39" s="76" t="e">
        <f t="shared" si="21"/>
        <v>#N/A</v>
      </c>
      <c r="AG39" s="76" t="e">
        <f t="shared" si="22"/>
        <v>#NUM!</v>
      </c>
      <c r="AH39" s="76" t="e">
        <f t="shared" si="23"/>
        <v>#NUM!</v>
      </c>
      <c r="AI39" s="76" t="e">
        <f t="shared" si="24"/>
        <v>#NUM!</v>
      </c>
      <c r="AJ39" s="76" t="e">
        <f t="shared" si="25"/>
        <v>#N/A</v>
      </c>
    </row>
    <row r="40" spans="1:36" ht="12.95" customHeight="1" x14ac:dyDescent="0.15">
      <c r="A40" s="75"/>
      <c r="B40" s="107"/>
      <c r="C40" s="107"/>
      <c r="D40" s="75"/>
      <c r="E40" s="75"/>
      <c r="F40" s="4" t="str">
        <f t="shared" si="0"/>
        <v/>
      </c>
      <c r="G40" s="75"/>
      <c r="H40" s="75"/>
      <c r="I40" s="75"/>
      <c r="K40" s="76" t="e">
        <f t="shared" si="1"/>
        <v>#NUM!</v>
      </c>
      <c r="L40" s="76" t="e">
        <f t="shared" si="2"/>
        <v>#NUM!</v>
      </c>
      <c r="M40" s="76" t="e">
        <f t="shared" si="3"/>
        <v>#NUM!</v>
      </c>
      <c r="N40" s="76" t="e">
        <f t="shared" si="4"/>
        <v>#NUM!</v>
      </c>
      <c r="O40" s="76" t="e">
        <f t="shared" si="5"/>
        <v>#NUM!</v>
      </c>
      <c r="P40" s="76" t="e">
        <f t="shared" si="26"/>
        <v>#N/A</v>
      </c>
      <c r="Q40" s="76" t="e">
        <f t="shared" si="6"/>
        <v>#NUM!</v>
      </c>
      <c r="R40" s="76" t="e">
        <f t="shared" si="7"/>
        <v>#NUM!</v>
      </c>
      <c r="S40" s="76" t="e">
        <f t="shared" si="8"/>
        <v>#NUM!</v>
      </c>
      <c r="T40" s="76" t="e">
        <f t="shared" si="9"/>
        <v>#NUM!</v>
      </c>
      <c r="U40" s="76" t="e">
        <f t="shared" si="10"/>
        <v>#N/A</v>
      </c>
      <c r="V40" s="76" t="e">
        <f t="shared" si="11"/>
        <v>#NUM!</v>
      </c>
      <c r="W40" s="76" t="e">
        <f t="shared" si="12"/>
        <v>#NUM!</v>
      </c>
      <c r="X40" s="76" t="e">
        <f t="shared" si="13"/>
        <v>#NUM!</v>
      </c>
      <c r="Y40" s="76" t="e">
        <f t="shared" si="14"/>
        <v>#NUM!</v>
      </c>
      <c r="Z40" s="76" t="e">
        <f t="shared" si="15"/>
        <v>#N/A</v>
      </c>
      <c r="AA40" s="76" t="e">
        <f t="shared" si="16"/>
        <v>#NUM!</v>
      </c>
      <c r="AB40" s="76" t="e">
        <f t="shared" si="17"/>
        <v>#NUM!</v>
      </c>
      <c r="AC40" s="76" t="e">
        <f t="shared" si="18"/>
        <v>#NUM!</v>
      </c>
      <c r="AD40" s="76" t="e">
        <f t="shared" si="19"/>
        <v>#NUM!</v>
      </c>
      <c r="AE40" s="76" t="e">
        <f t="shared" si="20"/>
        <v>#NUM!</v>
      </c>
      <c r="AF40" s="76" t="e">
        <f t="shared" si="21"/>
        <v>#N/A</v>
      </c>
      <c r="AG40" s="76" t="e">
        <f t="shared" si="22"/>
        <v>#NUM!</v>
      </c>
      <c r="AH40" s="76" t="e">
        <f t="shared" si="23"/>
        <v>#NUM!</v>
      </c>
      <c r="AI40" s="76" t="e">
        <f t="shared" si="24"/>
        <v>#NUM!</v>
      </c>
      <c r="AJ40" s="76" t="e">
        <f t="shared" si="25"/>
        <v>#N/A</v>
      </c>
    </row>
    <row r="41" spans="1:36" ht="12.95" customHeight="1" x14ac:dyDescent="0.15">
      <c r="A41" s="75"/>
      <c r="B41" s="107"/>
      <c r="C41" s="107"/>
      <c r="D41" s="75"/>
      <c r="E41" s="75"/>
      <c r="F41" s="4" t="str">
        <f t="shared" si="0"/>
        <v/>
      </c>
      <c r="G41" s="75"/>
      <c r="H41" s="75"/>
      <c r="I41" s="75"/>
      <c r="K41" s="76" t="e">
        <f t="shared" si="1"/>
        <v>#NUM!</v>
      </c>
      <c r="L41" s="76" t="e">
        <f t="shared" si="2"/>
        <v>#NUM!</v>
      </c>
      <c r="M41" s="76" t="e">
        <f t="shared" si="3"/>
        <v>#NUM!</v>
      </c>
      <c r="N41" s="76" t="e">
        <f t="shared" si="4"/>
        <v>#NUM!</v>
      </c>
      <c r="O41" s="76" t="e">
        <f t="shared" si="5"/>
        <v>#NUM!</v>
      </c>
      <c r="P41" s="76" t="e">
        <f t="shared" si="26"/>
        <v>#N/A</v>
      </c>
      <c r="Q41" s="76" t="e">
        <f t="shared" si="6"/>
        <v>#NUM!</v>
      </c>
      <c r="R41" s="76" t="e">
        <f t="shared" si="7"/>
        <v>#NUM!</v>
      </c>
      <c r="S41" s="76" t="e">
        <f t="shared" si="8"/>
        <v>#NUM!</v>
      </c>
      <c r="T41" s="76" t="e">
        <f t="shared" si="9"/>
        <v>#NUM!</v>
      </c>
      <c r="U41" s="76" t="e">
        <f t="shared" si="10"/>
        <v>#N/A</v>
      </c>
      <c r="V41" s="76" t="e">
        <f t="shared" si="11"/>
        <v>#NUM!</v>
      </c>
      <c r="W41" s="76" t="e">
        <f t="shared" si="12"/>
        <v>#NUM!</v>
      </c>
      <c r="X41" s="76" t="e">
        <f t="shared" si="13"/>
        <v>#NUM!</v>
      </c>
      <c r="Y41" s="76" t="e">
        <f t="shared" si="14"/>
        <v>#NUM!</v>
      </c>
      <c r="Z41" s="76" t="e">
        <f t="shared" si="15"/>
        <v>#N/A</v>
      </c>
      <c r="AA41" s="76" t="e">
        <f t="shared" si="16"/>
        <v>#NUM!</v>
      </c>
      <c r="AB41" s="76" t="e">
        <f t="shared" si="17"/>
        <v>#NUM!</v>
      </c>
      <c r="AC41" s="76" t="e">
        <f t="shared" si="18"/>
        <v>#NUM!</v>
      </c>
      <c r="AD41" s="76" t="e">
        <f t="shared" si="19"/>
        <v>#NUM!</v>
      </c>
      <c r="AE41" s="76" t="e">
        <f t="shared" si="20"/>
        <v>#NUM!</v>
      </c>
      <c r="AF41" s="76" t="e">
        <f t="shared" si="21"/>
        <v>#N/A</v>
      </c>
      <c r="AG41" s="76" t="e">
        <f t="shared" si="22"/>
        <v>#NUM!</v>
      </c>
      <c r="AH41" s="76" t="e">
        <f t="shared" si="23"/>
        <v>#NUM!</v>
      </c>
      <c r="AI41" s="76" t="e">
        <f t="shared" si="24"/>
        <v>#NUM!</v>
      </c>
      <c r="AJ41" s="76" t="e">
        <f t="shared" si="25"/>
        <v>#N/A</v>
      </c>
    </row>
    <row r="42" spans="1:36" ht="12.95" customHeight="1" x14ac:dyDescent="0.15">
      <c r="A42" s="75"/>
      <c r="B42" s="107"/>
      <c r="C42" s="107"/>
      <c r="D42" s="75"/>
      <c r="E42" s="75"/>
      <c r="F42" s="4" t="str">
        <f t="shared" si="0"/>
        <v/>
      </c>
      <c r="G42" s="75"/>
      <c r="H42" s="75"/>
      <c r="I42" s="75"/>
      <c r="K42" s="76" t="e">
        <f t="shared" si="1"/>
        <v>#NUM!</v>
      </c>
      <c r="L42" s="76" t="e">
        <f t="shared" si="2"/>
        <v>#NUM!</v>
      </c>
      <c r="M42" s="76" t="e">
        <f t="shared" si="3"/>
        <v>#NUM!</v>
      </c>
      <c r="N42" s="76" t="e">
        <f t="shared" si="4"/>
        <v>#NUM!</v>
      </c>
      <c r="O42" s="76" t="e">
        <f t="shared" si="5"/>
        <v>#NUM!</v>
      </c>
      <c r="P42" s="76" t="e">
        <f t="shared" si="26"/>
        <v>#N/A</v>
      </c>
      <c r="Q42" s="76" t="e">
        <f t="shared" si="6"/>
        <v>#NUM!</v>
      </c>
      <c r="R42" s="76" t="e">
        <f t="shared" si="7"/>
        <v>#NUM!</v>
      </c>
      <c r="S42" s="76" t="e">
        <f t="shared" si="8"/>
        <v>#NUM!</v>
      </c>
      <c r="T42" s="76" t="e">
        <f t="shared" si="9"/>
        <v>#NUM!</v>
      </c>
      <c r="U42" s="76" t="e">
        <f t="shared" si="10"/>
        <v>#N/A</v>
      </c>
      <c r="V42" s="76" t="e">
        <f t="shared" si="11"/>
        <v>#NUM!</v>
      </c>
      <c r="W42" s="76" t="e">
        <f t="shared" si="12"/>
        <v>#NUM!</v>
      </c>
      <c r="X42" s="76" t="e">
        <f t="shared" si="13"/>
        <v>#NUM!</v>
      </c>
      <c r="Y42" s="76" t="e">
        <f t="shared" si="14"/>
        <v>#NUM!</v>
      </c>
      <c r="Z42" s="76" t="e">
        <f t="shared" si="15"/>
        <v>#N/A</v>
      </c>
      <c r="AA42" s="76" t="e">
        <f t="shared" si="16"/>
        <v>#NUM!</v>
      </c>
      <c r="AB42" s="76" t="e">
        <f t="shared" si="17"/>
        <v>#NUM!</v>
      </c>
      <c r="AC42" s="76" t="e">
        <f t="shared" si="18"/>
        <v>#NUM!</v>
      </c>
      <c r="AD42" s="76" t="e">
        <f t="shared" si="19"/>
        <v>#NUM!</v>
      </c>
      <c r="AE42" s="76" t="e">
        <f t="shared" si="20"/>
        <v>#NUM!</v>
      </c>
      <c r="AF42" s="76" t="e">
        <f t="shared" si="21"/>
        <v>#N/A</v>
      </c>
      <c r="AG42" s="76" t="e">
        <f t="shared" si="22"/>
        <v>#NUM!</v>
      </c>
      <c r="AH42" s="76" t="e">
        <f t="shared" si="23"/>
        <v>#NUM!</v>
      </c>
      <c r="AI42" s="76" t="e">
        <f t="shared" si="24"/>
        <v>#NUM!</v>
      </c>
      <c r="AJ42" s="76" t="e">
        <f t="shared" si="25"/>
        <v>#N/A</v>
      </c>
    </row>
    <row r="43" spans="1:36" ht="12.95" customHeight="1" x14ac:dyDescent="0.15">
      <c r="A43" s="75"/>
      <c r="B43" s="107"/>
      <c r="C43" s="107"/>
      <c r="D43" s="75"/>
      <c r="E43" s="75"/>
      <c r="F43" s="4" t="str">
        <f t="shared" si="0"/>
        <v/>
      </c>
      <c r="G43" s="75"/>
      <c r="H43" s="75"/>
      <c r="I43" s="75"/>
      <c r="K43" s="76" t="e">
        <f t="shared" si="1"/>
        <v>#NUM!</v>
      </c>
      <c r="L43" s="76" t="e">
        <f t="shared" si="2"/>
        <v>#NUM!</v>
      </c>
      <c r="M43" s="76" t="e">
        <f t="shared" si="3"/>
        <v>#NUM!</v>
      </c>
      <c r="N43" s="76" t="e">
        <f t="shared" si="4"/>
        <v>#NUM!</v>
      </c>
      <c r="O43" s="76" t="e">
        <f t="shared" si="5"/>
        <v>#NUM!</v>
      </c>
      <c r="P43" s="76" t="e">
        <f t="shared" si="26"/>
        <v>#N/A</v>
      </c>
      <c r="Q43" s="76" t="e">
        <f t="shared" si="6"/>
        <v>#NUM!</v>
      </c>
      <c r="R43" s="76" t="e">
        <f t="shared" si="7"/>
        <v>#NUM!</v>
      </c>
      <c r="S43" s="76" t="e">
        <f t="shared" si="8"/>
        <v>#NUM!</v>
      </c>
      <c r="T43" s="76" t="e">
        <f t="shared" si="9"/>
        <v>#NUM!</v>
      </c>
      <c r="U43" s="76" t="e">
        <f t="shared" si="10"/>
        <v>#N/A</v>
      </c>
      <c r="V43" s="76" t="e">
        <f t="shared" si="11"/>
        <v>#NUM!</v>
      </c>
      <c r="W43" s="76" t="e">
        <f t="shared" si="12"/>
        <v>#NUM!</v>
      </c>
      <c r="X43" s="76" t="e">
        <f t="shared" si="13"/>
        <v>#NUM!</v>
      </c>
      <c r="Y43" s="76" t="e">
        <f t="shared" si="14"/>
        <v>#NUM!</v>
      </c>
      <c r="Z43" s="76" t="e">
        <f t="shared" si="15"/>
        <v>#N/A</v>
      </c>
      <c r="AA43" s="76" t="e">
        <f t="shared" si="16"/>
        <v>#NUM!</v>
      </c>
      <c r="AB43" s="76" t="e">
        <f t="shared" si="17"/>
        <v>#NUM!</v>
      </c>
      <c r="AC43" s="76" t="e">
        <f t="shared" si="18"/>
        <v>#NUM!</v>
      </c>
      <c r="AD43" s="76" t="e">
        <f t="shared" si="19"/>
        <v>#NUM!</v>
      </c>
      <c r="AE43" s="76" t="e">
        <f t="shared" si="20"/>
        <v>#NUM!</v>
      </c>
      <c r="AF43" s="76" t="e">
        <f t="shared" si="21"/>
        <v>#N/A</v>
      </c>
      <c r="AG43" s="76" t="e">
        <f t="shared" si="22"/>
        <v>#NUM!</v>
      </c>
      <c r="AH43" s="76" t="e">
        <f t="shared" si="23"/>
        <v>#NUM!</v>
      </c>
      <c r="AI43" s="76" t="e">
        <f t="shared" si="24"/>
        <v>#NUM!</v>
      </c>
      <c r="AJ43" s="7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5" t="s">
        <v>18</v>
      </c>
      <c r="D46" s="75" t="s">
        <v>19</v>
      </c>
      <c r="E46" s="75" t="s">
        <v>20</v>
      </c>
      <c r="F46" s="10"/>
      <c r="G46" s="5" t="s">
        <v>21</v>
      </c>
      <c r="H46" s="12"/>
      <c r="I46" s="104" t="s">
        <v>134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17</v>
      </c>
      <c r="D47" s="14">
        <f>COUNTIF(G4:G43,"*下層*")</f>
        <v>0</v>
      </c>
      <c r="E47" s="14">
        <f>COUNTA(A4:A43)</f>
        <v>17</v>
      </c>
      <c r="F47" s="10"/>
      <c r="G47" s="15">
        <f>C47*100</f>
        <v>1700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2.6199999999999997</v>
      </c>
      <c r="D50" s="16">
        <f>SUMIF(G4:G43,"*下層*",F4:F43)</f>
        <v>0</v>
      </c>
      <c r="E50" s="4">
        <f>SUM(F4:F43)</f>
        <v>2.6199999999999997</v>
      </c>
      <c r="F50" s="13"/>
      <c r="G50" s="17">
        <f>C50*100</f>
        <v>261.99999999999994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形状比＝81、Sr＝19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5" t="s">
        <v>18</v>
      </c>
      <c r="D53" s="75" t="s">
        <v>19</v>
      </c>
      <c r="E53" s="75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13</v>
      </c>
      <c r="D54" s="14">
        <f>COUNTIF(H4:H43,"▲")</f>
        <v>0</v>
      </c>
      <c r="E54" s="14">
        <f>COUNTA(H4:H43)</f>
        <v>13</v>
      </c>
      <c r="F54" s="10"/>
      <c r="G54" s="15">
        <f>C54*100</f>
        <v>1300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1.56</v>
      </c>
      <c r="D57" s="16">
        <f>SUMIF(H4:H43,"▲",F4:F43)</f>
        <v>0</v>
      </c>
      <c r="E57" s="16">
        <f>SUM(C57:D57)</f>
        <v>1.56</v>
      </c>
      <c r="F57" s="13"/>
      <c r="G57" s="19">
        <f>C57*100</f>
        <v>156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5" t="s">
        <v>18</v>
      </c>
      <c r="D60" s="75" t="s">
        <v>19</v>
      </c>
      <c r="E60" s="75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76.5</v>
      </c>
      <c r="D61" s="20" t="str">
        <f>IF(D47&gt;0,ROUND(D54/D47*100,1),"")</f>
        <v/>
      </c>
      <c r="E61" s="20">
        <f>ROUND(E54/E47*100,1)</f>
        <v>76.5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59.5</v>
      </c>
      <c r="D62" s="20" t="str">
        <f>IF(D47&gt;0,ROUND(D57/D50*100,1),"")</f>
        <v/>
      </c>
      <c r="E62" s="20">
        <f>ROUND(E57/E50*100,1)</f>
        <v>59.5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5" t="s">
        <v>18</v>
      </c>
      <c r="D65" s="75" t="s">
        <v>19</v>
      </c>
      <c r="E65" s="7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1.0599999999999996</v>
      </c>
      <c r="D69" s="16" t="str">
        <f>IF(D66&gt;0,D50-D57,"")</f>
        <v/>
      </c>
      <c r="E69" s="4">
        <f>SUM(C69:D69)</f>
        <v>1.0599999999999996</v>
      </c>
      <c r="F69" s="13"/>
      <c r="G69" s="17">
        <f>C69*100</f>
        <v>105.99999999999996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形状比＝76、Sr＝31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7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055" priority="16" stopIfTrue="1">
      <formula>AND(($H4="スギ"),(#REF!&lt;12))</formula>
    </cfRule>
  </conditionalFormatting>
  <conditionalFormatting sqref="L4:L43">
    <cfRule type="expression" dxfId="1054" priority="15" stopIfTrue="1">
      <formula>AND(($H4="スギ"),(#REF!&lt;22),(#REF!&gt;=12))</formula>
    </cfRule>
  </conditionalFormatting>
  <conditionalFormatting sqref="M4:M43">
    <cfRule type="expression" dxfId="1053" priority="14" stopIfTrue="1">
      <formula>AND(($H4="スギ"),(#REF!&lt;32),(#REF!&gt;=22))</formula>
    </cfRule>
  </conditionalFormatting>
  <conditionalFormatting sqref="N4:N43">
    <cfRule type="expression" dxfId="1052" priority="13" stopIfTrue="1">
      <formula>AND(($H4="スギ"),(#REF!&lt;42),(#REF!&gt;=32))</formula>
    </cfRule>
  </conditionalFormatting>
  <conditionalFormatting sqref="U4:U43 Z4:AF43 AJ4:AJ43 O4:P43">
    <cfRule type="expression" dxfId="1051" priority="12" stopIfTrue="1">
      <formula>AND(($H4="スギ"),(#REF!&gt;=42))</formula>
    </cfRule>
  </conditionalFormatting>
  <conditionalFormatting sqref="Q4:Q43 AA4:AA43">
    <cfRule type="expression" dxfId="1050" priority="11" stopIfTrue="1">
      <formula>AND(($H4="ヒノキ"),(#REF!&lt;12))</formula>
    </cfRule>
  </conditionalFormatting>
  <conditionalFormatting sqref="R4:R43 AB4:AE43">
    <cfRule type="expression" dxfId="1049" priority="10" stopIfTrue="1">
      <formula>AND(($H4="ヒノキ"),(#REF!&lt;22),(#REF!&gt;=12))</formula>
    </cfRule>
  </conditionalFormatting>
  <conditionalFormatting sqref="S4:S43">
    <cfRule type="expression" dxfId="1048" priority="9" stopIfTrue="1">
      <formula>AND(($H4="ヒノキ"),(#REF!&lt;32),(#REF!&gt;=22))</formula>
    </cfRule>
  </conditionalFormatting>
  <conditionalFormatting sqref="T4:U43 Z4:AF43 AJ4:AJ43">
    <cfRule type="expression" dxfId="1047" priority="8" stopIfTrue="1">
      <formula>AND(($H4="ヒノキ"),(#REF!&gt;=32))</formula>
    </cfRule>
  </conditionalFormatting>
  <conditionalFormatting sqref="V4:V43 AA4:AA43">
    <cfRule type="expression" dxfId="1046" priority="7" stopIfTrue="1">
      <formula>AND(($H4="アカマツ"),(#REF!&lt;12))</formula>
    </cfRule>
  </conditionalFormatting>
  <conditionalFormatting sqref="W4:W43 AB4:AB43">
    <cfRule type="expression" dxfId="1045" priority="6" stopIfTrue="1">
      <formula>AND(($H4="アカマツ"),(#REF!&lt;22),(#REF!&gt;=12))</formula>
    </cfRule>
  </conditionalFormatting>
  <conditionalFormatting sqref="X4:X43 AC4:AC43">
    <cfRule type="expression" dxfId="1044" priority="5" stopIfTrue="1">
      <formula>AND(($H4="アカマツ"),(#REF!&lt;42),(#REF!&gt;=22))</formula>
    </cfRule>
  </conditionalFormatting>
  <conditionalFormatting sqref="Y4:AF43 AJ4:AJ43">
    <cfRule type="expression" dxfId="1043" priority="4" stopIfTrue="1">
      <formula>AND(($H4="アカマツ"),(#REF!&gt;=42))</formula>
    </cfRule>
  </conditionalFormatting>
  <conditionalFormatting sqref="AG4:AG43">
    <cfRule type="expression" dxfId="1042" priority="3" stopIfTrue="1">
      <formula>AND(($H4&lt;&gt;"スギ"),($H4&lt;&gt;"ヒノキ"),($H4&lt;&gt;"アカマツ"),(#REF!&lt;12))</formula>
    </cfRule>
  </conditionalFormatting>
  <conditionalFormatting sqref="AH4:AH43">
    <cfRule type="expression" dxfId="104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04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D5AD9-1F2D-4A04-88C5-6126C1831929}">
  <sheetPr>
    <tabColor rgb="FF990033"/>
  </sheetPr>
  <dimension ref="A1:AJ120"/>
  <sheetViews>
    <sheetView showGridLines="0" tabSelected="1" view="pageBreakPreview" topLeftCell="A31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236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111</v>
      </c>
      <c r="B4" s="135" t="s">
        <v>64</v>
      </c>
      <c r="C4" s="136"/>
      <c r="D4" s="94">
        <v>20</v>
      </c>
      <c r="E4" s="94">
        <v>18</v>
      </c>
      <c r="F4" s="4">
        <f t="shared" ref="F4:F43" si="0">IF(D4&gt;0,IF(B4="スギ",P4,IF(B4="ヒノキ",U4,IF(B4="アカマツ",Z4,IF(B4="カラマツ",AF4,AJ4)))),"")</f>
        <v>0.28999999999999998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0.26</v>
      </c>
      <c r="L4" s="95">
        <f t="shared" ref="L4:L43" si="2">ROUND(10^(-5+0.73504+1.83346*LOG(D4)+1.06569*LOG(E4)),2)</f>
        <v>0.28999999999999998</v>
      </c>
      <c r="M4" s="95">
        <f t="shared" ref="M4:M43" si="3">ROUND(10^(-5+0.71514+1.74357*LOG(D4)+1.17719*LOG(E4)),2)</f>
        <v>0.28999999999999998</v>
      </c>
      <c r="N4" s="95">
        <f t="shared" ref="N4:N43" si="4">ROUND(10^(-5+0.82956+1.76381*LOG(D4)+1.06412*LOG(E4)),2)</f>
        <v>0.28999999999999998</v>
      </c>
      <c r="O4" s="95">
        <f t="shared" ref="O4:O43" si="5">ROUND(10^(-5+0.88226+1.79204*LOG(D4)+0.99303*LOG(E4)),2)</f>
        <v>0.28999999999999998</v>
      </c>
      <c r="P4" s="95">
        <f>HLOOKUP($D4,K$3:O$43,MATCH($A4,$A$3:$A$43,0),1)</f>
        <v>0.28999999999999998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0.26</v>
      </c>
      <c r="R4" s="95">
        <f t="shared" ref="R4:R43" si="7">ROUND(10^(1.905709*LOG(D4)+1.011385*LOG(E4)-4.293729),2)</f>
        <v>0.28999999999999998</v>
      </c>
      <c r="S4" s="95">
        <f t="shared" ref="S4:S43" si="8">ROUND(10^(1.771888*LOG(D4)+1.138415*LOG(E4)-4.271259),2)</f>
        <v>0.28999999999999998</v>
      </c>
      <c r="T4" s="95">
        <f t="shared" ref="T4:T43" si="9">ROUND(10^(1.671519*LOG(D4)+1.363617*LOG(E4)-4.404407),2)</f>
        <v>0.3</v>
      </c>
      <c r="U4" s="95">
        <f t="shared" ref="U4:U43" si="10">HLOOKUP($D4,Q$3:T$43,MATCH($A4,$A$3:$A$43,0),1)</f>
        <v>0.28999999999999998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0.28999999999999998</v>
      </c>
      <c r="W4" s="95">
        <f t="shared" ref="W4:W43" si="12">ROUND(10^(-4.155639+1.847898*LOG(D4)+0.951955*LOG(E4)),2)</f>
        <v>0.28000000000000003</v>
      </c>
      <c r="X4" s="95">
        <f t="shared" ref="X4:X43" si="13">ROUND(10^(-4.194535+1.804172*LOG(D4)+1.034248*LOG(E4)),2)</f>
        <v>0.28000000000000003</v>
      </c>
      <c r="Y4" s="95">
        <f t="shared" ref="Y4:Y43" si="14">ROUND(10^(-4.42347+2.006485*LOG(D4)+0.967757*LOG(E4)),2)</f>
        <v>0.25</v>
      </c>
      <c r="Z4" s="95">
        <f t="shared" ref="Z4:Z43" si="15">HLOOKUP($D4,V$3:Y$43,MATCH($A4,$A$3:$A$43,0),1)</f>
        <v>0.28000000000000003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0.25</v>
      </c>
      <c r="AB4" s="95">
        <f t="shared" ref="AB4:AB43" si="17">ROUND(10^(1.979213*LOG(D4)+0.998347*LOG(E4)-4.369281),2)</f>
        <v>0.28999999999999998</v>
      </c>
      <c r="AC4" s="95">
        <f t="shared" ref="AC4:AC43" si="18">ROUND(10^(1.904401*LOG(D4)+1.062478*LOG(E4)-4.348104),2)</f>
        <v>0.28999999999999998</v>
      </c>
      <c r="AD4" s="95">
        <f t="shared" ref="AD4:AD43" si="19">ROUND(10^(1.640825*LOG(D4)+1.080387*LOG(E4)-3.976731),2)</f>
        <v>0.33</v>
      </c>
      <c r="AE4" s="95">
        <f t="shared" ref="AE4:AE43" si="20">ROUND(10^(1.90887*LOG(D4)+1.088002*LOG(E4)-4.431495),2)</f>
        <v>0.26</v>
      </c>
      <c r="AF4" s="95">
        <f t="shared" ref="AF4:AF43" si="21">HLOOKUP($D4,AA$3:AE$43,MATCH($A4,$A$3:$A$43,0),1)</f>
        <v>0.28999999999999998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0.24</v>
      </c>
      <c r="AH4" s="95">
        <f t="shared" ref="AH4:AH43" si="23">ROUND(10^(1.93813902*LOG(D4)+0.96697002*LOG(E4)-4.32216295),2)</f>
        <v>0.26</v>
      </c>
      <c r="AI4" s="95">
        <f t="shared" ref="AI4:AI43" si="24">ROUND(10^(1.82464098*LOG(D4)+0.97625989*LOG(E4)-4.15096808),2)</f>
        <v>0.28000000000000003</v>
      </c>
      <c r="AJ4" s="95">
        <f t="shared" ref="AJ4:AJ43" si="25">HLOOKUP($D4,AG$3:AI$43,MATCH($A4,$A$3:$A$43,0),1)</f>
        <v>0.26</v>
      </c>
    </row>
    <row r="5" spans="1:36" ht="12.95" customHeight="1" x14ac:dyDescent="0.15">
      <c r="A5" s="94">
        <v>112</v>
      </c>
      <c r="B5" s="135" t="s">
        <v>64</v>
      </c>
      <c r="C5" s="136"/>
      <c r="D5" s="94">
        <v>14</v>
      </c>
      <c r="E5" s="94">
        <v>14</v>
      </c>
      <c r="F5" s="4">
        <f t="shared" si="0"/>
        <v>0.11</v>
      </c>
      <c r="G5" s="5"/>
      <c r="H5" s="94" t="s">
        <v>61</v>
      </c>
      <c r="I5" s="94" t="s">
        <v>84</v>
      </c>
      <c r="J5" s="1" t="s">
        <v>15</v>
      </c>
      <c r="K5" s="95">
        <f t="shared" si="1"/>
        <v>0.11</v>
      </c>
      <c r="L5" s="95">
        <f t="shared" si="2"/>
        <v>0.11</v>
      </c>
      <c r="M5" s="95">
        <f t="shared" si="3"/>
        <v>0.12</v>
      </c>
      <c r="N5" s="95">
        <f t="shared" si="4"/>
        <v>0.12</v>
      </c>
      <c r="O5" s="95">
        <f t="shared" si="5"/>
        <v>0.12</v>
      </c>
      <c r="P5" s="95">
        <f t="shared" ref="P5:P43" si="26">HLOOKUP($D5,K$3:O$43,MATCH(A5,$A$3:$A$43,0),1)</f>
        <v>0.11</v>
      </c>
      <c r="Q5" s="95">
        <f t="shared" si="6"/>
        <v>0.11</v>
      </c>
      <c r="R5" s="95">
        <f t="shared" si="7"/>
        <v>0.11</v>
      </c>
      <c r="S5" s="95">
        <f t="shared" si="8"/>
        <v>0.12</v>
      </c>
      <c r="T5" s="95">
        <f t="shared" si="9"/>
        <v>0.12</v>
      </c>
      <c r="U5" s="95">
        <f t="shared" si="10"/>
        <v>0.11</v>
      </c>
      <c r="V5" s="95">
        <f t="shared" si="11"/>
        <v>0.12</v>
      </c>
      <c r="W5" s="95">
        <f t="shared" si="12"/>
        <v>0.11</v>
      </c>
      <c r="X5" s="95">
        <f t="shared" si="13"/>
        <v>0.11</v>
      </c>
      <c r="Y5" s="95">
        <f t="shared" si="14"/>
        <v>0.1</v>
      </c>
      <c r="Z5" s="95">
        <f t="shared" si="15"/>
        <v>0.11</v>
      </c>
      <c r="AA5" s="95">
        <f t="shared" si="16"/>
        <v>0.1</v>
      </c>
      <c r="AB5" s="95">
        <f t="shared" si="17"/>
        <v>0.11</v>
      </c>
      <c r="AC5" s="95">
        <f t="shared" si="18"/>
        <v>0.11</v>
      </c>
      <c r="AD5" s="95">
        <f t="shared" si="19"/>
        <v>0.14000000000000001</v>
      </c>
      <c r="AE5" s="95">
        <f t="shared" si="20"/>
        <v>0.1</v>
      </c>
      <c r="AF5" s="95">
        <f t="shared" si="21"/>
        <v>0.11</v>
      </c>
      <c r="AG5" s="95">
        <f t="shared" si="22"/>
        <v>0.1</v>
      </c>
      <c r="AH5" s="95">
        <f t="shared" si="23"/>
        <v>0.1</v>
      </c>
      <c r="AI5" s="95">
        <f t="shared" si="24"/>
        <v>0.11</v>
      </c>
      <c r="AJ5" s="95">
        <f t="shared" si="25"/>
        <v>0.1</v>
      </c>
    </row>
    <row r="6" spans="1:36" ht="12.95" customHeight="1" x14ac:dyDescent="0.15">
      <c r="A6" s="94">
        <v>113</v>
      </c>
      <c r="B6" s="135" t="s">
        <v>64</v>
      </c>
      <c r="C6" s="136"/>
      <c r="D6" s="94">
        <v>24</v>
      </c>
      <c r="E6" s="94">
        <v>17</v>
      </c>
      <c r="F6" s="4">
        <f t="shared" si="0"/>
        <v>0.38</v>
      </c>
      <c r="G6" s="5"/>
      <c r="H6" s="94"/>
      <c r="I6" s="94"/>
      <c r="J6" s="1" t="s">
        <v>15</v>
      </c>
      <c r="K6" s="95">
        <f t="shared" si="1"/>
        <v>0.34</v>
      </c>
      <c r="L6" s="95">
        <f t="shared" si="2"/>
        <v>0.38</v>
      </c>
      <c r="M6" s="95">
        <f t="shared" si="3"/>
        <v>0.37</v>
      </c>
      <c r="N6" s="95">
        <f t="shared" si="4"/>
        <v>0.37</v>
      </c>
      <c r="O6" s="95">
        <f t="shared" si="5"/>
        <v>0.38</v>
      </c>
      <c r="P6" s="95">
        <f t="shared" si="26"/>
        <v>0.37</v>
      </c>
      <c r="Q6" s="95">
        <f t="shared" si="6"/>
        <v>0.34</v>
      </c>
      <c r="R6" s="95">
        <f t="shared" si="7"/>
        <v>0.38</v>
      </c>
      <c r="S6" s="95">
        <f t="shared" si="8"/>
        <v>0.38</v>
      </c>
      <c r="T6" s="95">
        <f t="shared" si="9"/>
        <v>0.38</v>
      </c>
      <c r="U6" s="95">
        <f t="shared" si="10"/>
        <v>0.38</v>
      </c>
      <c r="V6" s="95">
        <f t="shared" si="11"/>
        <v>0.4</v>
      </c>
      <c r="W6" s="95">
        <f t="shared" si="12"/>
        <v>0.37</v>
      </c>
      <c r="X6" s="95">
        <f t="shared" si="13"/>
        <v>0.37</v>
      </c>
      <c r="Y6" s="95">
        <f t="shared" si="14"/>
        <v>0.34</v>
      </c>
      <c r="Z6" s="95">
        <f t="shared" si="15"/>
        <v>0.37</v>
      </c>
      <c r="AA6" s="95">
        <f t="shared" si="16"/>
        <v>0.33</v>
      </c>
      <c r="AB6" s="95">
        <f t="shared" si="17"/>
        <v>0.39</v>
      </c>
      <c r="AC6" s="95">
        <f t="shared" si="18"/>
        <v>0.39</v>
      </c>
      <c r="AD6" s="95">
        <f t="shared" si="19"/>
        <v>0.41</v>
      </c>
      <c r="AE6" s="95">
        <f t="shared" si="20"/>
        <v>0.35</v>
      </c>
      <c r="AF6" s="95">
        <f t="shared" si="21"/>
        <v>0.39</v>
      </c>
      <c r="AG6" s="95">
        <f t="shared" si="22"/>
        <v>0.33</v>
      </c>
      <c r="AH6" s="95">
        <f t="shared" si="23"/>
        <v>0.35</v>
      </c>
      <c r="AI6" s="95">
        <f t="shared" si="24"/>
        <v>0.37</v>
      </c>
      <c r="AJ6" s="95">
        <f t="shared" si="25"/>
        <v>0.35</v>
      </c>
    </row>
    <row r="7" spans="1:36" ht="12.95" customHeight="1" x14ac:dyDescent="0.15">
      <c r="A7" s="94">
        <v>114</v>
      </c>
      <c r="B7" s="135" t="s">
        <v>64</v>
      </c>
      <c r="C7" s="136"/>
      <c r="D7" s="94">
        <v>20</v>
      </c>
      <c r="E7" s="94">
        <v>18</v>
      </c>
      <c r="F7" s="4">
        <f t="shared" si="0"/>
        <v>0.28999999999999998</v>
      </c>
      <c r="G7" s="5"/>
      <c r="H7" s="94"/>
      <c r="I7" s="94"/>
      <c r="J7" s="1" t="s">
        <v>15</v>
      </c>
      <c r="K7" s="95">
        <f t="shared" si="1"/>
        <v>0.26</v>
      </c>
      <c r="L7" s="95">
        <f t="shared" si="2"/>
        <v>0.28999999999999998</v>
      </c>
      <c r="M7" s="95">
        <f t="shared" si="3"/>
        <v>0.28999999999999998</v>
      </c>
      <c r="N7" s="95">
        <f t="shared" si="4"/>
        <v>0.28999999999999998</v>
      </c>
      <c r="O7" s="95">
        <f t="shared" si="5"/>
        <v>0.28999999999999998</v>
      </c>
      <c r="P7" s="95">
        <f t="shared" si="26"/>
        <v>0.28999999999999998</v>
      </c>
      <c r="Q7" s="95">
        <f t="shared" si="6"/>
        <v>0.26</v>
      </c>
      <c r="R7" s="95">
        <f t="shared" si="7"/>
        <v>0.28999999999999998</v>
      </c>
      <c r="S7" s="95">
        <f t="shared" si="8"/>
        <v>0.28999999999999998</v>
      </c>
      <c r="T7" s="95">
        <f t="shared" si="9"/>
        <v>0.3</v>
      </c>
      <c r="U7" s="95">
        <f t="shared" si="10"/>
        <v>0.28999999999999998</v>
      </c>
      <c r="V7" s="95">
        <f t="shared" si="11"/>
        <v>0.28999999999999998</v>
      </c>
      <c r="W7" s="95">
        <f t="shared" si="12"/>
        <v>0.28000000000000003</v>
      </c>
      <c r="X7" s="95">
        <f t="shared" si="13"/>
        <v>0.28000000000000003</v>
      </c>
      <c r="Y7" s="95">
        <f t="shared" si="14"/>
        <v>0.25</v>
      </c>
      <c r="Z7" s="95">
        <f t="shared" si="15"/>
        <v>0.28000000000000003</v>
      </c>
      <c r="AA7" s="95">
        <f t="shared" si="16"/>
        <v>0.25</v>
      </c>
      <c r="AB7" s="95">
        <f t="shared" si="17"/>
        <v>0.28999999999999998</v>
      </c>
      <c r="AC7" s="95">
        <f t="shared" si="18"/>
        <v>0.28999999999999998</v>
      </c>
      <c r="AD7" s="95">
        <f t="shared" si="19"/>
        <v>0.33</v>
      </c>
      <c r="AE7" s="95">
        <f t="shared" si="20"/>
        <v>0.26</v>
      </c>
      <c r="AF7" s="95">
        <f t="shared" si="21"/>
        <v>0.28999999999999998</v>
      </c>
      <c r="AG7" s="95">
        <f t="shared" si="22"/>
        <v>0.24</v>
      </c>
      <c r="AH7" s="95">
        <f t="shared" si="23"/>
        <v>0.26</v>
      </c>
      <c r="AI7" s="95">
        <f t="shared" si="24"/>
        <v>0.28000000000000003</v>
      </c>
      <c r="AJ7" s="95">
        <f t="shared" si="25"/>
        <v>0.26</v>
      </c>
    </row>
    <row r="8" spans="1:36" ht="12.95" customHeight="1" x14ac:dyDescent="0.15">
      <c r="A8" s="94">
        <v>115</v>
      </c>
      <c r="B8" s="135" t="s">
        <v>64</v>
      </c>
      <c r="C8" s="136"/>
      <c r="D8" s="94">
        <v>18</v>
      </c>
      <c r="E8" s="94">
        <v>16</v>
      </c>
      <c r="F8" s="4">
        <f t="shared" si="0"/>
        <v>0.21</v>
      </c>
      <c r="G8" s="5"/>
      <c r="H8" s="94" t="s">
        <v>61</v>
      </c>
      <c r="I8" s="94" t="s">
        <v>84</v>
      </c>
      <c r="J8" s="1" t="s">
        <v>15</v>
      </c>
      <c r="K8" s="95">
        <f t="shared" si="1"/>
        <v>0.19</v>
      </c>
      <c r="L8" s="95">
        <f t="shared" si="2"/>
        <v>0.21</v>
      </c>
      <c r="M8" s="95">
        <f t="shared" si="3"/>
        <v>0.21</v>
      </c>
      <c r="N8" s="95">
        <f t="shared" si="4"/>
        <v>0.21</v>
      </c>
      <c r="O8" s="95">
        <f t="shared" si="5"/>
        <v>0.21</v>
      </c>
      <c r="P8" s="95">
        <f t="shared" si="26"/>
        <v>0.21</v>
      </c>
      <c r="Q8" s="95">
        <f t="shared" si="6"/>
        <v>0.19</v>
      </c>
      <c r="R8" s="95">
        <f t="shared" si="7"/>
        <v>0.21</v>
      </c>
      <c r="S8" s="95">
        <f t="shared" si="8"/>
        <v>0.21</v>
      </c>
      <c r="T8" s="95">
        <f t="shared" si="9"/>
        <v>0.22</v>
      </c>
      <c r="U8" s="95">
        <f t="shared" si="10"/>
        <v>0.21</v>
      </c>
      <c r="V8" s="95">
        <f t="shared" si="11"/>
        <v>0.21</v>
      </c>
      <c r="W8" s="95">
        <f t="shared" si="12"/>
        <v>0.2</v>
      </c>
      <c r="X8" s="95">
        <f t="shared" si="13"/>
        <v>0.21</v>
      </c>
      <c r="Y8" s="95">
        <f t="shared" si="14"/>
        <v>0.18</v>
      </c>
      <c r="Z8" s="95">
        <f t="shared" si="15"/>
        <v>0.2</v>
      </c>
      <c r="AA8" s="95">
        <f t="shared" si="16"/>
        <v>0.19</v>
      </c>
      <c r="AB8" s="95">
        <f t="shared" si="17"/>
        <v>0.21</v>
      </c>
      <c r="AC8" s="95">
        <f t="shared" si="18"/>
        <v>0.21</v>
      </c>
      <c r="AD8" s="95">
        <f t="shared" si="19"/>
        <v>0.24</v>
      </c>
      <c r="AE8" s="95">
        <f t="shared" si="20"/>
        <v>0.19</v>
      </c>
      <c r="AF8" s="95">
        <f t="shared" si="21"/>
        <v>0.21</v>
      </c>
      <c r="AG8" s="95">
        <f t="shared" si="22"/>
        <v>0.18</v>
      </c>
      <c r="AH8" s="95">
        <f t="shared" si="23"/>
        <v>0.19</v>
      </c>
      <c r="AI8" s="95">
        <f t="shared" si="24"/>
        <v>0.21</v>
      </c>
      <c r="AJ8" s="95">
        <f t="shared" si="25"/>
        <v>0.19</v>
      </c>
    </row>
    <row r="9" spans="1:36" ht="12.95" customHeight="1" x14ac:dyDescent="0.15">
      <c r="A9" s="94">
        <v>116</v>
      </c>
      <c r="B9" s="135" t="s">
        <v>64</v>
      </c>
      <c r="C9" s="136"/>
      <c r="D9" s="94">
        <v>20</v>
      </c>
      <c r="E9" s="94">
        <v>17</v>
      </c>
      <c r="F9" s="4">
        <f t="shared" si="0"/>
        <v>0.27</v>
      </c>
      <c r="G9" s="5"/>
      <c r="H9" s="94"/>
      <c r="I9" s="94"/>
      <c r="J9" s="1" t="s">
        <v>15</v>
      </c>
      <c r="K9" s="95">
        <f t="shared" si="1"/>
        <v>0.25</v>
      </c>
      <c r="L9" s="95">
        <f t="shared" si="2"/>
        <v>0.27</v>
      </c>
      <c r="M9" s="95">
        <f t="shared" si="3"/>
        <v>0.27</v>
      </c>
      <c r="N9" s="95">
        <f t="shared" si="4"/>
        <v>0.27</v>
      </c>
      <c r="O9" s="95">
        <f t="shared" si="5"/>
        <v>0.27</v>
      </c>
      <c r="P9" s="95">
        <f t="shared" si="26"/>
        <v>0.27</v>
      </c>
      <c r="Q9" s="95">
        <f t="shared" si="6"/>
        <v>0.25</v>
      </c>
      <c r="R9" s="95">
        <f t="shared" si="7"/>
        <v>0.27</v>
      </c>
      <c r="S9" s="95">
        <f t="shared" si="8"/>
        <v>0.27</v>
      </c>
      <c r="T9" s="95">
        <f t="shared" si="9"/>
        <v>0.28000000000000003</v>
      </c>
      <c r="U9" s="95">
        <f t="shared" si="10"/>
        <v>0.27</v>
      </c>
      <c r="V9" s="95">
        <f t="shared" si="11"/>
        <v>0.28000000000000003</v>
      </c>
      <c r="W9" s="95">
        <f t="shared" si="12"/>
        <v>0.26</v>
      </c>
      <c r="X9" s="95">
        <f t="shared" si="13"/>
        <v>0.27</v>
      </c>
      <c r="Y9" s="95">
        <f t="shared" si="14"/>
        <v>0.24</v>
      </c>
      <c r="Z9" s="95">
        <f t="shared" si="15"/>
        <v>0.26</v>
      </c>
      <c r="AA9" s="95">
        <f t="shared" si="16"/>
        <v>0.24</v>
      </c>
      <c r="AB9" s="95">
        <f t="shared" si="17"/>
        <v>0.27</v>
      </c>
      <c r="AC9" s="95">
        <f t="shared" si="18"/>
        <v>0.27</v>
      </c>
      <c r="AD9" s="95">
        <f t="shared" si="19"/>
        <v>0.31</v>
      </c>
      <c r="AE9" s="95">
        <f t="shared" si="20"/>
        <v>0.25</v>
      </c>
      <c r="AF9" s="95">
        <f t="shared" si="21"/>
        <v>0.27</v>
      </c>
      <c r="AG9" s="95">
        <f t="shared" si="22"/>
        <v>0.23</v>
      </c>
      <c r="AH9" s="95">
        <f t="shared" si="23"/>
        <v>0.25</v>
      </c>
      <c r="AI9" s="95">
        <f t="shared" si="24"/>
        <v>0.27</v>
      </c>
      <c r="AJ9" s="95">
        <f t="shared" si="25"/>
        <v>0.25</v>
      </c>
    </row>
    <row r="10" spans="1:36" ht="12.95" customHeight="1" x14ac:dyDescent="0.15">
      <c r="A10" s="94">
        <v>117</v>
      </c>
      <c r="B10" s="135" t="s">
        <v>64</v>
      </c>
      <c r="C10" s="136"/>
      <c r="D10" s="94">
        <v>16</v>
      </c>
      <c r="E10" s="94">
        <v>15</v>
      </c>
      <c r="F10" s="4">
        <f t="shared" si="0"/>
        <v>0.16</v>
      </c>
      <c r="G10" s="5"/>
      <c r="H10" s="94"/>
      <c r="I10" s="94"/>
      <c r="J10" s="1" t="s">
        <v>15</v>
      </c>
      <c r="K10" s="95">
        <f t="shared" si="1"/>
        <v>0.15</v>
      </c>
      <c r="L10" s="95">
        <f t="shared" si="2"/>
        <v>0.16</v>
      </c>
      <c r="M10" s="95">
        <f t="shared" si="3"/>
        <v>0.16</v>
      </c>
      <c r="N10" s="95">
        <f t="shared" si="4"/>
        <v>0.16</v>
      </c>
      <c r="O10" s="95">
        <f t="shared" si="5"/>
        <v>0.16</v>
      </c>
      <c r="P10" s="95">
        <f t="shared" si="26"/>
        <v>0.16</v>
      </c>
      <c r="Q10" s="95">
        <f t="shared" si="6"/>
        <v>0.15</v>
      </c>
      <c r="R10" s="95">
        <f t="shared" si="7"/>
        <v>0.16</v>
      </c>
      <c r="S10" s="95">
        <f t="shared" si="8"/>
        <v>0.16</v>
      </c>
      <c r="T10" s="95">
        <f t="shared" si="9"/>
        <v>0.16</v>
      </c>
      <c r="U10" s="95">
        <f t="shared" si="10"/>
        <v>0.16</v>
      </c>
      <c r="V10" s="95">
        <f t="shared" si="11"/>
        <v>0.16</v>
      </c>
      <c r="W10" s="95">
        <f t="shared" si="12"/>
        <v>0.15</v>
      </c>
      <c r="X10" s="95">
        <f t="shared" si="13"/>
        <v>0.16</v>
      </c>
      <c r="Y10" s="95">
        <f t="shared" si="14"/>
        <v>0.14000000000000001</v>
      </c>
      <c r="Z10" s="95">
        <f t="shared" si="15"/>
        <v>0.15</v>
      </c>
      <c r="AA10" s="95">
        <f t="shared" si="16"/>
        <v>0.14000000000000001</v>
      </c>
      <c r="AB10" s="95">
        <f t="shared" si="17"/>
        <v>0.15</v>
      </c>
      <c r="AC10" s="95">
        <f t="shared" si="18"/>
        <v>0.16</v>
      </c>
      <c r="AD10" s="95">
        <f t="shared" si="19"/>
        <v>0.19</v>
      </c>
      <c r="AE10" s="95">
        <f t="shared" si="20"/>
        <v>0.14000000000000001</v>
      </c>
      <c r="AF10" s="95">
        <f t="shared" si="21"/>
        <v>0.15</v>
      </c>
      <c r="AG10" s="95">
        <f t="shared" si="22"/>
        <v>0.14000000000000001</v>
      </c>
      <c r="AH10" s="95">
        <f t="shared" si="23"/>
        <v>0.14000000000000001</v>
      </c>
      <c r="AI10" s="95">
        <f t="shared" si="24"/>
        <v>0.16</v>
      </c>
      <c r="AJ10" s="95">
        <f t="shared" si="25"/>
        <v>0.14000000000000001</v>
      </c>
    </row>
    <row r="11" spans="1:36" ht="12.95" customHeight="1" x14ac:dyDescent="0.15">
      <c r="A11" s="94">
        <v>118</v>
      </c>
      <c r="B11" s="135" t="s">
        <v>64</v>
      </c>
      <c r="C11" s="136"/>
      <c r="D11" s="94">
        <v>16</v>
      </c>
      <c r="E11" s="94">
        <v>16</v>
      </c>
      <c r="F11" s="4">
        <f t="shared" si="0"/>
        <v>0.17</v>
      </c>
      <c r="G11" s="5" t="s">
        <v>65</v>
      </c>
      <c r="H11" s="94" t="s">
        <v>61</v>
      </c>
      <c r="I11" s="5" t="s">
        <v>65</v>
      </c>
      <c r="J11" s="1" t="s">
        <v>15</v>
      </c>
      <c r="K11" s="95">
        <f t="shared" si="1"/>
        <v>0.16</v>
      </c>
      <c r="L11" s="95">
        <f t="shared" si="2"/>
        <v>0.17</v>
      </c>
      <c r="M11" s="95">
        <f t="shared" si="3"/>
        <v>0.17</v>
      </c>
      <c r="N11" s="95">
        <f t="shared" si="4"/>
        <v>0.17</v>
      </c>
      <c r="O11" s="95">
        <f t="shared" si="5"/>
        <v>0.17</v>
      </c>
      <c r="P11" s="95">
        <f t="shared" si="26"/>
        <v>0.17</v>
      </c>
      <c r="Q11" s="95">
        <f t="shared" si="6"/>
        <v>0.15</v>
      </c>
      <c r="R11" s="95">
        <f t="shared" si="7"/>
        <v>0.17</v>
      </c>
      <c r="S11" s="95">
        <f t="shared" si="8"/>
        <v>0.17</v>
      </c>
      <c r="T11" s="95">
        <f t="shared" si="9"/>
        <v>0.18</v>
      </c>
      <c r="U11" s="95">
        <f t="shared" si="10"/>
        <v>0.17</v>
      </c>
      <c r="V11" s="95">
        <f t="shared" si="11"/>
        <v>0.17</v>
      </c>
      <c r="W11" s="95">
        <f t="shared" si="12"/>
        <v>0.16</v>
      </c>
      <c r="X11" s="95">
        <f t="shared" si="13"/>
        <v>0.17</v>
      </c>
      <c r="Y11" s="95">
        <f t="shared" si="14"/>
        <v>0.14000000000000001</v>
      </c>
      <c r="Z11" s="95">
        <f t="shared" si="15"/>
        <v>0.16</v>
      </c>
      <c r="AA11" s="95">
        <f t="shared" si="16"/>
        <v>0.15</v>
      </c>
      <c r="AB11" s="95">
        <f t="shared" si="17"/>
        <v>0.16</v>
      </c>
      <c r="AC11" s="95">
        <f t="shared" si="18"/>
        <v>0.17</v>
      </c>
      <c r="AD11" s="95">
        <f t="shared" si="19"/>
        <v>0.2</v>
      </c>
      <c r="AE11" s="95">
        <f t="shared" si="20"/>
        <v>0.15</v>
      </c>
      <c r="AF11" s="95">
        <f t="shared" si="21"/>
        <v>0.16</v>
      </c>
      <c r="AG11" s="95">
        <f t="shared" si="22"/>
        <v>0.14000000000000001</v>
      </c>
      <c r="AH11" s="95">
        <f t="shared" si="23"/>
        <v>0.15</v>
      </c>
      <c r="AI11" s="95">
        <f t="shared" si="24"/>
        <v>0.17</v>
      </c>
      <c r="AJ11" s="95">
        <f t="shared" si="25"/>
        <v>0.15</v>
      </c>
    </row>
    <row r="12" spans="1:36" ht="12.95" customHeight="1" x14ac:dyDescent="0.15">
      <c r="A12" s="94">
        <v>119</v>
      </c>
      <c r="B12" s="135" t="s">
        <v>64</v>
      </c>
      <c r="C12" s="136"/>
      <c r="D12" s="94">
        <v>14</v>
      </c>
      <c r="E12" s="94">
        <v>14</v>
      </c>
      <c r="F12" s="4">
        <f t="shared" si="0"/>
        <v>0.11</v>
      </c>
      <c r="G12" s="5"/>
      <c r="H12" s="94"/>
      <c r="I12" s="5"/>
      <c r="J12" s="1" t="s">
        <v>15</v>
      </c>
      <c r="K12" s="95">
        <f t="shared" si="1"/>
        <v>0.11</v>
      </c>
      <c r="L12" s="95">
        <f t="shared" si="2"/>
        <v>0.11</v>
      </c>
      <c r="M12" s="95">
        <f t="shared" si="3"/>
        <v>0.12</v>
      </c>
      <c r="N12" s="95">
        <f t="shared" si="4"/>
        <v>0.12</v>
      </c>
      <c r="O12" s="95">
        <f t="shared" si="5"/>
        <v>0.12</v>
      </c>
      <c r="P12" s="95">
        <f t="shared" si="26"/>
        <v>0.11</v>
      </c>
      <c r="Q12" s="95">
        <f t="shared" si="6"/>
        <v>0.11</v>
      </c>
      <c r="R12" s="95">
        <f t="shared" si="7"/>
        <v>0.11</v>
      </c>
      <c r="S12" s="95">
        <f t="shared" si="8"/>
        <v>0.12</v>
      </c>
      <c r="T12" s="95">
        <f t="shared" si="9"/>
        <v>0.12</v>
      </c>
      <c r="U12" s="95">
        <f t="shared" si="10"/>
        <v>0.11</v>
      </c>
      <c r="V12" s="95">
        <f t="shared" si="11"/>
        <v>0.12</v>
      </c>
      <c r="W12" s="95">
        <f t="shared" si="12"/>
        <v>0.11</v>
      </c>
      <c r="X12" s="95">
        <f t="shared" si="13"/>
        <v>0.11</v>
      </c>
      <c r="Y12" s="95">
        <f t="shared" si="14"/>
        <v>0.1</v>
      </c>
      <c r="Z12" s="95">
        <f t="shared" si="15"/>
        <v>0.11</v>
      </c>
      <c r="AA12" s="95">
        <f t="shared" si="16"/>
        <v>0.1</v>
      </c>
      <c r="AB12" s="95">
        <f t="shared" si="17"/>
        <v>0.11</v>
      </c>
      <c r="AC12" s="95">
        <f t="shared" si="18"/>
        <v>0.11</v>
      </c>
      <c r="AD12" s="95">
        <f t="shared" si="19"/>
        <v>0.14000000000000001</v>
      </c>
      <c r="AE12" s="95">
        <f t="shared" si="20"/>
        <v>0.1</v>
      </c>
      <c r="AF12" s="95">
        <f t="shared" si="21"/>
        <v>0.11</v>
      </c>
      <c r="AG12" s="95">
        <f t="shared" si="22"/>
        <v>0.1</v>
      </c>
      <c r="AH12" s="95">
        <f t="shared" si="23"/>
        <v>0.1</v>
      </c>
      <c r="AI12" s="95">
        <f t="shared" si="24"/>
        <v>0.11</v>
      </c>
      <c r="AJ12" s="95">
        <f t="shared" si="25"/>
        <v>0.1</v>
      </c>
    </row>
    <row r="13" spans="1:36" ht="12.95" customHeight="1" x14ac:dyDescent="0.15">
      <c r="A13" s="94">
        <v>120</v>
      </c>
      <c r="B13" s="135" t="s">
        <v>64</v>
      </c>
      <c r="C13" s="136"/>
      <c r="D13" s="94">
        <v>26</v>
      </c>
      <c r="E13" s="94">
        <v>16</v>
      </c>
      <c r="F13" s="4">
        <f t="shared" si="0"/>
        <v>0.4</v>
      </c>
      <c r="G13" s="5"/>
      <c r="H13" s="94"/>
      <c r="I13" s="5"/>
      <c r="J13" s="1" t="s">
        <v>15</v>
      </c>
      <c r="K13" s="95">
        <f t="shared" si="1"/>
        <v>0.37</v>
      </c>
      <c r="L13" s="95">
        <f t="shared" si="2"/>
        <v>0.41</v>
      </c>
      <c r="M13" s="95">
        <f t="shared" si="3"/>
        <v>0.4</v>
      </c>
      <c r="N13" s="95">
        <f t="shared" si="4"/>
        <v>0.4</v>
      </c>
      <c r="O13" s="95">
        <f t="shared" si="5"/>
        <v>0.41</v>
      </c>
      <c r="P13" s="95">
        <f t="shared" si="26"/>
        <v>0.4</v>
      </c>
      <c r="Q13" s="95">
        <f t="shared" si="6"/>
        <v>0.37</v>
      </c>
      <c r="R13" s="95">
        <f t="shared" si="7"/>
        <v>0.42</v>
      </c>
      <c r="S13" s="95">
        <f t="shared" si="8"/>
        <v>0.4</v>
      </c>
      <c r="T13" s="95">
        <f t="shared" si="9"/>
        <v>0.4</v>
      </c>
      <c r="U13" s="95">
        <f t="shared" si="10"/>
        <v>0.4</v>
      </c>
      <c r="V13" s="95">
        <f t="shared" si="11"/>
        <v>0.44</v>
      </c>
      <c r="W13" s="95">
        <f t="shared" si="12"/>
        <v>0.4</v>
      </c>
      <c r="X13" s="95">
        <f t="shared" si="13"/>
        <v>0.4</v>
      </c>
      <c r="Y13" s="95">
        <f t="shared" si="14"/>
        <v>0.38</v>
      </c>
      <c r="Z13" s="95">
        <f t="shared" si="15"/>
        <v>0.4</v>
      </c>
      <c r="AA13" s="95">
        <f t="shared" si="16"/>
        <v>0.36</v>
      </c>
      <c r="AB13" s="95">
        <f t="shared" si="17"/>
        <v>0.43</v>
      </c>
      <c r="AC13" s="95">
        <f t="shared" si="18"/>
        <v>0.42</v>
      </c>
      <c r="AD13" s="95">
        <f t="shared" si="19"/>
        <v>0.44</v>
      </c>
      <c r="AE13" s="95">
        <f t="shared" si="20"/>
        <v>0.38</v>
      </c>
      <c r="AF13" s="95">
        <f t="shared" si="21"/>
        <v>0.42</v>
      </c>
      <c r="AG13" s="95">
        <f t="shared" si="22"/>
        <v>0.37</v>
      </c>
      <c r="AH13" s="95">
        <f t="shared" si="23"/>
        <v>0.38</v>
      </c>
      <c r="AI13" s="95">
        <f t="shared" si="24"/>
        <v>0.4</v>
      </c>
      <c r="AJ13" s="95">
        <f t="shared" si="25"/>
        <v>0.38</v>
      </c>
    </row>
    <row r="14" spans="1:36" ht="12.95" customHeight="1" x14ac:dyDescent="0.15">
      <c r="A14" s="94">
        <v>121</v>
      </c>
      <c r="B14" s="135" t="s">
        <v>64</v>
      </c>
      <c r="C14" s="136"/>
      <c r="D14" s="94">
        <v>24</v>
      </c>
      <c r="E14" s="94">
        <v>17</v>
      </c>
      <c r="F14" s="4">
        <f t="shared" si="0"/>
        <v>0.38</v>
      </c>
      <c r="G14" s="5"/>
      <c r="H14" s="94"/>
      <c r="I14" s="5"/>
      <c r="J14" s="1" t="s">
        <v>15</v>
      </c>
      <c r="K14" s="95">
        <f t="shared" si="1"/>
        <v>0.34</v>
      </c>
      <c r="L14" s="95">
        <f t="shared" si="2"/>
        <v>0.38</v>
      </c>
      <c r="M14" s="95">
        <f t="shared" si="3"/>
        <v>0.37</v>
      </c>
      <c r="N14" s="95">
        <f t="shared" si="4"/>
        <v>0.37</v>
      </c>
      <c r="O14" s="95">
        <f t="shared" si="5"/>
        <v>0.38</v>
      </c>
      <c r="P14" s="95">
        <f t="shared" si="26"/>
        <v>0.37</v>
      </c>
      <c r="Q14" s="95">
        <f t="shared" si="6"/>
        <v>0.34</v>
      </c>
      <c r="R14" s="95">
        <f t="shared" si="7"/>
        <v>0.38</v>
      </c>
      <c r="S14" s="95">
        <f t="shared" si="8"/>
        <v>0.38</v>
      </c>
      <c r="T14" s="95">
        <f t="shared" si="9"/>
        <v>0.38</v>
      </c>
      <c r="U14" s="95">
        <f t="shared" si="10"/>
        <v>0.38</v>
      </c>
      <c r="V14" s="95">
        <f t="shared" si="11"/>
        <v>0.4</v>
      </c>
      <c r="W14" s="95">
        <f t="shared" si="12"/>
        <v>0.37</v>
      </c>
      <c r="X14" s="95">
        <f t="shared" si="13"/>
        <v>0.37</v>
      </c>
      <c r="Y14" s="95">
        <f t="shared" si="14"/>
        <v>0.34</v>
      </c>
      <c r="Z14" s="95">
        <f t="shared" si="15"/>
        <v>0.37</v>
      </c>
      <c r="AA14" s="95">
        <f t="shared" si="16"/>
        <v>0.33</v>
      </c>
      <c r="AB14" s="95">
        <f t="shared" si="17"/>
        <v>0.39</v>
      </c>
      <c r="AC14" s="95">
        <f t="shared" si="18"/>
        <v>0.39</v>
      </c>
      <c r="AD14" s="95">
        <f t="shared" si="19"/>
        <v>0.41</v>
      </c>
      <c r="AE14" s="95">
        <f t="shared" si="20"/>
        <v>0.35</v>
      </c>
      <c r="AF14" s="95">
        <f t="shared" si="21"/>
        <v>0.39</v>
      </c>
      <c r="AG14" s="95">
        <f t="shared" si="22"/>
        <v>0.33</v>
      </c>
      <c r="AH14" s="95">
        <f t="shared" si="23"/>
        <v>0.35</v>
      </c>
      <c r="AI14" s="95">
        <f t="shared" si="24"/>
        <v>0.37</v>
      </c>
      <c r="AJ14" s="95">
        <f t="shared" si="25"/>
        <v>0.35</v>
      </c>
    </row>
    <row r="15" spans="1:36" ht="12.95" customHeight="1" x14ac:dyDescent="0.15">
      <c r="A15" s="94">
        <v>122</v>
      </c>
      <c r="B15" s="135" t="s">
        <v>64</v>
      </c>
      <c r="C15" s="136"/>
      <c r="D15" s="94">
        <v>16</v>
      </c>
      <c r="E15" s="94">
        <v>15</v>
      </c>
      <c r="F15" s="4">
        <f t="shared" si="0"/>
        <v>0.16</v>
      </c>
      <c r="G15" s="5" t="s">
        <v>65</v>
      </c>
      <c r="H15" s="94" t="s">
        <v>61</v>
      </c>
      <c r="I15" s="5" t="s">
        <v>65</v>
      </c>
      <c r="J15" s="1" t="s">
        <v>15</v>
      </c>
      <c r="K15" s="95">
        <f t="shared" si="1"/>
        <v>0.15</v>
      </c>
      <c r="L15" s="95">
        <f t="shared" si="2"/>
        <v>0.16</v>
      </c>
      <c r="M15" s="95">
        <f t="shared" si="3"/>
        <v>0.16</v>
      </c>
      <c r="N15" s="95">
        <f t="shared" si="4"/>
        <v>0.16</v>
      </c>
      <c r="O15" s="95">
        <f t="shared" si="5"/>
        <v>0.16</v>
      </c>
      <c r="P15" s="95">
        <f t="shared" si="26"/>
        <v>0.16</v>
      </c>
      <c r="Q15" s="95">
        <f t="shared" si="6"/>
        <v>0.15</v>
      </c>
      <c r="R15" s="95">
        <f t="shared" si="7"/>
        <v>0.16</v>
      </c>
      <c r="S15" s="95">
        <f t="shared" si="8"/>
        <v>0.16</v>
      </c>
      <c r="T15" s="95">
        <f t="shared" si="9"/>
        <v>0.16</v>
      </c>
      <c r="U15" s="95">
        <f t="shared" si="10"/>
        <v>0.16</v>
      </c>
      <c r="V15" s="95">
        <f t="shared" si="11"/>
        <v>0.16</v>
      </c>
      <c r="W15" s="95">
        <f t="shared" si="12"/>
        <v>0.15</v>
      </c>
      <c r="X15" s="95">
        <f t="shared" si="13"/>
        <v>0.16</v>
      </c>
      <c r="Y15" s="95">
        <f t="shared" si="14"/>
        <v>0.14000000000000001</v>
      </c>
      <c r="Z15" s="95">
        <f t="shared" si="15"/>
        <v>0.15</v>
      </c>
      <c r="AA15" s="95">
        <f t="shared" si="16"/>
        <v>0.14000000000000001</v>
      </c>
      <c r="AB15" s="95">
        <f t="shared" si="17"/>
        <v>0.15</v>
      </c>
      <c r="AC15" s="95">
        <f t="shared" si="18"/>
        <v>0.16</v>
      </c>
      <c r="AD15" s="95">
        <f t="shared" si="19"/>
        <v>0.19</v>
      </c>
      <c r="AE15" s="95">
        <f t="shared" si="20"/>
        <v>0.14000000000000001</v>
      </c>
      <c r="AF15" s="95">
        <f t="shared" si="21"/>
        <v>0.15</v>
      </c>
      <c r="AG15" s="95">
        <f t="shared" si="22"/>
        <v>0.14000000000000001</v>
      </c>
      <c r="AH15" s="95">
        <f t="shared" si="23"/>
        <v>0.14000000000000001</v>
      </c>
      <c r="AI15" s="95">
        <f t="shared" si="24"/>
        <v>0.16</v>
      </c>
      <c r="AJ15" s="95">
        <f t="shared" si="25"/>
        <v>0.14000000000000001</v>
      </c>
    </row>
    <row r="16" spans="1:36" ht="12.95" customHeight="1" x14ac:dyDescent="0.15">
      <c r="A16" s="94">
        <v>123</v>
      </c>
      <c r="B16" s="135" t="s">
        <v>64</v>
      </c>
      <c r="C16" s="136"/>
      <c r="D16" s="94">
        <v>26</v>
      </c>
      <c r="E16" s="94">
        <v>17</v>
      </c>
      <c r="F16" s="4">
        <f t="shared" si="0"/>
        <v>0.43</v>
      </c>
      <c r="G16" s="5"/>
      <c r="H16" s="94"/>
      <c r="I16" s="5"/>
      <c r="J16" s="1" t="s">
        <v>15</v>
      </c>
      <c r="K16" s="95">
        <f t="shared" si="1"/>
        <v>0.39</v>
      </c>
      <c r="L16" s="95">
        <f t="shared" si="2"/>
        <v>0.44</v>
      </c>
      <c r="M16" s="95">
        <f t="shared" si="3"/>
        <v>0.43</v>
      </c>
      <c r="N16" s="95">
        <f t="shared" si="4"/>
        <v>0.43</v>
      </c>
      <c r="O16" s="95">
        <f t="shared" si="5"/>
        <v>0.44</v>
      </c>
      <c r="P16" s="95">
        <f t="shared" si="26"/>
        <v>0.43</v>
      </c>
      <c r="Q16" s="95">
        <f t="shared" si="6"/>
        <v>0.4</v>
      </c>
      <c r="R16" s="95">
        <f t="shared" si="7"/>
        <v>0.44</v>
      </c>
      <c r="S16" s="95">
        <f t="shared" si="8"/>
        <v>0.43</v>
      </c>
      <c r="T16" s="95">
        <f t="shared" si="9"/>
        <v>0.44</v>
      </c>
      <c r="U16" s="95">
        <f t="shared" si="10"/>
        <v>0.43</v>
      </c>
      <c r="V16" s="95">
        <f t="shared" si="11"/>
        <v>0.46</v>
      </c>
      <c r="W16" s="95">
        <f t="shared" si="12"/>
        <v>0.43</v>
      </c>
      <c r="X16" s="95">
        <f t="shared" si="13"/>
        <v>0.43</v>
      </c>
      <c r="Y16" s="95">
        <f t="shared" si="14"/>
        <v>0.4</v>
      </c>
      <c r="Z16" s="95">
        <f t="shared" si="15"/>
        <v>0.43</v>
      </c>
      <c r="AA16" s="95">
        <f t="shared" si="16"/>
        <v>0.38</v>
      </c>
      <c r="AB16" s="95">
        <f t="shared" si="17"/>
        <v>0.46</v>
      </c>
      <c r="AC16" s="95">
        <f t="shared" si="18"/>
        <v>0.45</v>
      </c>
      <c r="AD16" s="95">
        <f t="shared" si="19"/>
        <v>0.47</v>
      </c>
      <c r="AE16" s="95">
        <f t="shared" si="20"/>
        <v>0.41</v>
      </c>
      <c r="AF16" s="95">
        <f t="shared" si="21"/>
        <v>0.45</v>
      </c>
      <c r="AG16" s="95">
        <f t="shared" si="22"/>
        <v>0.39</v>
      </c>
      <c r="AH16" s="95">
        <f t="shared" si="23"/>
        <v>0.41</v>
      </c>
      <c r="AI16" s="95">
        <f t="shared" si="24"/>
        <v>0.43</v>
      </c>
      <c r="AJ16" s="95">
        <f t="shared" si="25"/>
        <v>0.41</v>
      </c>
    </row>
    <row r="17" spans="1:36" ht="12.95" customHeight="1" x14ac:dyDescent="0.15">
      <c r="A17" s="94">
        <v>124</v>
      </c>
      <c r="B17" s="135" t="s">
        <v>64</v>
      </c>
      <c r="C17" s="136"/>
      <c r="D17" s="94">
        <v>20</v>
      </c>
      <c r="E17" s="94">
        <v>18</v>
      </c>
      <c r="F17" s="4">
        <f t="shared" si="0"/>
        <v>0.28999999999999998</v>
      </c>
      <c r="G17" s="94"/>
      <c r="H17" s="94"/>
      <c r="I17" s="99"/>
      <c r="J17" s="1" t="s">
        <v>15</v>
      </c>
      <c r="K17" s="95">
        <f t="shared" si="1"/>
        <v>0.26</v>
      </c>
      <c r="L17" s="95">
        <f t="shared" si="2"/>
        <v>0.28999999999999998</v>
      </c>
      <c r="M17" s="95">
        <f t="shared" si="3"/>
        <v>0.28999999999999998</v>
      </c>
      <c r="N17" s="95">
        <f t="shared" si="4"/>
        <v>0.28999999999999998</v>
      </c>
      <c r="O17" s="95">
        <f t="shared" si="5"/>
        <v>0.28999999999999998</v>
      </c>
      <c r="P17" s="95">
        <f t="shared" si="26"/>
        <v>0.28999999999999998</v>
      </c>
      <c r="Q17" s="95">
        <f t="shared" si="6"/>
        <v>0.26</v>
      </c>
      <c r="R17" s="95">
        <f t="shared" si="7"/>
        <v>0.28999999999999998</v>
      </c>
      <c r="S17" s="95">
        <f t="shared" si="8"/>
        <v>0.28999999999999998</v>
      </c>
      <c r="T17" s="95">
        <f t="shared" si="9"/>
        <v>0.3</v>
      </c>
      <c r="U17" s="95">
        <f t="shared" si="10"/>
        <v>0.28999999999999998</v>
      </c>
      <c r="V17" s="95">
        <f t="shared" si="11"/>
        <v>0.28999999999999998</v>
      </c>
      <c r="W17" s="95">
        <f t="shared" si="12"/>
        <v>0.28000000000000003</v>
      </c>
      <c r="X17" s="95">
        <f t="shared" si="13"/>
        <v>0.28000000000000003</v>
      </c>
      <c r="Y17" s="95">
        <f t="shared" si="14"/>
        <v>0.25</v>
      </c>
      <c r="Z17" s="95">
        <f t="shared" si="15"/>
        <v>0.28000000000000003</v>
      </c>
      <c r="AA17" s="95">
        <f t="shared" si="16"/>
        <v>0.25</v>
      </c>
      <c r="AB17" s="95">
        <f t="shared" si="17"/>
        <v>0.28999999999999998</v>
      </c>
      <c r="AC17" s="95">
        <f t="shared" si="18"/>
        <v>0.28999999999999998</v>
      </c>
      <c r="AD17" s="95">
        <f t="shared" si="19"/>
        <v>0.33</v>
      </c>
      <c r="AE17" s="95">
        <f t="shared" si="20"/>
        <v>0.26</v>
      </c>
      <c r="AF17" s="95">
        <f t="shared" si="21"/>
        <v>0.28999999999999998</v>
      </c>
      <c r="AG17" s="95">
        <f t="shared" si="22"/>
        <v>0.24</v>
      </c>
      <c r="AH17" s="95">
        <f t="shared" si="23"/>
        <v>0.26</v>
      </c>
      <c r="AI17" s="95">
        <f t="shared" si="24"/>
        <v>0.28000000000000003</v>
      </c>
      <c r="AJ17" s="95">
        <f t="shared" si="25"/>
        <v>0.26</v>
      </c>
    </row>
    <row r="18" spans="1:36" ht="12.95" customHeight="1" x14ac:dyDescent="0.15">
      <c r="A18" s="94">
        <v>125</v>
      </c>
      <c r="B18" s="135" t="s">
        <v>64</v>
      </c>
      <c r="C18" s="136"/>
      <c r="D18" s="94">
        <v>20</v>
      </c>
      <c r="E18" s="94">
        <v>18</v>
      </c>
      <c r="F18" s="4">
        <f t="shared" si="0"/>
        <v>0.28999999999999998</v>
      </c>
      <c r="G18" s="5"/>
      <c r="H18" s="94"/>
      <c r="I18" s="5"/>
      <c r="J18" s="1" t="s">
        <v>15</v>
      </c>
      <c r="K18" s="95">
        <f t="shared" si="1"/>
        <v>0.26</v>
      </c>
      <c r="L18" s="95">
        <f t="shared" si="2"/>
        <v>0.28999999999999998</v>
      </c>
      <c r="M18" s="95">
        <f t="shared" si="3"/>
        <v>0.28999999999999998</v>
      </c>
      <c r="N18" s="95">
        <f t="shared" si="4"/>
        <v>0.28999999999999998</v>
      </c>
      <c r="O18" s="95">
        <f t="shared" si="5"/>
        <v>0.28999999999999998</v>
      </c>
      <c r="P18" s="95">
        <f t="shared" si="26"/>
        <v>0.28999999999999998</v>
      </c>
      <c r="Q18" s="95">
        <f t="shared" si="6"/>
        <v>0.26</v>
      </c>
      <c r="R18" s="95">
        <f t="shared" si="7"/>
        <v>0.28999999999999998</v>
      </c>
      <c r="S18" s="95">
        <f t="shared" si="8"/>
        <v>0.28999999999999998</v>
      </c>
      <c r="T18" s="95">
        <f t="shared" si="9"/>
        <v>0.3</v>
      </c>
      <c r="U18" s="95">
        <f t="shared" si="10"/>
        <v>0.28999999999999998</v>
      </c>
      <c r="V18" s="95">
        <f t="shared" si="11"/>
        <v>0.28999999999999998</v>
      </c>
      <c r="W18" s="95">
        <f t="shared" si="12"/>
        <v>0.28000000000000003</v>
      </c>
      <c r="X18" s="95">
        <f t="shared" si="13"/>
        <v>0.28000000000000003</v>
      </c>
      <c r="Y18" s="95">
        <f t="shared" si="14"/>
        <v>0.25</v>
      </c>
      <c r="Z18" s="95">
        <f t="shared" si="15"/>
        <v>0.28000000000000003</v>
      </c>
      <c r="AA18" s="95">
        <f t="shared" si="16"/>
        <v>0.25</v>
      </c>
      <c r="AB18" s="95">
        <f t="shared" si="17"/>
        <v>0.28999999999999998</v>
      </c>
      <c r="AC18" s="95">
        <f t="shared" si="18"/>
        <v>0.28999999999999998</v>
      </c>
      <c r="AD18" s="95">
        <f t="shared" si="19"/>
        <v>0.33</v>
      </c>
      <c r="AE18" s="95">
        <f t="shared" si="20"/>
        <v>0.26</v>
      </c>
      <c r="AF18" s="95">
        <f t="shared" si="21"/>
        <v>0.28999999999999998</v>
      </c>
      <c r="AG18" s="95">
        <f t="shared" si="22"/>
        <v>0.24</v>
      </c>
      <c r="AH18" s="95">
        <f t="shared" si="23"/>
        <v>0.26</v>
      </c>
      <c r="AI18" s="95">
        <f t="shared" si="24"/>
        <v>0.28000000000000003</v>
      </c>
      <c r="AJ18" s="95">
        <f t="shared" si="25"/>
        <v>0.26</v>
      </c>
    </row>
    <row r="19" spans="1:36" ht="12.95" customHeight="1" x14ac:dyDescent="0.15">
      <c r="A19" s="94">
        <v>126</v>
      </c>
      <c r="B19" s="135" t="s">
        <v>64</v>
      </c>
      <c r="C19" s="136"/>
      <c r="D19" s="94">
        <v>14</v>
      </c>
      <c r="E19" s="94">
        <v>14</v>
      </c>
      <c r="F19" s="4">
        <f t="shared" si="0"/>
        <v>0.11</v>
      </c>
      <c r="G19" s="5" t="s">
        <v>65</v>
      </c>
      <c r="H19" s="94" t="s">
        <v>61</v>
      </c>
      <c r="I19" s="5" t="s">
        <v>65</v>
      </c>
      <c r="J19" s="1" t="s">
        <v>15</v>
      </c>
      <c r="K19" s="95">
        <f t="shared" si="1"/>
        <v>0.11</v>
      </c>
      <c r="L19" s="95">
        <f t="shared" si="2"/>
        <v>0.11</v>
      </c>
      <c r="M19" s="95">
        <f t="shared" si="3"/>
        <v>0.12</v>
      </c>
      <c r="N19" s="95">
        <f t="shared" si="4"/>
        <v>0.12</v>
      </c>
      <c r="O19" s="95">
        <f t="shared" si="5"/>
        <v>0.12</v>
      </c>
      <c r="P19" s="95">
        <f t="shared" si="26"/>
        <v>0.11</v>
      </c>
      <c r="Q19" s="95">
        <f t="shared" si="6"/>
        <v>0.11</v>
      </c>
      <c r="R19" s="95">
        <f t="shared" si="7"/>
        <v>0.11</v>
      </c>
      <c r="S19" s="95">
        <f t="shared" si="8"/>
        <v>0.12</v>
      </c>
      <c r="T19" s="95">
        <f t="shared" si="9"/>
        <v>0.12</v>
      </c>
      <c r="U19" s="95">
        <f t="shared" si="10"/>
        <v>0.11</v>
      </c>
      <c r="V19" s="95">
        <f t="shared" si="11"/>
        <v>0.12</v>
      </c>
      <c r="W19" s="95">
        <f t="shared" si="12"/>
        <v>0.11</v>
      </c>
      <c r="X19" s="95">
        <f t="shared" si="13"/>
        <v>0.11</v>
      </c>
      <c r="Y19" s="95">
        <f t="shared" si="14"/>
        <v>0.1</v>
      </c>
      <c r="Z19" s="95">
        <f t="shared" si="15"/>
        <v>0.11</v>
      </c>
      <c r="AA19" s="95">
        <f t="shared" si="16"/>
        <v>0.1</v>
      </c>
      <c r="AB19" s="95">
        <f t="shared" si="17"/>
        <v>0.11</v>
      </c>
      <c r="AC19" s="95">
        <f t="shared" si="18"/>
        <v>0.11</v>
      </c>
      <c r="AD19" s="95">
        <f t="shared" si="19"/>
        <v>0.14000000000000001</v>
      </c>
      <c r="AE19" s="95">
        <f t="shared" si="20"/>
        <v>0.1</v>
      </c>
      <c r="AF19" s="95">
        <f t="shared" si="21"/>
        <v>0.11</v>
      </c>
      <c r="AG19" s="95">
        <f t="shared" si="22"/>
        <v>0.1</v>
      </c>
      <c r="AH19" s="95">
        <f t="shared" si="23"/>
        <v>0.1</v>
      </c>
      <c r="AI19" s="95">
        <f t="shared" si="24"/>
        <v>0.11</v>
      </c>
      <c r="AJ19" s="95">
        <f t="shared" si="25"/>
        <v>0.1</v>
      </c>
    </row>
    <row r="20" spans="1:36" ht="12.95" customHeight="1" x14ac:dyDescent="0.15">
      <c r="A20" s="94">
        <v>127</v>
      </c>
      <c r="B20" s="135" t="s">
        <v>64</v>
      </c>
      <c r="C20" s="136"/>
      <c r="D20" s="94">
        <v>16</v>
      </c>
      <c r="E20" s="94">
        <v>14</v>
      </c>
      <c r="F20" s="4">
        <f t="shared" si="0"/>
        <v>0.14000000000000001</v>
      </c>
      <c r="G20" s="5"/>
      <c r="H20" s="94"/>
      <c r="I20" s="5"/>
      <c r="J20" s="1" t="s">
        <v>15</v>
      </c>
      <c r="K20" s="95">
        <f t="shared" si="1"/>
        <v>0.14000000000000001</v>
      </c>
      <c r="L20" s="95">
        <f t="shared" si="2"/>
        <v>0.15</v>
      </c>
      <c r="M20" s="95">
        <f t="shared" si="3"/>
        <v>0.15</v>
      </c>
      <c r="N20" s="95">
        <f t="shared" si="4"/>
        <v>0.15</v>
      </c>
      <c r="O20" s="95">
        <f t="shared" si="5"/>
        <v>0.15</v>
      </c>
      <c r="P20" s="95">
        <f t="shared" si="26"/>
        <v>0.15</v>
      </c>
      <c r="Q20" s="95">
        <f t="shared" si="6"/>
        <v>0.14000000000000001</v>
      </c>
      <c r="R20" s="95">
        <f t="shared" si="7"/>
        <v>0.14000000000000001</v>
      </c>
      <c r="S20" s="95">
        <f t="shared" si="8"/>
        <v>0.15</v>
      </c>
      <c r="T20" s="95">
        <f t="shared" si="9"/>
        <v>0.15</v>
      </c>
      <c r="U20" s="95">
        <f t="shared" si="10"/>
        <v>0.14000000000000001</v>
      </c>
      <c r="V20" s="95">
        <f t="shared" si="11"/>
        <v>0.15</v>
      </c>
      <c r="W20" s="95">
        <f t="shared" si="12"/>
        <v>0.14000000000000001</v>
      </c>
      <c r="X20" s="95">
        <f t="shared" si="13"/>
        <v>0.15</v>
      </c>
      <c r="Y20" s="95">
        <f t="shared" si="14"/>
        <v>0.13</v>
      </c>
      <c r="Z20" s="95">
        <f t="shared" si="15"/>
        <v>0.14000000000000001</v>
      </c>
      <c r="AA20" s="95">
        <f t="shared" si="16"/>
        <v>0.13</v>
      </c>
      <c r="AB20" s="95">
        <f t="shared" si="17"/>
        <v>0.14000000000000001</v>
      </c>
      <c r="AC20" s="95">
        <f t="shared" si="18"/>
        <v>0.15</v>
      </c>
      <c r="AD20" s="95">
        <f t="shared" si="19"/>
        <v>0.17</v>
      </c>
      <c r="AE20" s="95">
        <f t="shared" si="20"/>
        <v>0.13</v>
      </c>
      <c r="AF20" s="95">
        <f t="shared" si="21"/>
        <v>0.14000000000000001</v>
      </c>
      <c r="AG20" s="95">
        <f t="shared" si="22"/>
        <v>0.13</v>
      </c>
      <c r="AH20" s="95">
        <f t="shared" si="23"/>
        <v>0.13</v>
      </c>
      <c r="AI20" s="95">
        <f t="shared" si="24"/>
        <v>0.15</v>
      </c>
      <c r="AJ20" s="95">
        <f t="shared" si="25"/>
        <v>0.13</v>
      </c>
    </row>
    <row r="21" spans="1:36" ht="12.95" customHeight="1" x14ac:dyDescent="0.15">
      <c r="A21" s="94">
        <v>128</v>
      </c>
      <c r="B21" s="135" t="s">
        <v>64</v>
      </c>
      <c r="C21" s="136"/>
      <c r="D21" s="94">
        <v>22</v>
      </c>
      <c r="E21" s="94">
        <v>16</v>
      </c>
      <c r="F21" s="4">
        <f t="shared" si="0"/>
        <v>0.3</v>
      </c>
      <c r="G21" s="5"/>
      <c r="H21" s="94"/>
      <c r="I21" s="5"/>
      <c r="J21" s="1" t="s">
        <v>15</v>
      </c>
      <c r="K21" s="95">
        <f t="shared" si="1"/>
        <v>0.28000000000000003</v>
      </c>
      <c r="L21" s="95">
        <f t="shared" si="2"/>
        <v>0.3</v>
      </c>
      <c r="M21" s="95">
        <f t="shared" si="3"/>
        <v>0.3</v>
      </c>
      <c r="N21" s="95">
        <f t="shared" si="4"/>
        <v>0.3</v>
      </c>
      <c r="O21" s="95">
        <f t="shared" si="5"/>
        <v>0.3</v>
      </c>
      <c r="P21" s="95">
        <f t="shared" si="26"/>
        <v>0.3</v>
      </c>
      <c r="Q21" s="95">
        <f t="shared" si="6"/>
        <v>0.28000000000000003</v>
      </c>
      <c r="R21" s="95">
        <f t="shared" si="7"/>
        <v>0.3</v>
      </c>
      <c r="S21" s="95">
        <f t="shared" si="8"/>
        <v>0.3</v>
      </c>
      <c r="T21" s="95">
        <f t="shared" si="9"/>
        <v>0.3</v>
      </c>
      <c r="U21" s="95">
        <f t="shared" si="10"/>
        <v>0.3</v>
      </c>
      <c r="V21" s="95">
        <f t="shared" si="11"/>
        <v>0.32</v>
      </c>
      <c r="W21" s="95">
        <f t="shared" si="12"/>
        <v>0.3</v>
      </c>
      <c r="X21" s="95">
        <f t="shared" si="13"/>
        <v>0.3</v>
      </c>
      <c r="Y21" s="95">
        <f t="shared" si="14"/>
        <v>0.27</v>
      </c>
      <c r="Z21" s="95">
        <f t="shared" si="15"/>
        <v>0.3</v>
      </c>
      <c r="AA21" s="95">
        <f t="shared" si="16"/>
        <v>0.27</v>
      </c>
      <c r="AB21" s="95">
        <f t="shared" si="17"/>
        <v>0.31</v>
      </c>
      <c r="AC21" s="95">
        <f t="shared" si="18"/>
        <v>0.31</v>
      </c>
      <c r="AD21" s="95">
        <f t="shared" si="19"/>
        <v>0.34</v>
      </c>
      <c r="AE21" s="95">
        <f t="shared" si="20"/>
        <v>0.28000000000000003</v>
      </c>
      <c r="AF21" s="95">
        <f t="shared" si="21"/>
        <v>0.31</v>
      </c>
      <c r="AG21" s="95">
        <f t="shared" si="22"/>
        <v>0.27</v>
      </c>
      <c r="AH21" s="95">
        <f t="shared" si="23"/>
        <v>0.28000000000000003</v>
      </c>
      <c r="AI21" s="95">
        <f t="shared" si="24"/>
        <v>0.3</v>
      </c>
      <c r="AJ21" s="95">
        <f t="shared" si="25"/>
        <v>0.28000000000000003</v>
      </c>
    </row>
    <row r="22" spans="1:36" ht="12.95" customHeight="1" x14ac:dyDescent="0.15">
      <c r="A22" s="94">
        <v>129</v>
      </c>
      <c r="B22" s="135" t="s">
        <v>64</v>
      </c>
      <c r="C22" s="136"/>
      <c r="D22" s="94">
        <v>22</v>
      </c>
      <c r="E22" s="94">
        <v>17</v>
      </c>
      <c r="F22" s="4">
        <f t="shared" si="0"/>
        <v>0.32</v>
      </c>
      <c r="G22" s="5"/>
      <c r="H22" s="94"/>
      <c r="I22" s="5"/>
      <c r="J22" s="1" t="s">
        <v>15</v>
      </c>
      <c r="K22" s="95">
        <f t="shared" si="1"/>
        <v>0.28999999999999998</v>
      </c>
      <c r="L22" s="95">
        <f t="shared" si="2"/>
        <v>0.32</v>
      </c>
      <c r="M22" s="95">
        <f t="shared" si="3"/>
        <v>0.32</v>
      </c>
      <c r="N22" s="95">
        <f t="shared" si="4"/>
        <v>0.32</v>
      </c>
      <c r="O22" s="95">
        <f t="shared" si="5"/>
        <v>0.32</v>
      </c>
      <c r="P22" s="95">
        <f t="shared" si="26"/>
        <v>0.32</v>
      </c>
      <c r="Q22" s="95">
        <f t="shared" si="6"/>
        <v>0.28999999999999998</v>
      </c>
      <c r="R22" s="95">
        <f t="shared" si="7"/>
        <v>0.32</v>
      </c>
      <c r="S22" s="95">
        <f t="shared" si="8"/>
        <v>0.32</v>
      </c>
      <c r="T22" s="95">
        <f t="shared" si="9"/>
        <v>0.33</v>
      </c>
      <c r="U22" s="95">
        <f t="shared" si="10"/>
        <v>0.32</v>
      </c>
      <c r="V22" s="95">
        <f t="shared" si="11"/>
        <v>0.33</v>
      </c>
      <c r="W22" s="95">
        <f t="shared" si="12"/>
        <v>0.31</v>
      </c>
      <c r="X22" s="95">
        <f t="shared" si="13"/>
        <v>0.32</v>
      </c>
      <c r="Y22" s="95">
        <f t="shared" si="14"/>
        <v>0.28999999999999998</v>
      </c>
      <c r="Z22" s="95">
        <f t="shared" si="15"/>
        <v>0.32</v>
      </c>
      <c r="AA22" s="95">
        <f t="shared" si="16"/>
        <v>0.28000000000000003</v>
      </c>
      <c r="AB22" s="95">
        <f t="shared" si="17"/>
        <v>0.33</v>
      </c>
      <c r="AC22" s="95">
        <f t="shared" si="18"/>
        <v>0.33</v>
      </c>
      <c r="AD22" s="95">
        <f t="shared" si="19"/>
        <v>0.36</v>
      </c>
      <c r="AE22" s="95">
        <f t="shared" si="20"/>
        <v>0.28999999999999998</v>
      </c>
      <c r="AF22" s="95">
        <f t="shared" si="21"/>
        <v>0.33</v>
      </c>
      <c r="AG22" s="95">
        <f t="shared" si="22"/>
        <v>0.28000000000000003</v>
      </c>
      <c r="AH22" s="95">
        <f t="shared" si="23"/>
        <v>0.28999999999999998</v>
      </c>
      <c r="AI22" s="95">
        <f t="shared" si="24"/>
        <v>0.32</v>
      </c>
      <c r="AJ22" s="95">
        <f t="shared" si="25"/>
        <v>0.28999999999999998</v>
      </c>
    </row>
    <row r="23" spans="1:36" ht="12.95" customHeight="1" x14ac:dyDescent="0.15">
      <c r="A23" s="94">
        <v>130</v>
      </c>
      <c r="B23" s="135" t="s">
        <v>64</v>
      </c>
      <c r="C23" s="136"/>
      <c r="D23" s="94">
        <v>16</v>
      </c>
      <c r="E23" s="94">
        <v>14</v>
      </c>
      <c r="F23" s="4">
        <f t="shared" si="0"/>
        <v>0.14000000000000001</v>
      </c>
      <c r="G23" s="5" t="s">
        <v>66</v>
      </c>
      <c r="H23" s="94" t="s">
        <v>61</v>
      </c>
      <c r="I23" s="5" t="s">
        <v>66</v>
      </c>
      <c r="J23" s="1" t="s">
        <v>15</v>
      </c>
      <c r="K23" s="95">
        <f t="shared" si="1"/>
        <v>0.14000000000000001</v>
      </c>
      <c r="L23" s="95">
        <f t="shared" si="2"/>
        <v>0.15</v>
      </c>
      <c r="M23" s="95">
        <f t="shared" si="3"/>
        <v>0.15</v>
      </c>
      <c r="N23" s="95">
        <f t="shared" si="4"/>
        <v>0.15</v>
      </c>
      <c r="O23" s="95">
        <f t="shared" si="5"/>
        <v>0.15</v>
      </c>
      <c r="P23" s="95">
        <f t="shared" si="26"/>
        <v>0.15</v>
      </c>
      <c r="Q23" s="95">
        <f t="shared" si="6"/>
        <v>0.14000000000000001</v>
      </c>
      <c r="R23" s="95">
        <f t="shared" si="7"/>
        <v>0.14000000000000001</v>
      </c>
      <c r="S23" s="95">
        <f t="shared" si="8"/>
        <v>0.15</v>
      </c>
      <c r="T23" s="95">
        <f t="shared" si="9"/>
        <v>0.15</v>
      </c>
      <c r="U23" s="95">
        <f t="shared" si="10"/>
        <v>0.14000000000000001</v>
      </c>
      <c r="V23" s="95">
        <f t="shared" si="11"/>
        <v>0.15</v>
      </c>
      <c r="W23" s="95">
        <f t="shared" si="12"/>
        <v>0.14000000000000001</v>
      </c>
      <c r="X23" s="95">
        <f t="shared" si="13"/>
        <v>0.15</v>
      </c>
      <c r="Y23" s="95">
        <f t="shared" si="14"/>
        <v>0.13</v>
      </c>
      <c r="Z23" s="95">
        <f t="shared" si="15"/>
        <v>0.14000000000000001</v>
      </c>
      <c r="AA23" s="95">
        <f t="shared" si="16"/>
        <v>0.13</v>
      </c>
      <c r="AB23" s="95">
        <f t="shared" si="17"/>
        <v>0.14000000000000001</v>
      </c>
      <c r="AC23" s="95">
        <f t="shared" si="18"/>
        <v>0.15</v>
      </c>
      <c r="AD23" s="95">
        <f t="shared" si="19"/>
        <v>0.17</v>
      </c>
      <c r="AE23" s="95">
        <f t="shared" si="20"/>
        <v>0.13</v>
      </c>
      <c r="AF23" s="95">
        <f t="shared" si="21"/>
        <v>0.14000000000000001</v>
      </c>
      <c r="AG23" s="95">
        <f t="shared" si="22"/>
        <v>0.13</v>
      </c>
      <c r="AH23" s="95">
        <f t="shared" si="23"/>
        <v>0.13</v>
      </c>
      <c r="AI23" s="95">
        <f t="shared" si="24"/>
        <v>0.15</v>
      </c>
      <c r="AJ23" s="95">
        <f t="shared" si="25"/>
        <v>0.13</v>
      </c>
    </row>
    <row r="24" spans="1:36" ht="12.95" customHeight="1" x14ac:dyDescent="0.15">
      <c r="A24" s="94">
        <v>131</v>
      </c>
      <c r="B24" s="135" t="s">
        <v>64</v>
      </c>
      <c r="C24" s="136"/>
      <c r="D24" s="94">
        <v>14</v>
      </c>
      <c r="E24" s="94">
        <v>13</v>
      </c>
      <c r="F24" s="4">
        <f t="shared" si="0"/>
        <v>0.1</v>
      </c>
      <c r="G24" s="5" t="s">
        <v>65</v>
      </c>
      <c r="H24" s="94" t="s">
        <v>61</v>
      </c>
      <c r="I24" s="5" t="s">
        <v>65</v>
      </c>
      <c r="J24" s="1" t="s">
        <v>15</v>
      </c>
      <c r="K24" s="95">
        <f t="shared" si="1"/>
        <v>0.1</v>
      </c>
      <c r="L24" s="95">
        <f t="shared" si="2"/>
        <v>0.11</v>
      </c>
      <c r="M24" s="95">
        <f t="shared" si="3"/>
        <v>0.11</v>
      </c>
      <c r="N24" s="95">
        <f t="shared" si="4"/>
        <v>0.11</v>
      </c>
      <c r="O24" s="95">
        <f t="shared" si="5"/>
        <v>0.11</v>
      </c>
      <c r="P24" s="95">
        <f t="shared" si="26"/>
        <v>0.11</v>
      </c>
      <c r="Q24" s="95">
        <f t="shared" si="6"/>
        <v>0.1</v>
      </c>
      <c r="R24" s="95">
        <f t="shared" si="7"/>
        <v>0.1</v>
      </c>
      <c r="S24" s="95">
        <f t="shared" si="8"/>
        <v>0.11</v>
      </c>
      <c r="T24" s="95">
        <f t="shared" si="9"/>
        <v>0.11</v>
      </c>
      <c r="U24" s="95">
        <f t="shared" si="10"/>
        <v>0.1</v>
      </c>
      <c r="V24" s="95">
        <f t="shared" si="11"/>
        <v>0.11</v>
      </c>
      <c r="W24" s="95">
        <f t="shared" si="12"/>
        <v>0.11</v>
      </c>
      <c r="X24" s="95">
        <f t="shared" si="13"/>
        <v>0.11</v>
      </c>
      <c r="Y24" s="95">
        <f t="shared" si="14"/>
        <v>0.09</v>
      </c>
      <c r="Z24" s="95">
        <f t="shared" si="15"/>
        <v>0.11</v>
      </c>
      <c r="AA24" s="95">
        <f t="shared" si="16"/>
        <v>0.1</v>
      </c>
      <c r="AB24" s="95">
        <f t="shared" si="17"/>
        <v>0.1</v>
      </c>
      <c r="AC24" s="95">
        <f t="shared" si="18"/>
        <v>0.1</v>
      </c>
      <c r="AD24" s="95">
        <f t="shared" si="19"/>
        <v>0.13</v>
      </c>
      <c r="AE24" s="95">
        <f t="shared" si="20"/>
        <v>0.09</v>
      </c>
      <c r="AF24" s="95">
        <f t="shared" si="21"/>
        <v>0.1</v>
      </c>
      <c r="AG24" s="95">
        <f t="shared" si="22"/>
        <v>0.09</v>
      </c>
      <c r="AH24" s="95">
        <f t="shared" si="23"/>
        <v>0.09</v>
      </c>
      <c r="AI24" s="95">
        <f t="shared" si="24"/>
        <v>0.11</v>
      </c>
      <c r="AJ24" s="95">
        <f t="shared" si="25"/>
        <v>0.09</v>
      </c>
    </row>
    <row r="25" spans="1:36" ht="12.95" customHeight="1" x14ac:dyDescent="0.15">
      <c r="A25" s="94">
        <v>132</v>
      </c>
      <c r="B25" s="135" t="s">
        <v>64</v>
      </c>
      <c r="C25" s="136"/>
      <c r="D25" s="94">
        <v>22</v>
      </c>
      <c r="E25" s="94">
        <v>16</v>
      </c>
      <c r="F25" s="4">
        <f t="shared" si="0"/>
        <v>0.3</v>
      </c>
      <c r="G25" s="94"/>
      <c r="H25" s="94"/>
      <c r="I25" s="94"/>
      <c r="J25" s="1" t="s">
        <v>15</v>
      </c>
      <c r="K25" s="95">
        <f t="shared" si="1"/>
        <v>0.28000000000000003</v>
      </c>
      <c r="L25" s="95">
        <f t="shared" si="2"/>
        <v>0.3</v>
      </c>
      <c r="M25" s="95">
        <f t="shared" si="3"/>
        <v>0.3</v>
      </c>
      <c r="N25" s="95">
        <f t="shared" si="4"/>
        <v>0.3</v>
      </c>
      <c r="O25" s="95">
        <f t="shared" si="5"/>
        <v>0.3</v>
      </c>
      <c r="P25" s="95">
        <f t="shared" si="26"/>
        <v>0.3</v>
      </c>
      <c r="Q25" s="95">
        <f t="shared" si="6"/>
        <v>0.28000000000000003</v>
      </c>
      <c r="R25" s="95">
        <f t="shared" si="7"/>
        <v>0.3</v>
      </c>
      <c r="S25" s="95">
        <f t="shared" si="8"/>
        <v>0.3</v>
      </c>
      <c r="T25" s="95">
        <f t="shared" si="9"/>
        <v>0.3</v>
      </c>
      <c r="U25" s="95">
        <f t="shared" si="10"/>
        <v>0.3</v>
      </c>
      <c r="V25" s="95">
        <f t="shared" si="11"/>
        <v>0.32</v>
      </c>
      <c r="W25" s="95">
        <f t="shared" si="12"/>
        <v>0.3</v>
      </c>
      <c r="X25" s="95">
        <f t="shared" si="13"/>
        <v>0.3</v>
      </c>
      <c r="Y25" s="95">
        <f t="shared" si="14"/>
        <v>0.27</v>
      </c>
      <c r="Z25" s="95">
        <f t="shared" si="15"/>
        <v>0.3</v>
      </c>
      <c r="AA25" s="95">
        <f t="shared" si="16"/>
        <v>0.27</v>
      </c>
      <c r="AB25" s="95">
        <f t="shared" si="17"/>
        <v>0.31</v>
      </c>
      <c r="AC25" s="95">
        <f t="shared" si="18"/>
        <v>0.31</v>
      </c>
      <c r="AD25" s="95">
        <f t="shared" si="19"/>
        <v>0.34</v>
      </c>
      <c r="AE25" s="95">
        <f t="shared" si="20"/>
        <v>0.28000000000000003</v>
      </c>
      <c r="AF25" s="95">
        <f t="shared" si="21"/>
        <v>0.31</v>
      </c>
      <c r="AG25" s="95">
        <f t="shared" si="22"/>
        <v>0.27</v>
      </c>
      <c r="AH25" s="95">
        <f t="shared" si="23"/>
        <v>0.28000000000000003</v>
      </c>
      <c r="AI25" s="95">
        <f t="shared" si="24"/>
        <v>0.3</v>
      </c>
      <c r="AJ25" s="95">
        <f t="shared" si="25"/>
        <v>0.28000000000000003</v>
      </c>
    </row>
    <row r="26" spans="1:36" ht="12.95" customHeight="1" x14ac:dyDescent="0.15">
      <c r="A26" s="94">
        <v>133</v>
      </c>
      <c r="B26" s="135" t="s">
        <v>64</v>
      </c>
      <c r="C26" s="136"/>
      <c r="D26" s="94">
        <v>18</v>
      </c>
      <c r="E26" s="94">
        <v>15</v>
      </c>
      <c r="F26" s="4">
        <f t="shared" si="0"/>
        <v>0.19</v>
      </c>
      <c r="G26" s="94"/>
      <c r="H26" s="94"/>
      <c r="I26" s="94"/>
      <c r="J26" s="1" t="s">
        <v>15</v>
      </c>
      <c r="K26" s="95">
        <f t="shared" si="1"/>
        <v>0.18</v>
      </c>
      <c r="L26" s="95">
        <f t="shared" si="2"/>
        <v>0.19</v>
      </c>
      <c r="M26" s="95">
        <f t="shared" si="3"/>
        <v>0.19</v>
      </c>
      <c r="N26" s="95">
        <f t="shared" si="4"/>
        <v>0.2</v>
      </c>
      <c r="O26" s="95">
        <f t="shared" si="5"/>
        <v>0.2</v>
      </c>
      <c r="P26" s="95">
        <f t="shared" si="26"/>
        <v>0.19</v>
      </c>
      <c r="Q26" s="95">
        <f t="shared" si="6"/>
        <v>0.18</v>
      </c>
      <c r="R26" s="95">
        <f t="shared" si="7"/>
        <v>0.19</v>
      </c>
      <c r="S26" s="95">
        <f t="shared" si="8"/>
        <v>0.2</v>
      </c>
      <c r="T26" s="95">
        <f t="shared" si="9"/>
        <v>0.2</v>
      </c>
      <c r="U26" s="95">
        <f t="shared" si="10"/>
        <v>0.19</v>
      </c>
      <c r="V26" s="95">
        <f t="shared" si="11"/>
        <v>0.2</v>
      </c>
      <c r="W26" s="95">
        <f t="shared" si="12"/>
        <v>0.19</v>
      </c>
      <c r="X26" s="95">
        <f t="shared" si="13"/>
        <v>0.19</v>
      </c>
      <c r="Y26" s="95">
        <f t="shared" si="14"/>
        <v>0.17</v>
      </c>
      <c r="Z26" s="95">
        <f t="shared" si="15"/>
        <v>0.19</v>
      </c>
      <c r="AA26" s="95">
        <f t="shared" si="16"/>
        <v>0.17</v>
      </c>
      <c r="AB26" s="95">
        <f t="shared" si="17"/>
        <v>0.19</v>
      </c>
      <c r="AC26" s="95">
        <f t="shared" si="18"/>
        <v>0.2</v>
      </c>
      <c r="AD26" s="95">
        <f t="shared" si="19"/>
        <v>0.23</v>
      </c>
      <c r="AE26" s="95">
        <f t="shared" si="20"/>
        <v>0.18</v>
      </c>
      <c r="AF26" s="95">
        <f t="shared" si="21"/>
        <v>0.19</v>
      </c>
      <c r="AG26" s="95">
        <f t="shared" si="22"/>
        <v>0.17</v>
      </c>
      <c r="AH26" s="95">
        <f t="shared" si="23"/>
        <v>0.18</v>
      </c>
      <c r="AI26" s="95">
        <f t="shared" si="24"/>
        <v>0.19</v>
      </c>
      <c r="AJ26" s="95">
        <f t="shared" si="25"/>
        <v>0.18</v>
      </c>
    </row>
    <row r="27" spans="1:36" ht="12.95" customHeight="1" x14ac:dyDescent="0.15">
      <c r="A27" s="94">
        <v>134</v>
      </c>
      <c r="B27" s="135" t="s">
        <v>64</v>
      </c>
      <c r="C27" s="136"/>
      <c r="D27" s="94">
        <v>16</v>
      </c>
      <c r="E27" s="94">
        <v>13</v>
      </c>
      <c r="F27" s="4">
        <f t="shared" si="0"/>
        <v>0.13</v>
      </c>
      <c r="G27" s="94"/>
      <c r="H27" s="94" t="s">
        <v>61</v>
      </c>
      <c r="I27" s="94" t="s">
        <v>84</v>
      </c>
      <c r="J27" s="1" t="s">
        <v>15</v>
      </c>
      <c r="K27" s="95">
        <f t="shared" si="1"/>
        <v>0.13</v>
      </c>
      <c r="L27" s="95">
        <f t="shared" si="2"/>
        <v>0.13</v>
      </c>
      <c r="M27" s="95">
        <f t="shared" si="3"/>
        <v>0.13</v>
      </c>
      <c r="N27" s="95">
        <f t="shared" si="4"/>
        <v>0.14000000000000001</v>
      </c>
      <c r="O27" s="95">
        <f t="shared" si="5"/>
        <v>0.14000000000000001</v>
      </c>
      <c r="P27" s="95">
        <f t="shared" si="26"/>
        <v>0.13</v>
      </c>
      <c r="Q27" s="95">
        <f t="shared" si="6"/>
        <v>0.13</v>
      </c>
      <c r="R27" s="95">
        <f t="shared" si="7"/>
        <v>0.13</v>
      </c>
      <c r="S27" s="95">
        <f t="shared" si="8"/>
        <v>0.14000000000000001</v>
      </c>
      <c r="T27" s="95">
        <f t="shared" si="9"/>
        <v>0.13</v>
      </c>
      <c r="U27" s="95">
        <f t="shared" si="10"/>
        <v>0.13</v>
      </c>
      <c r="V27" s="95">
        <f t="shared" si="11"/>
        <v>0.14000000000000001</v>
      </c>
      <c r="W27" s="95">
        <f t="shared" si="12"/>
        <v>0.13</v>
      </c>
      <c r="X27" s="95">
        <f t="shared" si="13"/>
        <v>0.13</v>
      </c>
      <c r="Y27" s="95">
        <f t="shared" si="14"/>
        <v>0.12</v>
      </c>
      <c r="Z27" s="95">
        <f t="shared" si="15"/>
        <v>0.13</v>
      </c>
      <c r="AA27" s="95">
        <f t="shared" si="16"/>
        <v>0.12</v>
      </c>
      <c r="AB27" s="95">
        <f t="shared" si="17"/>
        <v>0.13</v>
      </c>
      <c r="AC27" s="95">
        <f t="shared" si="18"/>
        <v>0.13</v>
      </c>
      <c r="AD27" s="95">
        <f t="shared" si="19"/>
        <v>0.16</v>
      </c>
      <c r="AE27" s="95">
        <f t="shared" si="20"/>
        <v>0.12</v>
      </c>
      <c r="AF27" s="95">
        <f t="shared" si="21"/>
        <v>0.13</v>
      </c>
      <c r="AG27" s="95">
        <f t="shared" si="22"/>
        <v>0.12</v>
      </c>
      <c r="AH27" s="95">
        <f t="shared" si="23"/>
        <v>0.12</v>
      </c>
      <c r="AI27" s="95">
        <f t="shared" si="24"/>
        <v>0.14000000000000001</v>
      </c>
      <c r="AJ27" s="95">
        <f t="shared" si="25"/>
        <v>0.12</v>
      </c>
    </row>
    <row r="28" spans="1:36" ht="12.95" customHeight="1" x14ac:dyDescent="0.15">
      <c r="A28" s="94">
        <v>135</v>
      </c>
      <c r="B28" s="135" t="s">
        <v>64</v>
      </c>
      <c r="C28" s="136"/>
      <c r="D28" s="94">
        <v>18</v>
      </c>
      <c r="E28" s="94">
        <v>16</v>
      </c>
      <c r="F28" s="4">
        <f t="shared" si="0"/>
        <v>0.21</v>
      </c>
      <c r="G28" s="94"/>
      <c r="H28" s="94"/>
      <c r="I28" s="94"/>
      <c r="J28" s="1" t="s">
        <v>15</v>
      </c>
      <c r="K28" s="95">
        <f t="shared" si="1"/>
        <v>0.19</v>
      </c>
      <c r="L28" s="95">
        <f t="shared" si="2"/>
        <v>0.21</v>
      </c>
      <c r="M28" s="95">
        <f t="shared" si="3"/>
        <v>0.21</v>
      </c>
      <c r="N28" s="95">
        <f t="shared" si="4"/>
        <v>0.21</v>
      </c>
      <c r="O28" s="95">
        <f t="shared" si="5"/>
        <v>0.21</v>
      </c>
      <c r="P28" s="95">
        <f t="shared" si="26"/>
        <v>0.21</v>
      </c>
      <c r="Q28" s="95">
        <f t="shared" si="6"/>
        <v>0.19</v>
      </c>
      <c r="R28" s="95">
        <f t="shared" si="7"/>
        <v>0.21</v>
      </c>
      <c r="S28" s="95">
        <f t="shared" si="8"/>
        <v>0.21</v>
      </c>
      <c r="T28" s="95">
        <f t="shared" si="9"/>
        <v>0.22</v>
      </c>
      <c r="U28" s="95">
        <f t="shared" si="10"/>
        <v>0.21</v>
      </c>
      <c r="V28" s="95">
        <f t="shared" si="11"/>
        <v>0.21</v>
      </c>
      <c r="W28" s="95">
        <f t="shared" si="12"/>
        <v>0.2</v>
      </c>
      <c r="X28" s="95">
        <f t="shared" si="13"/>
        <v>0.21</v>
      </c>
      <c r="Y28" s="95">
        <f t="shared" si="14"/>
        <v>0.18</v>
      </c>
      <c r="Z28" s="95">
        <f t="shared" si="15"/>
        <v>0.2</v>
      </c>
      <c r="AA28" s="95">
        <f t="shared" si="16"/>
        <v>0.19</v>
      </c>
      <c r="AB28" s="95">
        <f t="shared" si="17"/>
        <v>0.21</v>
      </c>
      <c r="AC28" s="95">
        <f t="shared" si="18"/>
        <v>0.21</v>
      </c>
      <c r="AD28" s="95">
        <f t="shared" si="19"/>
        <v>0.24</v>
      </c>
      <c r="AE28" s="95">
        <f t="shared" si="20"/>
        <v>0.19</v>
      </c>
      <c r="AF28" s="95">
        <f t="shared" si="21"/>
        <v>0.21</v>
      </c>
      <c r="AG28" s="95">
        <f t="shared" si="22"/>
        <v>0.18</v>
      </c>
      <c r="AH28" s="95">
        <f t="shared" si="23"/>
        <v>0.19</v>
      </c>
      <c r="AI28" s="95">
        <f t="shared" si="24"/>
        <v>0.21</v>
      </c>
      <c r="AJ28" s="95">
        <f t="shared" si="25"/>
        <v>0.19</v>
      </c>
    </row>
    <row r="29" spans="1:36" ht="12.95" customHeight="1" x14ac:dyDescent="0.15">
      <c r="A29" s="94"/>
      <c r="B29" s="135"/>
      <c r="C29" s="136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35"/>
      <c r="C30" s="136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297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25</v>
      </c>
      <c r="D47" s="14">
        <f>COUNTIF(G4:G43,"*下層*")</f>
        <v>0</v>
      </c>
      <c r="E47" s="14">
        <f>COUNTA(A4:A43)</f>
        <v>25</v>
      </c>
      <c r="F47" s="10"/>
      <c r="G47" s="15">
        <f>C47*100</f>
        <v>2500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16</v>
      </c>
      <c r="D48" s="14" t="str">
        <f>IF(D47&gt;0,ROUND(SUMIF(G4:G43,"*下層*",E4:E43)/D47,0),"")</f>
        <v/>
      </c>
      <c r="E48" s="14">
        <f>ROUND(SUM(E4:E43)/E47,0)</f>
        <v>16</v>
      </c>
      <c r="F48" s="13"/>
      <c r="G48" s="15">
        <f>C48</f>
        <v>16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19</v>
      </c>
      <c r="D49" s="14" t="str">
        <f>IF(D47&gt;0,ROUND(SUMIF(G4:G43,"*下層*",D4:D43)/D47,0),"")</f>
        <v/>
      </c>
      <c r="E49" s="14">
        <f>ROUND(SUM(D4:D43)/E47,0)</f>
        <v>19</v>
      </c>
      <c r="F49" s="13"/>
      <c r="G49" s="15">
        <f>C49</f>
        <v>19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5.88</v>
      </c>
      <c r="D50" s="16">
        <f>SUMIF(G4:G43,"*下層*",F4:F43)</f>
        <v>0</v>
      </c>
      <c r="E50" s="4">
        <f>SUM(F4:F43)</f>
        <v>5.88</v>
      </c>
      <c r="F50" s="13"/>
      <c r="G50" s="17">
        <f>C50*100</f>
        <v>588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形状比＝84、Sr＝13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8</v>
      </c>
      <c r="D54" s="14">
        <f>COUNTIF(H4:H43,"▲")</f>
        <v>0</v>
      </c>
      <c r="E54" s="14">
        <f>COUNTA(H4:H43)</f>
        <v>8</v>
      </c>
      <c r="F54" s="10"/>
      <c r="G54" s="15">
        <f>C54*100</f>
        <v>800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14</v>
      </c>
      <c r="D55" s="14" t="str">
        <f>IF(D54&gt;0,ROUND(SUMIF(H4:H43,"▲",E4:E43)/D54,0),"")</f>
        <v/>
      </c>
      <c r="E55" s="14">
        <f>ROUND(SUMIF(H4:H43,"*",E4:E43)/E54,0)</f>
        <v>14</v>
      </c>
      <c r="F55" s="13"/>
      <c r="G55" s="15">
        <f>C55</f>
        <v>14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16</v>
      </c>
      <c r="D56" s="14" t="str">
        <f>IF(D54&gt;0,ROUND(SUMIF(H4:H43,"▲",D4:D43)/D54,0),"")</f>
        <v/>
      </c>
      <c r="E56" s="14">
        <f>ROUND(SUMIF(H4:H43,"*",D4:D43)/E54,0)</f>
        <v>16</v>
      </c>
      <c r="F56" s="13"/>
      <c r="G56" s="15">
        <f>C56</f>
        <v>16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1.1299999999999999</v>
      </c>
      <c r="D57" s="16">
        <f>SUMIF(H4:H43,"▲",F4:F43)</f>
        <v>0</v>
      </c>
      <c r="E57" s="16">
        <f>SUM(C57:D57)</f>
        <v>1.1299999999999999</v>
      </c>
      <c r="F57" s="13"/>
      <c r="G57" s="19">
        <f>C57*100</f>
        <v>112.99999999999999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32</v>
      </c>
      <c r="D61" s="20" t="str">
        <f>IF(D47&gt;0,ROUND(D54/D47*100,1),"")</f>
        <v/>
      </c>
      <c r="E61" s="20">
        <f>ROUND(E54/E47*100,1)</f>
        <v>32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19.2</v>
      </c>
      <c r="D62" s="20" t="str">
        <f>IF(D47&gt;0,ROUND(D57/D50*100,1),"")</f>
        <v/>
      </c>
      <c r="E62" s="20">
        <f>ROUND(E57/E50*100,1)</f>
        <v>19.2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17</v>
      </c>
      <c r="D66" s="14">
        <f>D47-D54</f>
        <v>0</v>
      </c>
      <c r="E66" s="14">
        <f>SUM(C66:D66)</f>
        <v>17</v>
      </c>
      <c r="F66" s="10"/>
      <c r="G66" s="15">
        <f>C66*100</f>
        <v>1700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4.75</v>
      </c>
      <c r="D69" s="16" t="str">
        <f>IF(D66&gt;0,D50-D57,"")</f>
        <v/>
      </c>
      <c r="E69" s="4">
        <f>SUM(C69:D69)</f>
        <v>4.75</v>
      </c>
      <c r="F69" s="13"/>
      <c r="G69" s="17">
        <f>C69*100</f>
        <v>475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形状比＝80、Sr＝15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87" priority="16" stopIfTrue="1">
      <formula>AND(($H4="スギ"),(#REF!&lt;12))</formula>
    </cfRule>
  </conditionalFormatting>
  <conditionalFormatting sqref="L4:L43">
    <cfRule type="expression" dxfId="686" priority="15" stopIfTrue="1">
      <formula>AND(($H4="スギ"),(#REF!&lt;22),(#REF!&gt;=12))</formula>
    </cfRule>
  </conditionalFormatting>
  <conditionalFormatting sqref="M4:M43">
    <cfRule type="expression" dxfId="685" priority="14" stopIfTrue="1">
      <formula>AND(($H4="スギ"),(#REF!&lt;32),(#REF!&gt;=22))</formula>
    </cfRule>
  </conditionalFormatting>
  <conditionalFormatting sqref="N4:N43">
    <cfRule type="expression" dxfId="684" priority="13" stopIfTrue="1">
      <formula>AND(($H4="スギ"),(#REF!&lt;42),(#REF!&gt;=32))</formula>
    </cfRule>
  </conditionalFormatting>
  <conditionalFormatting sqref="U4:U43 Z4:AF43 AJ4:AJ43 O4:P43">
    <cfRule type="expression" dxfId="683" priority="12" stopIfTrue="1">
      <formula>AND(($H4="スギ"),(#REF!&gt;=42))</formula>
    </cfRule>
  </conditionalFormatting>
  <conditionalFormatting sqref="Q4:Q43 AA4:AA43">
    <cfRule type="expression" dxfId="682" priority="11" stopIfTrue="1">
      <formula>AND(($H4="ヒノキ"),(#REF!&lt;12))</formula>
    </cfRule>
  </conditionalFormatting>
  <conditionalFormatting sqref="R4:R43 AB4:AE43">
    <cfRule type="expression" dxfId="681" priority="10" stopIfTrue="1">
      <formula>AND(($H4="ヒノキ"),(#REF!&lt;22),(#REF!&gt;=12))</formula>
    </cfRule>
  </conditionalFormatting>
  <conditionalFormatting sqref="S4:S43">
    <cfRule type="expression" dxfId="680" priority="9" stopIfTrue="1">
      <formula>AND(($H4="ヒノキ"),(#REF!&lt;32),(#REF!&gt;=22))</formula>
    </cfRule>
  </conditionalFormatting>
  <conditionalFormatting sqref="T4:U43 Z4:AF43 AJ4:AJ43">
    <cfRule type="expression" dxfId="679" priority="8" stopIfTrue="1">
      <formula>AND(($H4="ヒノキ"),(#REF!&gt;=32))</formula>
    </cfRule>
  </conditionalFormatting>
  <conditionalFormatting sqref="V4:V43 AA4:AA43">
    <cfRule type="expression" dxfId="678" priority="7" stopIfTrue="1">
      <formula>AND(($H4="アカマツ"),(#REF!&lt;12))</formula>
    </cfRule>
  </conditionalFormatting>
  <conditionalFormatting sqref="W4:W43 AB4:AB43">
    <cfRule type="expression" dxfId="677" priority="6" stopIfTrue="1">
      <formula>AND(($H4="アカマツ"),(#REF!&lt;22),(#REF!&gt;=12))</formula>
    </cfRule>
  </conditionalFormatting>
  <conditionalFormatting sqref="X4:X43 AC4:AC43">
    <cfRule type="expression" dxfId="676" priority="5" stopIfTrue="1">
      <formula>AND(($H4="アカマツ"),(#REF!&lt;42),(#REF!&gt;=22))</formula>
    </cfRule>
  </conditionalFormatting>
  <conditionalFormatting sqref="Y4:AF43 AJ4:AJ43">
    <cfRule type="expression" dxfId="675" priority="4" stopIfTrue="1">
      <formula>AND(($H4="アカマツ"),(#REF!&gt;=42))</formula>
    </cfRule>
  </conditionalFormatting>
  <conditionalFormatting sqref="AG4:AG43">
    <cfRule type="expression" dxfId="674" priority="3" stopIfTrue="1">
      <formula>AND(($H4&lt;&gt;"スギ"),($H4&lt;&gt;"ヒノキ"),($H4&lt;&gt;"アカマツ"),(#REF!&lt;12))</formula>
    </cfRule>
  </conditionalFormatting>
  <conditionalFormatting sqref="AH4:AH43">
    <cfRule type="expression" dxfId="67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7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C0ED0-2800-4D79-8667-EB66232E3461}">
  <sheetPr>
    <tabColor rgb="FFFF6699"/>
  </sheetPr>
  <dimension ref="A1:AJ120"/>
  <sheetViews>
    <sheetView showGridLines="0" tabSelected="1" view="pageBreakPreview" topLeftCell="A31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237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161</v>
      </c>
      <c r="B4" s="135" t="s">
        <v>64</v>
      </c>
      <c r="C4" s="136"/>
      <c r="D4" s="94">
        <v>20</v>
      </c>
      <c r="E4" s="94">
        <v>16</v>
      </c>
      <c r="F4" s="4">
        <f t="shared" ref="F4:F43" si="0">IF(D4&gt;0,IF(B4="スギ",P4,IF(B4="ヒノキ",U4,IF(B4="アカマツ",Z4,IF(B4="カラマツ",AF4,AJ4)))),"")</f>
        <v>0.25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0.23</v>
      </c>
      <c r="L4" s="95">
        <f t="shared" ref="L4:L43" si="2">ROUND(10^(-5+0.73504+1.83346*LOG(D4)+1.06569*LOG(E4)),2)</f>
        <v>0.25</v>
      </c>
      <c r="M4" s="95">
        <f t="shared" ref="M4:M43" si="3">ROUND(10^(-5+0.71514+1.74357*LOG(D4)+1.17719*LOG(E4)),2)</f>
        <v>0.25</v>
      </c>
      <c r="N4" s="95">
        <f t="shared" ref="N4:N43" si="4">ROUND(10^(-5+0.82956+1.76381*LOG(D4)+1.06412*LOG(E4)),2)</f>
        <v>0.25</v>
      </c>
      <c r="O4" s="95">
        <f t="shared" ref="O4:O43" si="5">ROUND(10^(-5+0.88226+1.79204*LOG(D4)+0.99303*LOG(E4)),2)</f>
        <v>0.26</v>
      </c>
      <c r="P4" s="95">
        <f>HLOOKUP($D4,K$3:O$43,MATCH($A4,$A$3:$A$43,0),1)</f>
        <v>0.25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0.23</v>
      </c>
      <c r="R4" s="95">
        <f t="shared" ref="R4:R43" si="7">ROUND(10^(1.905709*LOG(D4)+1.011385*LOG(E4)-4.293729),2)</f>
        <v>0.25</v>
      </c>
      <c r="S4" s="95">
        <f t="shared" ref="S4:S43" si="8">ROUND(10^(1.771888*LOG(D4)+1.138415*LOG(E4)-4.271259),2)</f>
        <v>0.25</v>
      </c>
      <c r="T4" s="95">
        <f t="shared" ref="T4:T43" si="9">ROUND(10^(1.671519*LOG(D4)+1.363617*LOG(E4)-4.404407),2)</f>
        <v>0.26</v>
      </c>
      <c r="U4" s="95">
        <f t="shared" ref="U4:U43" si="10">HLOOKUP($D4,Q$3:T$43,MATCH($A4,$A$3:$A$43,0),1)</f>
        <v>0.25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0.26</v>
      </c>
      <c r="W4" s="95">
        <f t="shared" ref="W4:W43" si="12">ROUND(10^(-4.155639+1.847898*LOG(D4)+0.951955*LOG(E4)),2)</f>
        <v>0.25</v>
      </c>
      <c r="X4" s="95">
        <f t="shared" ref="X4:X43" si="13">ROUND(10^(-4.194535+1.804172*LOG(D4)+1.034248*LOG(E4)),2)</f>
        <v>0.25</v>
      </c>
      <c r="Y4" s="95">
        <f t="shared" ref="Y4:Y43" si="14">ROUND(10^(-4.42347+2.006485*LOG(D4)+0.967757*LOG(E4)),2)</f>
        <v>0.23</v>
      </c>
      <c r="Z4" s="95">
        <f t="shared" ref="Z4:Z43" si="15">HLOOKUP($D4,V$3:Y$43,MATCH($A4,$A$3:$A$43,0),1)</f>
        <v>0.25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0.22</v>
      </c>
      <c r="AB4" s="95">
        <f t="shared" ref="AB4:AB43" si="17">ROUND(10^(1.979213*LOG(D4)+0.998347*LOG(E4)-4.369281),2)</f>
        <v>0.26</v>
      </c>
      <c r="AC4" s="95">
        <f t="shared" ref="AC4:AC43" si="18">ROUND(10^(1.904401*LOG(D4)+1.062478*LOG(E4)-4.348104),2)</f>
        <v>0.26</v>
      </c>
      <c r="AD4" s="95">
        <f t="shared" ref="AD4:AD43" si="19">ROUND(10^(1.640825*LOG(D4)+1.080387*LOG(E4)-3.976731),2)</f>
        <v>0.28999999999999998</v>
      </c>
      <c r="AE4" s="95">
        <f t="shared" ref="AE4:AE43" si="20">ROUND(10^(1.90887*LOG(D4)+1.088002*LOG(E4)-4.431495),2)</f>
        <v>0.23</v>
      </c>
      <c r="AF4" s="95">
        <f t="shared" ref="AF4:AF43" si="21">HLOOKUP($D4,AA$3:AE$43,MATCH($A4,$A$3:$A$43,0),1)</f>
        <v>0.26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0.22</v>
      </c>
      <c r="AH4" s="95">
        <f t="shared" ref="AH4:AH43" si="23">ROUND(10^(1.93813902*LOG(D4)+0.96697002*LOG(E4)-4.32216295),2)</f>
        <v>0.23</v>
      </c>
      <c r="AI4" s="95">
        <f t="shared" ref="AI4:AI43" si="24">ROUND(10^(1.82464098*LOG(D4)+0.97625989*LOG(E4)-4.15096808),2)</f>
        <v>0.25</v>
      </c>
      <c r="AJ4" s="95">
        <f t="shared" ref="AJ4:AJ43" si="25">HLOOKUP($D4,AG$3:AI$43,MATCH($A4,$A$3:$A$43,0),1)</f>
        <v>0.23</v>
      </c>
    </row>
    <row r="5" spans="1:36" ht="12.95" customHeight="1" x14ac:dyDescent="0.15">
      <c r="A5" s="94">
        <v>162</v>
      </c>
      <c r="B5" s="135" t="s">
        <v>64</v>
      </c>
      <c r="C5" s="136"/>
      <c r="D5" s="94">
        <v>18</v>
      </c>
      <c r="E5" s="94">
        <v>14</v>
      </c>
      <c r="F5" s="4">
        <f t="shared" si="0"/>
        <v>0.18</v>
      </c>
      <c r="G5" s="5" t="s">
        <v>65</v>
      </c>
      <c r="H5" s="94" t="s">
        <v>61</v>
      </c>
      <c r="I5" s="5" t="s">
        <v>65</v>
      </c>
      <c r="J5" s="1" t="s">
        <v>15</v>
      </c>
      <c r="K5" s="95">
        <f t="shared" si="1"/>
        <v>0.17</v>
      </c>
      <c r="L5" s="95">
        <f t="shared" si="2"/>
        <v>0.18</v>
      </c>
      <c r="M5" s="95">
        <f t="shared" si="3"/>
        <v>0.18</v>
      </c>
      <c r="N5" s="95">
        <f t="shared" si="4"/>
        <v>0.18</v>
      </c>
      <c r="O5" s="95">
        <f t="shared" si="5"/>
        <v>0.19</v>
      </c>
      <c r="P5" s="95">
        <f t="shared" ref="P5:P43" si="26">HLOOKUP($D5,K$3:O$43,MATCH(A5,$A$3:$A$43,0),1)</f>
        <v>0.18</v>
      </c>
      <c r="Q5" s="95">
        <f t="shared" si="6"/>
        <v>0.17</v>
      </c>
      <c r="R5" s="95">
        <f t="shared" si="7"/>
        <v>0.18</v>
      </c>
      <c r="S5" s="95">
        <f t="shared" si="8"/>
        <v>0.18</v>
      </c>
      <c r="T5" s="95">
        <f t="shared" si="9"/>
        <v>0.18</v>
      </c>
      <c r="U5" s="95">
        <f t="shared" si="10"/>
        <v>0.18</v>
      </c>
      <c r="V5" s="95">
        <f t="shared" si="11"/>
        <v>0.19</v>
      </c>
      <c r="W5" s="95">
        <f t="shared" si="12"/>
        <v>0.18</v>
      </c>
      <c r="X5" s="95">
        <f t="shared" si="13"/>
        <v>0.18</v>
      </c>
      <c r="Y5" s="95">
        <f t="shared" si="14"/>
        <v>0.16</v>
      </c>
      <c r="Z5" s="95">
        <f t="shared" si="15"/>
        <v>0.18</v>
      </c>
      <c r="AA5" s="95">
        <f t="shared" si="16"/>
        <v>0.16</v>
      </c>
      <c r="AB5" s="95">
        <f t="shared" si="17"/>
        <v>0.18</v>
      </c>
      <c r="AC5" s="95">
        <f t="shared" si="18"/>
        <v>0.18</v>
      </c>
      <c r="AD5" s="95">
        <f t="shared" si="19"/>
        <v>0.21</v>
      </c>
      <c r="AE5" s="95">
        <f t="shared" si="20"/>
        <v>0.16</v>
      </c>
      <c r="AF5" s="95">
        <f t="shared" si="21"/>
        <v>0.18</v>
      </c>
      <c r="AG5" s="95">
        <f t="shared" si="22"/>
        <v>0.16</v>
      </c>
      <c r="AH5" s="95">
        <f t="shared" si="23"/>
        <v>0.17</v>
      </c>
      <c r="AI5" s="95">
        <f t="shared" si="24"/>
        <v>0.18</v>
      </c>
      <c r="AJ5" s="95">
        <f t="shared" si="25"/>
        <v>0.17</v>
      </c>
    </row>
    <row r="6" spans="1:36" ht="12.95" customHeight="1" x14ac:dyDescent="0.15">
      <c r="A6" s="94">
        <v>163</v>
      </c>
      <c r="B6" s="135" t="s">
        <v>64</v>
      </c>
      <c r="C6" s="136"/>
      <c r="D6" s="94">
        <v>16</v>
      </c>
      <c r="E6" s="94">
        <v>14</v>
      </c>
      <c r="F6" s="4">
        <f t="shared" si="0"/>
        <v>0.14000000000000001</v>
      </c>
      <c r="G6" s="94" t="s">
        <v>59</v>
      </c>
      <c r="H6" s="94" t="s">
        <v>61</v>
      </c>
      <c r="I6" s="99" t="s">
        <v>59</v>
      </c>
      <c r="J6" s="1" t="s">
        <v>15</v>
      </c>
      <c r="K6" s="95">
        <f t="shared" si="1"/>
        <v>0.14000000000000001</v>
      </c>
      <c r="L6" s="95">
        <f t="shared" si="2"/>
        <v>0.15</v>
      </c>
      <c r="M6" s="95">
        <f t="shared" si="3"/>
        <v>0.15</v>
      </c>
      <c r="N6" s="95">
        <f t="shared" si="4"/>
        <v>0.15</v>
      </c>
      <c r="O6" s="95">
        <f t="shared" si="5"/>
        <v>0.15</v>
      </c>
      <c r="P6" s="95">
        <f t="shared" si="26"/>
        <v>0.15</v>
      </c>
      <c r="Q6" s="95">
        <f t="shared" si="6"/>
        <v>0.14000000000000001</v>
      </c>
      <c r="R6" s="95">
        <f t="shared" si="7"/>
        <v>0.14000000000000001</v>
      </c>
      <c r="S6" s="95">
        <f t="shared" si="8"/>
        <v>0.15</v>
      </c>
      <c r="T6" s="95">
        <f t="shared" si="9"/>
        <v>0.15</v>
      </c>
      <c r="U6" s="95">
        <f t="shared" si="10"/>
        <v>0.14000000000000001</v>
      </c>
      <c r="V6" s="95">
        <f t="shared" si="11"/>
        <v>0.15</v>
      </c>
      <c r="W6" s="95">
        <f t="shared" si="12"/>
        <v>0.14000000000000001</v>
      </c>
      <c r="X6" s="95">
        <f t="shared" si="13"/>
        <v>0.15</v>
      </c>
      <c r="Y6" s="95">
        <f t="shared" si="14"/>
        <v>0.13</v>
      </c>
      <c r="Z6" s="95">
        <f t="shared" si="15"/>
        <v>0.14000000000000001</v>
      </c>
      <c r="AA6" s="95">
        <f t="shared" si="16"/>
        <v>0.13</v>
      </c>
      <c r="AB6" s="95">
        <f t="shared" si="17"/>
        <v>0.14000000000000001</v>
      </c>
      <c r="AC6" s="95">
        <f t="shared" si="18"/>
        <v>0.15</v>
      </c>
      <c r="AD6" s="95">
        <f t="shared" si="19"/>
        <v>0.17</v>
      </c>
      <c r="AE6" s="95">
        <f t="shared" si="20"/>
        <v>0.13</v>
      </c>
      <c r="AF6" s="95">
        <f t="shared" si="21"/>
        <v>0.14000000000000001</v>
      </c>
      <c r="AG6" s="95">
        <f t="shared" si="22"/>
        <v>0.13</v>
      </c>
      <c r="AH6" s="95">
        <f t="shared" si="23"/>
        <v>0.13</v>
      </c>
      <c r="AI6" s="95">
        <f t="shared" si="24"/>
        <v>0.15</v>
      </c>
      <c r="AJ6" s="95">
        <f t="shared" si="25"/>
        <v>0.13</v>
      </c>
    </row>
    <row r="7" spans="1:36" ht="12.95" customHeight="1" x14ac:dyDescent="0.15">
      <c r="A7" s="94">
        <v>164</v>
      </c>
      <c r="B7" s="135" t="s">
        <v>64</v>
      </c>
      <c r="C7" s="136"/>
      <c r="D7" s="94">
        <v>16</v>
      </c>
      <c r="E7" s="94">
        <v>15</v>
      </c>
      <c r="F7" s="4">
        <f t="shared" si="0"/>
        <v>0.16</v>
      </c>
      <c r="G7" s="5"/>
      <c r="H7" s="94"/>
      <c r="I7" s="5"/>
      <c r="J7" s="1" t="s">
        <v>15</v>
      </c>
      <c r="K7" s="95">
        <f t="shared" si="1"/>
        <v>0.15</v>
      </c>
      <c r="L7" s="95">
        <f t="shared" si="2"/>
        <v>0.16</v>
      </c>
      <c r="M7" s="95">
        <f t="shared" si="3"/>
        <v>0.16</v>
      </c>
      <c r="N7" s="95">
        <f t="shared" si="4"/>
        <v>0.16</v>
      </c>
      <c r="O7" s="95">
        <f t="shared" si="5"/>
        <v>0.16</v>
      </c>
      <c r="P7" s="95">
        <f t="shared" si="26"/>
        <v>0.16</v>
      </c>
      <c r="Q7" s="95">
        <f t="shared" si="6"/>
        <v>0.15</v>
      </c>
      <c r="R7" s="95">
        <f t="shared" si="7"/>
        <v>0.16</v>
      </c>
      <c r="S7" s="95">
        <f t="shared" si="8"/>
        <v>0.16</v>
      </c>
      <c r="T7" s="95">
        <f t="shared" si="9"/>
        <v>0.16</v>
      </c>
      <c r="U7" s="95">
        <f t="shared" si="10"/>
        <v>0.16</v>
      </c>
      <c r="V7" s="95">
        <f t="shared" si="11"/>
        <v>0.16</v>
      </c>
      <c r="W7" s="95">
        <f t="shared" si="12"/>
        <v>0.15</v>
      </c>
      <c r="X7" s="95">
        <f t="shared" si="13"/>
        <v>0.16</v>
      </c>
      <c r="Y7" s="95">
        <f t="shared" si="14"/>
        <v>0.14000000000000001</v>
      </c>
      <c r="Z7" s="95">
        <f t="shared" si="15"/>
        <v>0.15</v>
      </c>
      <c r="AA7" s="95">
        <f t="shared" si="16"/>
        <v>0.14000000000000001</v>
      </c>
      <c r="AB7" s="95">
        <f t="shared" si="17"/>
        <v>0.15</v>
      </c>
      <c r="AC7" s="95">
        <f t="shared" si="18"/>
        <v>0.16</v>
      </c>
      <c r="AD7" s="95">
        <f t="shared" si="19"/>
        <v>0.19</v>
      </c>
      <c r="AE7" s="95">
        <f t="shared" si="20"/>
        <v>0.14000000000000001</v>
      </c>
      <c r="AF7" s="95">
        <f t="shared" si="21"/>
        <v>0.15</v>
      </c>
      <c r="AG7" s="95">
        <f t="shared" si="22"/>
        <v>0.14000000000000001</v>
      </c>
      <c r="AH7" s="95">
        <f t="shared" si="23"/>
        <v>0.14000000000000001</v>
      </c>
      <c r="AI7" s="95">
        <f t="shared" si="24"/>
        <v>0.16</v>
      </c>
      <c r="AJ7" s="95">
        <f t="shared" si="25"/>
        <v>0.14000000000000001</v>
      </c>
    </row>
    <row r="8" spans="1:36" ht="12.95" customHeight="1" x14ac:dyDescent="0.15">
      <c r="A8" s="94">
        <v>165</v>
      </c>
      <c r="B8" s="135" t="s">
        <v>64</v>
      </c>
      <c r="C8" s="136"/>
      <c r="D8" s="94">
        <v>14</v>
      </c>
      <c r="E8" s="94">
        <v>14</v>
      </c>
      <c r="F8" s="4">
        <f t="shared" si="0"/>
        <v>0.11</v>
      </c>
      <c r="G8" s="5"/>
      <c r="H8" s="94"/>
      <c r="I8" s="5"/>
      <c r="J8" s="1" t="s">
        <v>15</v>
      </c>
      <c r="K8" s="95">
        <f t="shared" si="1"/>
        <v>0.11</v>
      </c>
      <c r="L8" s="95">
        <f t="shared" si="2"/>
        <v>0.11</v>
      </c>
      <c r="M8" s="95">
        <f t="shared" si="3"/>
        <v>0.12</v>
      </c>
      <c r="N8" s="95">
        <f t="shared" si="4"/>
        <v>0.12</v>
      </c>
      <c r="O8" s="95">
        <f t="shared" si="5"/>
        <v>0.12</v>
      </c>
      <c r="P8" s="95">
        <f t="shared" si="26"/>
        <v>0.11</v>
      </c>
      <c r="Q8" s="95">
        <f t="shared" si="6"/>
        <v>0.11</v>
      </c>
      <c r="R8" s="95">
        <f t="shared" si="7"/>
        <v>0.11</v>
      </c>
      <c r="S8" s="95">
        <f t="shared" si="8"/>
        <v>0.12</v>
      </c>
      <c r="T8" s="95">
        <f t="shared" si="9"/>
        <v>0.12</v>
      </c>
      <c r="U8" s="95">
        <f t="shared" si="10"/>
        <v>0.11</v>
      </c>
      <c r="V8" s="95">
        <f t="shared" si="11"/>
        <v>0.12</v>
      </c>
      <c r="W8" s="95">
        <f t="shared" si="12"/>
        <v>0.11</v>
      </c>
      <c r="X8" s="95">
        <f t="shared" si="13"/>
        <v>0.11</v>
      </c>
      <c r="Y8" s="95">
        <f t="shared" si="14"/>
        <v>0.1</v>
      </c>
      <c r="Z8" s="95">
        <f t="shared" si="15"/>
        <v>0.11</v>
      </c>
      <c r="AA8" s="95">
        <f t="shared" si="16"/>
        <v>0.1</v>
      </c>
      <c r="AB8" s="95">
        <f t="shared" si="17"/>
        <v>0.11</v>
      </c>
      <c r="AC8" s="95">
        <f t="shared" si="18"/>
        <v>0.11</v>
      </c>
      <c r="AD8" s="95">
        <f t="shared" si="19"/>
        <v>0.14000000000000001</v>
      </c>
      <c r="AE8" s="95">
        <f t="shared" si="20"/>
        <v>0.1</v>
      </c>
      <c r="AF8" s="95">
        <f t="shared" si="21"/>
        <v>0.11</v>
      </c>
      <c r="AG8" s="95">
        <f t="shared" si="22"/>
        <v>0.1</v>
      </c>
      <c r="AH8" s="95">
        <f t="shared" si="23"/>
        <v>0.1</v>
      </c>
      <c r="AI8" s="95">
        <f t="shared" si="24"/>
        <v>0.11</v>
      </c>
      <c r="AJ8" s="95">
        <f t="shared" si="25"/>
        <v>0.1</v>
      </c>
    </row>
    <row r="9" spans="1:36" ht="12.95" customHeight="1" x14ac:dyDescent="0.15">
      <c r="A9" s="94">
        <v>166</v>
      </c>
      <c r="B9" s="135" t="s">
        <v>64</v>
      </c>
      <c r="C9" s="136"/>
      <c r="D9" s="94">
        <v>14</v>
      </c>
      <c r="E9" s="94">
        <v>15</v>
      </c>
      <c r="F9" s="4">
        <f t="shared" si="0"/>
        <v>0.12</v>
      </c>
      <c r="G9" s="5" t="s">
        <v>65</v>
      </c>
      <c r="H9" s="94" t="s">
        <v>61</v>
      </c>
      <c r="I9" s="5" t="s">
        <v>65</v>
      </c>
      <c r="J9" s="1" t="s">
        <v>15</v>
      </c>
      <c r="K9" s="95">
        <f t="shared" si="1"/>
        <v>0.12</v>
      </c>
      <c r="L9" s="95">
        <f t="shared" si="2"/>
        <v>0.12</v>
      </c>
      <c r="M9" s="95">
        <f t="shared" si="3"/>
        <v>0.13</v>
      </c>
      <c r="N9" s="95">
        <f t="shared" si="4"/>
        <v>0.13</v>
      </c>
      <c r="O9" s="95">
        <f t="shared" si="5"/>
        <v>0.13</v>
      </c>
      <c r="P9" s="95">
        <f t="shared" si="26"/>
        <v>0.12</v>
      </c>
      <c r="Q9" s="95">
        <f t="shared" si="6"/>
        <v>0.11</v>
      </c>
      <c r="R9" s="95">
        <f t="shared" si="7"/>
        <v>0.12</v>
      </c>
      <c r="S9" s="95">
        <f t="shared" si="8"/>
        <v>0.13</v>
      </c>
      <c r="T9" s="95">
        <f t="shared" si="9"/>
        <v>0.13</v>
      </c>
      <c r="U9" s="95">
        <f t="shared" si="10"/>
        <v>0.12</v>
      </c>
      <c r="V9" s="95">
        <f t="shared" si="11"/>
        <v>0.12</v>
      </c>
      <c r="W9" s="95">
        <f t="shared" si="12"/>
        <v>0.12</v>
      </c>
      <c r="X9" s="95">
        <f t="shared" si="13"/>
        <v>0.12</v>
      </c>
      <c r="Y9" s="95">
        <f t="shared" si="14"/>
        <v>0.1</v>
      </c>
      <c r="Z9" s="95">
        <f t="shared" si="15"/>
        <v>0.12</v>
      </c>
      <c r="AA9" s="95">
        <f t="shared" si="16"/>
        <v>0.11</v>
      </c>
      <c r="AB9" s="95">
        <f t="shared" si="17"/>
        <v>0.12</v>
      </c>
      <c r="AC9" s="95">
        <f t="shared" si="18"/>
        <v>0.12</v>
      </c>
      <c r="AD9" s="95">
        <f t="shared" si="19"/>
        <v>0.15</v>
      </c>
      <c r="AE9" s="95">
        <f t="shared" si="20"/>
        <v>0.11</v>
      </c>
      <c r="AF9" s="95">
        <f t="shared" si="21"/>
        <v>0.12</v>
      </c>
      <c r="AG9" s="95">
        <f t="shared" si="22"/>
        <v>0.1</v>
      </c>
      <c r="AH9" s="95">
        <f t="shared" si="23"/>
        <v>0.11</v>
      </c>
      <c r="AI9" s="95">
        <f t="shared" si="24"/>
        <v>0.12</v>
      </c>
      <c r="AJ9" s="95">
        <f t="shared" si="25"/>
        <v>0.11</v>
      </c>
    </row>
    <row r="10" spans="1:36" ht="12.95" customHeight="1" x14ac:dyDescent="0.15">
      <c r="A10" s="94">
        <v>167</v>
      </c>
      <c r="B10" s="135" t="s">
        <v>64</v>
      </c>
      <c r="C10" s="136"/>
      <c r="D10" s="94">
        <v>20</v>
      </c>
      <c r="E10" s="94">
        <v>17</v>
      </c>
      <c r="F10" s="4">
        <f t="shared" si="0"/>
        <v>0.27</v>
      </c>
      <c r="G10" s="94"/>
      <c r="H10" s="94"/>
      <c r="I10" s="99"/>
      <c r="J10" s="1" t="s">
        <v>15</v>
      </c>
      <c r="K10" s="95">
        <f t="shared" si="1"/>
        <v>0.25</v>
      </c>
      <c r="L10" s="95">
        <f t="shared" si="2"/>
        <v>0.27</v>
      </c>
      <c r="M10" s="95">
        <f t="shared" si="3"/>
        <v>0.27</v>
      </c>
      <c r="N10" s="95">
        <f t="shared" si="4"/>
        <v>0.27</v>
      </c>
      <c r="O10" s="95">
        <f t="shared" si="5"/>
        <v>0.27</v>
      </c>
      <c r="P10" s="95">
        <f t="shared" si="26"/>
        <v>0.27</v>
      </c>
      <c r="Q10" s="95">
        <f t="shared" si="6"/>
        <v>0.25</v>
      </c>
      <c r="R10" s="95">
        <f t="shared" si="7"/>
        <v>0.27</v>
      </c>
      <c r="S10" s="95">
        <f t="shared" si="8"/>
        <v>0.27</v>
      </c>
      <c r="T10" s="95">
        <f t="shared" si="9"/>
        <v>0.28000000000000003</v>
      </c>
      <c r="U10" s="95">
        <f t="shared" si="10"/>
        <v>0.27</v>
      </c>
      <c r="V10" s="95">
        <f t="shared" si="11"/>
        <v>0.28000000000000003</v>
      </c>
      <c r="W10" s="95">
        <f t="shared" si="12"/>
        <v>0.26</v>
      </c>
      <c r="X10" s="95">
        <f t="shared" si="13"/>
        <v>0.27</v>
      </c>
      <c r="Y10" s="95">
        <f t="shared" si="14"/>
        <v>0.24</v>
      </c>
      <c r="Z10" s="95">
        <f t="shared" si="15"/>
        <v>0.26</v>
      </c>
      <c r="AA10" s="95">
        <f t="shared" si="16"/>
        <v>0.24</v>
      </c>
      <c r="AB10" s="95">
        <f t="shared" si="17"/>
        <v>0.27</v>
      </c>
      <c r="AC10" s="95">
        <f t="shared" si="18"/>
        <v>0.27</v>
      </c>
      <c r="AD10" s="95">
        <f t="shared" si="19"/>
        <v>0.31</v>
      </c>
      <c r="AE10" s="95">
        <f t="shared" si="20"/>
        <v>0.25</v>
      </c>
      <c r="AF10" s="95">
        <f t="shared" si="21"/>
        <v>0.27</v>
      </c>
      <c r="AG10" s="95">
        <f t="shared" si="22"/>
        <v>0.23</v>
      </c>
      <c r="AH10" s="95">
        <f t="shared" si="23"/>
        <v>0.25</v>
      </c>
      <c r="AI10" s="95">
        <f t="shared" si="24"/>
        <v>0.27</v>
      </c>
      <c r="AJ10" s="95">
        <f t="shared" si="25"/>
        <v>0.25</v>
      </c>
    </row>
    <row r="11" spans="1:36" ht="12.95" customHeight="1" x14ac:dyDescent="0.15">
      <c r="A11" s="94">
        <v>168</v>
      </c>
      <c r="B11" s="135" t="s">
        <v>64</v>
      </c>
      <c r="C11" s="136"/>
      <c r="D11" s="94">
        <v>22</v>
      </c>
      <c r="E11" s="94">
        <v>18</v>
      </c>
      <c r="F11" s="4">
        <f t="shared" si="0"/>
        <v>0.34</v>
      </c>
      <c r="G11" s="5"/>
      <c r="H11" s="94"/>
      <c r="I11" s="5"/>
      <c r="J11" s="1" t="s">
        <v>15</v>
      </c>
      <c r="K11" s="95">
        <f t="shared" si="1"/>
        <v>0.31</v>
      </c>
      <c r="L11" s="95">
        <f t="shared" si="2"/>
        <v>0.34</v>
      </c>
      <c r="M11" s="95">
        <f t="shared" si="3"/>
        <v>0.34</v>
      </c>
      <c r="N11" s="95">
        <f t="shared" si="4"/>
        <v>0.34</v>
      </c>
      <c r="O11" s="95">
        <f t="shared" si="5"/>
        <v>0.34</v>
      </c>
      <c r="P11" s="95">
        <f t="shared" si="26"/>
        <v>0.34</v>
      </c>
      <c r="Q11" s="95">
        <f t="shared" si="6"/>
        <v>0.31</v>
      </c>
      <c r="R11" s="95">
        <f t="shared" si="7"/>
        <v>0.34</v>
      </c>
      <c r="S11" s="95">
        <f t="shared" si="8"/>
        <v>0.34</v>
      </c>
      <c r="T11" s="95">
        <f t="shared" si="9"/>
        <v>0.36</v>
      </c>
      <c r="U11" s="95">
        <f t="shared" si="10"/>
        <v>0.34</v>
      </c>
      <c r="V11" s="95">
        <f t="shared" si="11"/>
        <v>0.35</v>
      </c>
      <c r="W11" s="95">
        <f t="shared" si="12"/>
        <v>0.33</v>
      </c>
      <c r="X11" s="95">
        <f t="shared" si="13"/>
        <v>0.34</v>
      </c>
      <c r="Y11" s="95">
        <f t="shared" si="14"/>
        <v>0.31</v>
      </c>
      <c r="Z11" s="95">
        <f t="shared" si="15"/>
        <v>0.34</v>
      </c>
      <c r="AA11" s="95">
        <f t="shared" si="16"/>
        <v>0.3</v>
      </c>
      <c r="AB11" s="95">
        <f t="shared" si="17"/>
        <v>0.35</v>
      </c>
      <c r="AC11" s="95">
        <f t="shared" si="18"/>
        <v>0.35</v>
      </c>
      <c r="AD11" s="95">
        <f t="shared" si="19"/>
        <v>0.38</v>
      </c>
      <c r="AE11" s="95">
        <f t="shared" si="20"/>
        <v>0.31</v>
      </c>
      <c r="AF11" s="95">
        <f t="shared" si="21"/>
        <v>0.35</v>
      </c>
      <c r="AG11" s="95">
        <f t="shared" si="22"/>
        <v>0.28999999999999998</v>
      </c>
      <c r="AH11" s="95">
        <f t="shared" si="23"/>
        <v>0.31</v>
      </c>
      <c r="AI11" s="95">
        <f t="shared" si="24"/>
        <v>0.33</v>
      </c>
      <c r="AJ11" s="95">
        <f t="shared" si="25"/>
        <v>0.31</v>
      </c>
    </row>
    <row r="12" spans="1:36" ht="12.95" customHeight="1" x14ac:dyDescent="0.15">
      <c r="A12" s="94">
        <v>169</v>
      </c>
      <c r="B12" s="135" t="s">
        <v>64</v>
      </c>
      <c r="C12" s="136"/>
      <c r="D12" s="94">
        <v>16</v>
      </c>
      <c r="E12" s="94">
        <v>16</v>
      </c>
      <c r="F12" s="4">
        <f t="shared" si="0"/>
        <v>0.17</v>
      </c>
      <c r="G12" s="5"/>
      <c r="H12" s="94"/>
      <c r="I12" s="5"/>
      <c r="J12" s="1" t="s">
        <v>15</v>
      </c>
      <c r="K12" s="95">
        <f t="shared" si="1"/>
        <v>0.16</v>
      </c>
      <c r="L12" s="95">
        <f t="shared" si="2"/>
        <v>0.17</v>
      </c>
      <c r="M12" s="95">
        <f t="shared" si="3"/>
        <v>0.17</v>
      </c>
      <c r="N12" s="95">
        <f t="shared" si="4"/>
        <v>0.17</v>
      </c>
      <c r="O12" s="95">
        <f t="shared" si="5"/>
        <v>0.17</v>
      </c>
      <c r="P12" s="95">
        <f t="shared" si="26"/>
        <v>0.17</v>
      </c>
      <c r="Q12" s="95">
        <f t="shared" si="6"/>
        <v>0.15</v>
      </c>
      <c r="R12" s="95">
        <f t="shared" si="7"/>
        <v>0.17</v>
      </c>
      <c r="S12" s="95">
        <f t="shared" si="8"/>
        <v>0.17</v>
      </c>
      <c r="T12" s="95">
        <f t="shared" si="9"/>
        <v>0.18</v>
      </c>
      <c r="U12" s="95">
        <f t="shared" si="10"/>
        <v>0.17</v>
      </c>
      <c r="V12" s="95">
        <f t="shared" si="11"/>
        <v>0.17</v>
      </c>
      <c r="W12" s="95">
        <f t="shared" si="12"/>
        <v>0.16</v>
      </c>
      <c r="X12" s="95">
        <f t="shared" si="13"/>
        <v>0.17</v>
      </c>
      <c r="Y12" s="95">
        <f t="shared" si="14"/>
        <v>0.14000000000000001</v>
      </c>
      <c r="Z12" s="95">
        <f t="shared" si="15"/>
        <v>0.16</v>
      </c>
      <c r="AA12" s="95">
        <f t="shared" si="16"/>
        <v>0.15</v>
      </c>
      <c r="AB12" s="95">
        <f t="shared" si="17"/>
        <v>0.16</v>
      </c>
      <c r="AC12" s="95">
        <f t="shared" si="18"/>
        <v>0.17</v>
      </c>
      <c r="AD12" s="95">
        <f t="shared" si="19"/>
        <v>0.2</v>
      </c>
      <c r="AE12" s="95">
        <f t="shared" si="20"/>
        <v>0.15</v>
      </c>
      <c r="AF12" s="95">
        <f t="shared" si="21"/>
        <v>0.16</v>
      </c>
      <c r="AG12" s="95">
        <f t="shared" si="22"/>
        <v>0.14000000000000001</v>
      </c>
      <c r="AH12" s="95">
        <f t="shared" si="23"/>
        <v>0.15</v>
      </c>
      <c r="AI12" s="95">
        <f t="shared" si="24"/>
        <v>0.17</v>
      </c>
      <c r="AJ12" s="95">
        <f t="shared" si="25"/>
        <v>0.15</v>
      </c>
    </row>
    <row r="13" spans="1:36" ht="12.95" customHeight="1" x14ac:dyDescent="0.15">
      <c r="A13" s="94">
        <v>170</v>
      </c>
      <c r="B13" s="135" t="s">
        <v>64</v>
      </c>
      <c r="C13" s="136"/>
      <c r="D13" s="94">
        <v>14</v>
      </c>
      <c r="E13" s="94">
        <v>14</v>
      </c>
      <c r="F13" s="4">
        <f t="shared" si="0"/>
        <v>0.11</v>
      </c>
      <c r="G13" s="5" t="s">
        <v>65</v>
      </c>
      <c r="H13" s="94" t="s">
        <v>61</v>
      </c>
      <c r="I13" s="5" t="s">
        <v>65</v>
      </c>
      <c r="J13" s="1" t="s">
        <v>15</v>
      </c>
      <c r="K13" s="95">
        <f t="shared" si="1"/>
        <v>0.11</v>
      </c>
      <c r="L13" s="95">
        <f t="shared" si="2"/>
        <v>0.11</v>
      </c>
      <c r="M13" s="95">
        <f t="shared" si="3"/>
        <v>0.12</v>
      </c>
      <c r="N13" s="95">
        <f t="shared" si="4"/>
        <v>0.12</v>
      </c>
      <c r="O13" s="95">
        <f t="shared" si="5"/>
        <v>0.12</v>
      </c>
      <c r="P13" s="95">
        <f t="shared" si="26"/>
        <v>0.11</v>
      </c>
      <c r="Q13" s="95">
        <f t="shared" si="6"/>
        <v>0.11</v>
      </c>
      <c r="R13" s="95">
        <f t="shared" si="7"/>
        <v>0.11</v>
      </c>
      <c r="S13" s="95">
        <f t="shared" si="8"/>
        <v>0.12</v>
      </c>
      <c r="T13" s="95">
        <f t="shared" si="9"/>
        <v>0.12</v>
      </c>
      <c r="U13" s="95">
        <f t="shared" si="10"/>
        <v>0.11</v>
      </c>
      <c r="V13" s="95">
        <f t="shared" si="11"/>
        <v>0.12</v>
      </c>
      <c r="W13" s="95">
        <f t="shared" si="12"/>
        <v>0.11</v>
      </c>
      <c r="X13" s="95">
        <f t="shared" si="13"/>
        <v>0.11</v>
      </c>
      <c r="Y13" s="95">
        <f t="shared" si="14"/>
        <v>0.1</v>
      </c>
      <c r="Z13" s="95">
        <f t="shared" si="15"/>
        <v>0.11</v>
      </c>
      <c r="AA13" s="95">
        <f t="shared" si="16"/>
        <v>0.1</v>
      </c>
      <c r="AB13" s="95">
        <f t="shared" si="17"/>
        <v>0.11</v>
      </c>
      <c r="AC13" s="95">
        <f t="shared" si="18"/>
        <v>0.11</v>
      </c>
      <c r="AD13" s="95">
        <f t="shared" si="19"/>
        <v>0.14000000000000001</v>
      </c>
      <c r="AE13" s="95">
        <f t="shared" si="20"/>
        <v>0.1</v>
      </c>
      <c r="AF13" s="95">
        <f t="shared" si="21"/>
        <v>0.11</v>
      </c>
      <c r="AG13" s="95">
        <f t="shared" si="22"/>
        <v>0.1</v>
      </c>
      <c r="AH13" s="95">
        <f t="shared" si="23"/>
        <v>0.1</v>
      </c>
      <c r="AI13" s="95">
        <f t="shared" si="24"/>
        <v>0.11</v>
      </c>
      <c r="AJ13" s="95">
        <f t="shared" si="25"/>
        <v>0.1</v>
      </c>
    </row>
    <row r="14" spans="1:36" ht="12.95" customHeight="1" x14ac:dyDescent="0.15">
      <c r="A14" s="94">
        <v>171</v>
      </c>
      <c r="B14" s="135" t="s">
        <v>64</v>
      </c>
      <c r="C14" s="136"/>
      <c r="D14" s="94">
        <v>20</v>
      </c>
      <c r="E14" s="94">
        <v>16</v>
      </c>
      <c r="F14" s="4">
        <f t="shared" si="0"/>
        <v>0.25</v>
      </c>
      <c r="G14" s="5"/>
      <c r="H14" s="94"/>
      <c r="I14" s="5"/>
      <c r="J14" s="1" t="s">
        <v>15</v>
      </c>
      <c r="K14" s="95">
        <f t="shared" si="1"/>
        <v>0.23</v>
      </c>
      <c r="L14" s="95">
        <f t="shared" si="2"/>
        <v>0.25</v>
      </c>
      <c r="M14" s="95">
        <f t="shared" si="3"/>
        <v>0.25</v>
      </c>
      <c r="N14" s="95">
        <f t="shared" si="4"/>
        <v>0.25</v>
      </c>
      <c r="O14" s="95">
        <f t="shared" si="5"/>
        <v>0.26</v>
      </c>
      <c r="P14" s="95">
        <f t="shared" si="26"/>
        <v>0.25</v>
      </c>
      <c r="Q14" s="95">
        <f t="shared" si="6"/>
        <v>0.23</v>
      </c>
      <c r="R14" s="95">
        <f t="shared" si="7"/>
        <v>0.25</v>
      </c>
      <c r="S14" s="95">
        <f t="shared" si="8"/>
        <v>0.25</v>
      </c>
      <c r="T14" s="95">
        <f t="shared" si="9"/>
        <v>0.26</v>
      </c>
      <c r="U14" s="95">
        <f t="shared" si="10"/>
        <v>0.25</v>
      </c>
      <c r="V14" s="95">
        <f t="shared" si="11"/>
        <v>0.26</v>
      </c>
      <c r="W14" s="95">
        <f t="shared" si="12"/>
        <v>0.25</v>
      </c>
      <c r="X14" s="95">
        <f t="shared" si="13"/>
        <v>0.25</v>
      </c>
      <c r="Y14" s="95">
        <f t="shared" si="14"/>
        <v>0.23</v>
      </c>
      <c r="Z14" s="95">
        <f t="shared" si="15"/>
        <v>0.25</v>
      </c>
      <c r="AA14" s="95">
        <f t="shared" si="16"/>
        <v>0.22</v>
      </c>
      <c r="AB14" s="95">
        <f t="shared" si="17"/>
        <v>0.26</v>
      </c>
      <c r="AC14" s="95">
        <f t="shared" si="18"/>
        <v>0.26</v>
      </c>
      <c r="AD14" s="95">
        <f t="shared" si="19"/>
        <v>0.28999999999999998</v>
      </c>
      <c r="AE14" s="95">
        <f t="shared" si="20"/>
        <v>0.23</v>
      </c>
      <c r="AF14" s="95">
        <f t="shared" si="21"/>
        <v>0.26</v>
      </c>
      <c r="AG14" s="95">
        <f t="shared" si="22"/>
        <v>0.22</v>
      </c>
      <c r="AH14" s="95">
        <f t="shared" si="23"/>
        <v>0.23</v>
      </c>
      <c r="AI14" s="95">
        <f t="shared" si="24"/>
        <v>0.25</v>
      </c>
      <c r="AJ14" s="95">
        <f t="shared" si="25"/>
        <v>0.23</v>
      </c>
    </row>
    <row r="15" spans="1:36" ht="12.95" customHeight="1" x14ac:dyDescent="0.15">
      <c r="A15" s="94">
        <v>172</v>
      </c>
      <c r="B15" s="135" t="s">
        <v>64</v>
      </c>
      <c r="C15" s="136"/>
      <c r="D15" s="94">
        <v>22</v>
      </c>
      <c r="E15" s="94">
        <v>17</v>
      </c>
      <c r="F15" s="4">
        <f t="shared" si="0"/>
        <v>0.32</v>
      </c>
      <c r="G15" s="94"/>
      <c r="H15" s="94"/>
      <c r="I15" s="99"/>
      <c r="J15" s="1" t="s">
        <v>15</v>
      </c>
      <c r="K15" s="95">
        <f t="shared" si="1"/>
        <v>0.28999999999999998</v>
      </c>
      <c r="L15" s="95">
        <f t="shared" si="2"/>
        <v>0.32</v>
      </c>
      <c r="M15" s="95">
        <f t="shared" si="3"/>
        <v>0.32</v>
      </c>
      <c r="N15" s="95">
        <f t="shared" si="4"/>
        <v>0.32</v>
      </c>
      <c r="O15" s="95">
        <f t="shared" si="5"/>
        <v>0.32</v>
      </c>
      <c r="P15" s="95">
        <f t="shared" si="26"/>
        <v>0.32</v>
      </c>
      <c r="Q15" s="95">
        <f t="shared" si="6"/>
        <v>0.28999999999999998</v>
      </c>
      <c r="R15" s="95">
        <f t="shared" si="7"/>
        <v>0.32</v>
      </c>
      <c r="S15" s="95">
        <f t="shared" si="8"/>
        <v>0.32</v>
      </c>
      <c r="T15" s="95">
        <f t="shared" si="9"/>
        <v>0.33</v>
      </c>
      <c r="U15" s="95">
        <f t="shared" si="10"/>
        <v>0.32</v>
      </c>
      <c r="V15" s="95">
        <f t="shared" si="11"/>
        <v>0.33</v>
      </c>
      <c r="W15" s="95">
        <f t="shared" si="12"/>
        <v>0.31</v>
      </c>
      <c r="X15" s="95">
        <f t="shared" si="13"/>
        <v>0.32</v>
      </c>
      <c r="Y15" s="95">
        <f t="shared" si="14"/>
        <v>0.28999999999999998</v>
      </c>
      <c r="Z15" s="95">
        <f t="shared" si="15"/>
        <v>0.32</v>
      </c>
      <c r="AA15" s="95">
        <f t="shared" si="16"/>
        <v>0.28000000000000003</v>
      </c>
      <c r="AB15" s="95">
        <f t="shared" si="17"/>
        <v>0.33</v>
      </c>
      <c r="AC15" s="95">
        <f t="shared" si="18"/>
        <v>0.33</v>
      </c>
      <c r="AD15" s="95">
        <f t="shared" si="19"/>
        <v>0.36</v>
      </c>
      <c r="AE15" s="95">
        <f t="shared" si="20"/>
        <v>0.28999999999999998</v>
      </c>
      <c r="AF15" s="95">
        <f t="shared" si="21"/>
        <v>0.33</v>
      </c>
      <c r="AG15" s="95">
        <f t="shared" si="22"/>
        <v>0.28000000000000003</v>
      </c>
      <c r="AH15" s="95">
        <f t="shared" si="23"/>
        <v>0.28999999999999998</v>
      </c>
      <c r="AI15" s="95">
        <f t="shared" si="24"/>
        <v>0.32</v>
      </c>
      <c r="AJ15" s="95">
        <f t="shared" si="25"/>
        <v>0.28999999999999998</v>
      </c>
    </row>
    <row r="16" spans="1:36" ht="12.95" customHeight="1" x14ac:dyDescent="0.15">
      <c r="A16" s="94">
        <v>173</v>
      </c>
      <c r="B16" s="135" t="s">
        <v>64</v>
      </c>
      <c r="C16" s="136"/>
      <c r="D16" s="94">
        <v>24</v>
      </c>
      <c r="E16" s="94">
        <v>17</v>
      </c>
      <c r="F16" s="4">
        <f t="shared" si="0"/>
        <v>0.38</v>
      </c>
      <c r="G16" s="5"/>
      <c r="H16" s="94"/>
      <c r="I16" s="5"/>
      <c r="J16" s="1" t="s">
        <v>15</v>
      </c>
      <c r="K16" s="95">
        <f t="shared" si="1"/>
        <v>0.34</v>
      </c>
      <c r="L16" s="95">
        <f t="shared" si="2"/>
        <v>0.38</v>
      </c>
      <c r="M16" s="95">
        <f t="shared" si="3"/>
        <v>0.37</v>
      </c>
      <c r="N16" s="95">
        <f t="shared" si="4"/>
        <v>0.37</v>
      </c>
      <c r="O16" s="95">
        <f t="shared" si="5"/>
        <v>0.38</v>
      </c>
      <c r="P16" s="95">
        <f t="shared" si="26"/>
        <v>0.37</v>
      </c>
      <c r="Q16" s="95">
        <f t="shared" si="6"/>
        <v>0.34</v>
      </c>
      <c r="R16" s="95">
        <f t="shared" si="7"/>
        <v>0.38</v>
      </c>
      <c r="S16" s="95">
        <f t="shared" si="8"/>
        <v>0.38</v>
      </c>
      <c r="T16" s="95">
        <f t="shared" si="9"/>
        <v>0.38</v>
      </c>
      <c r="U16" s="95">
        <f t="shared" si="10"/>
        <v>0.38</v>
      </c>
      <c r="V16" s="95">
        <f t="shared" si="11"/>
        <v>0.4</v>
      </c>
      <c r="W16" s="95">
        <f t="shared" si="12"/>
        <v>0.37</v>
      </c>
      <c r="X16" s="95">
        <f t="shared" si="13"/>
        <v>0.37</v>
      </c>
      <c r="Y16" s="95">
        <f t="shared" si="14"/>
        <v>0.34</v>
      </c>
      <c r="Z16" s="95">
        <f t="shared" si="15"/>
        <v>0.37</v>
      </c>
      <c r="AA16" s="95">
        <f t="shared" si="16"/>
        <v>0.33</v>
      </c>
      <c r="AB16" s="95">
        <f t="shared" si="17"/>
        <v>0.39</v>
      </c>
      <c r="AC16" s="95">
        <f t="shared" si="18"/>
        <v>0.39</v>
      </c>
      <c r="AD16" s="95">
        <f t="shared" si="19"/>
        <v>0.41</v>
      </c>
      <c r="AE16" s="95">
        <f t="shared" si="20"/>
        <v>0.35</v>
      </c>
      <c r="AF16" s="95">
        <f t="shared" si="21"/>
        <v>0.39</v>
      </c>
      <c r="AG16" s="95">
        <f t="shared" si="22"/>
        <v>0.33</v>
      </c>
      <c r="AH16" s="95">
        <f t="shared" si="23"/>
        <v>0.35</v>
      </c>
      <c r="AI16" s="95">
        <f t="shared" si="24"/>
        <v>0.37</v>
      </c>
      <c r="AJ16" s="95">
        <f t="shared" si="25"/>
        <v>0.35</v>
      </c>
    </row>
    <row r="17" spans="1:36" ht="12.95" customHeight="1" x14ac:dyDescent="0.15">
      <c r="A17" s="94">
        <v>174</v>
      </c>
      <c r="B17" s="135" t="s">
        <v>64</v>
      </c>
      <c r="C17" s="136"/>
      <c r="D17" s="94">
        <v>14</v>
      </c>
      <c r="E17" s="94">
        <v>14</v>
      </c>
      <c r="F17" s="4">
        <f t="shared" si="0"/>
        <v>0.11</v>
      </c>
      <c r="G17" s="5" t="s">
        <v>65</v>
      </c>
      <c r="H17" s="94" t="s">
        <v>61</v>
      </c>
      <c r="I17" s="5" t="s">
        <v>65</v>
      </c>
      <c r="J17" s="1" t="s">
        <v>15</v>
      </c>
      <c r="K17" s="95">
        <f t="shared" si="1"/>
        <v>0.11</v>
      </c>
      <c r="L17" s="95">
        <f t="shared" si="2"/>
        <v>0.11</v>
      </c>
      <c r="M17" s="95">
        <f t="shared" si="3"/>
        <v>0.12</v>
      </c>
      <c r="N17" s="95">
        <f t="shared" si="4"/>
        <v>0.12</v>
      </c>
      <c r="O17" s="95">
        <f t="shared" si="5"/>
        <v>0.12</v>
      </c>
      <c r="P17" s="95">
        <f t="shared" si="26"/>
        <v>0.11</v>
      </c>
      <c r="Q17" s="95">
        <f t="shared" si="6"/>
        <v>0.11</v>
      </c>
      <c r="R17" s="95">
        <f t="shared" si="7"/>
        <v>0.11</v>
      </c>
      <c r="S17" s="95">
        <f t="shared" si="8"/>
        <v>0.12</v>
      </c>
      <c r="T17" s="95">
        <f t="shared" si="9"/>
        <v>0.12</v>
      </c>
      <c r="U17" s="95">
        <f t="shared" si="10"/>
        <v>0.11</v>
      </c>
      <c r="V17" s="95">
        <f t="shared" si="11"/>
        <v>0.12</v>
      </c>
      <c r="W17" s="95">
        <f t="shared" si="12"/>
        <v>0.11</v>
      </c>
      <c r="X17" s="95">
        <f t="shared" si="13"/>
        <v>0.11</v>
      </c>
      <c r="Y17" s="95">
        <f t="shared" si="14"/>
        <v>0.1</v>
      </c>
      <c r="Z17" s="95">
        <f t="shared" si="15"/>
        <v>0.11</v>
      </c>
      <c r="AA17" s="95">
        <f t="shared" si="16"/>
        <v>0.1</v>
      </c>
      <c r="AB17" s="95">
        <f t="shared" si="17"/>
        <v>0.11</v>
      </c>
      <c r="AC17" s="95">
        <f t="shared" si="18"/>
        <v>0.11</v>
      </c>
      <c r="AD17" s="95">
        <f t="shared" si="19"/>
        <v>0.14000000000000001</v>
      </c>
      <c r="AE17" s="95">
        <f t="shared" si="20"/>
        <v>0.1</v>
      </c>
      <c r="AF17" s="95">
        <f t="shared" si="21"/>
        <v>0.11</v>
      </c>
      <c r="AG17" s="95">
        <f t="shared" si="22"/>
        <v>0.1</v>
      </c>
      <c r="AH17" s="95">
        <f t="shared" si="23"/>
        <v>0.1</v>
      </c>
      <c r="AI17" s="95">
        <f t="shared" si="24"/>
        <v>0.11</v>
      </c>
      <c r="AJ17" s="95">
        <f t="shared" si="25"/>
        <v>0.1</v>
      </c>
    </row>
    <row r="18" spans="1:36" ht="12.95" customHeight="1" x14ac:dyDescent="0.15">
      <c r="A18" s="94">
        <v>175</v>
      </c>
      <c r="B18" s="135" t="s">
        <v>64</v>
      </c>
      <c r="C18" s="136"/>
      <c r="D18" s="94">
        <v>22</v>
      </c>
      <c r="E18" s="94">
        <v>16</v>
      </c>
      <c r="F18" s="4">
        <f t="shared" si="0"/>
        <v>0.3</v>
      </c>
      <c r="G18" s="5"/>
      <c r="H18" s="94"/>
      <c r="I18" s="5"/>
      <c r="J18" s="1" t="s">
        <v>15</v>
      </c>
      <c r="K18" s="95">
        <f t="shared" si="1"/>
        <v>0.28000000000000003</v>
      </c>
      <c r="L18" s="95">
        <f t="shared" si="2"/>
        <v>0.3</v>
      </c>
      <c r="M18" s="95">
        <f t="shared" si="3"/>
        <v>0.3</v>
      </c>
      <c r="N18" s="95">
        <f t="shared" si="4"/>
        <v>0.3</v>
      </c>
      <c r="O18" s="95">
        <f t="shared" si="5"/>
        <v>0.3</v>
      </c>
      <c r="P18" s="95">
        <f t="shared" si="26"/>
        <v>0.3</v>
      </c>
      <c r="Q18" s="95">
        <f t="shared" si="6"/>
        <v>0.28000000000000003</v>
      </c>
      <c r="R18" s="95">
        <f t="shared" si="7"/>
        <v>0.3</v>
      </c>
      <c r="S18" s="95">
        <f t="shared" si="8"/>
        <v>0.3</v>
      </c>
      <c r="T18" s="95">
        <f t="shared" si="9"/>
        <v>0.3</v>
      </c>
      <c r="U18" s="95">
        <f t="shared" si="10"/>
        <v>0.3</v>
      </c>
      <c r="V18" s="95">
        <f t="shared" si="11"/>
        <v>0.32</v>
      </c>
      <c r="W18" s="95">
        <f t="shared" si="12"/>
        <v>0.3</v>
      </c>
      <c r="X18" s="95">
        <f t="shared" si="13"/>
        <v>0.3</v>
      </c>
      <c r="Y18" s="95">
        <f t="shared" si="14"/>
        <v>0.27</v>
      </c>
      <c r="Z18" s="95">
        <f t="shared" si="15"/>
        <v>0.3</v>
      </c>
      <c r="AA18" s="95">
        <f t="shared" si="16"/>
        <v>0.27</v>
      </c>
      <c r="AB18" s="95">
        <f t="shared" si="17"/>
        <v>0.31</v>
      </c>
      <c r="AC18" s="95">
        <f t="shared" si="18"/>
        <v>0.31</v>
      </c>
      <c r="AD18" s="95">
        <f t="shared" si="19"/>
        <v>0.34</v>
      </c>
      <c r="AE18" s="95">
        <f t="shared" si="20"/>
        <v>0.28000000000000003</v>
      </c>
      <c r="AF18" s="95">
        <f t="shared" si="21"/>
        <v>0.31</v>
      </c>
      <c r="AG18" s="95">
        <f t="shared" si="22"/>
        <v>0.27</v>
      </c>
      <c r="AH18" s="95">
        <f t="shared" si="23"/>
        <v>0.28000000000000003</v>
      </c>
      <c r="AI18" s="95">
        <f t="shared" si="24"/>
        <v>0.3</v>
      </c>
      <c r="AJ18" s="95">
        <f t="shared" si="25"/>
        <v>0.28000000000000003</v>
      </c>
    </row>
    <row r="19" spans="1:36" ht="12.95" customHeight="1" x14ac:dyDescent="0.15">
      <c r="A19" s="94">
        <v>176</v>
      </c>
      <c r="B19" s="135" t="s">
        <v>64</v>
      </c>
      <c r="C19" s="136"/>
      <c r="D19" s="94">
        <v>20</v>
      </c>
      <c r="E19" s="94">
        <v>15</v>
      </c>
      <c r="F19" s="4">
        <f t="shared" si="0"/>
        <v>0.24</v>
      </c>
      <c r="G19" s="5"/>
      <c r="H19" s="94"/>
      <c r="I19" s="5"/>
      <c r="J19" s="1" t="s">
        <v>15</v>
      </c>
      <c r="K19" s="95">
        <f t="shared" si="1"/>
        <v>0.22</v>
      </c>
      <c r="L19" s="95">
        <f t="shared" si="2"/>
        <v>0.24</v>
      </c>
      <c r="M19" s="95">
        <f t="shared" si="3"/>
        <v>0.23</v>
      </c>
      <c r="N19" s="95">
        <f t="shared" si="4"/>
        <v>0.24</v>
      </c>
      <c r="O19" s="95">
        <f t="shared" si="5"/>
        <v>0.24</v>
      </c>
      <c r="P19" s="95">
        <f t="shared" si="26"/>
        <v>0.24</v>
      </c>
      <c r="Q19" s="95">
        <f t="shared" si="6"/>
        <v>0.22</v>
      </c>
      <c r="R19" s="95">
        <f t="shared" si="7"/>
        <v>0.24</v>
      </c>
      <c r="S19" s="95">
        <f t="shared" si="8"/>
        <v>0.24</v>
      </c>
      <c r="T19" s="95">
        <f t="shared" si="9"/>
        <v>0.24</v>
      </c>
      <c r="U19" s="95">
        <f t="shared" si="10"/>
        <v>0.24</v>
      </c>
      <c r="V19" s="95">
        <f t="shared" si="11"/>
        <v>0.25</v>
      </c>
      <c r="W19" s="95">
        <f t="shared" si="12"/>
        <v>0.23</v>
      </c>
      <c r="X19" s="95">
        <f t="shared" si="13"/>
        <v>0.23</v>
      </c>
      <c r="Y19" s="95">
        <f t="shared" si="14"/>
        <v>0.21</v>
      </c>
      <c r="Z19" s="95">
        <f t="shared" si="15"/>
        <v>0.23</v>
      </c>
      <c r="AA19" s="95">
        <f t="shared" si="16"/>
        <v>0.21</v>
      </c>
      <c r="AB19" s="95">
        <f t="shared" si="17"/>
        <v>0.24</v>
      </c>
      <c r="AC19" s="95">
        <f t="shared" si="18"/>
        <v>0.24</v>
      </c>
      <c r="AD19" s="95">
        <f t="shared" si="19"/>
        <v>0.27</v>
      </c>
      <c r="AE19" s="95">
        <f t="shared" si="20"/>
        <v>0.21</v>
      </c>
      <c r="AF19" s="95">
        <f t="shared" si="21"/>
        <v>0.24</v>
      </c>
      <c r="AG19" s="95">
        <f t="shared" si="22"/>
        <v>0.21</v>
      </c>
      <c r="AH19" s="95">
        <f t="shared" si="23"/>
        <v>0.22</v>
      </c>
      <c r="AI19" s="95">
        <f t="shared" si="24"/>
        <v>0.24</v>
      </c>
      <c r="AJ19" s="95">
        <f t="shared" si="25"/>
        <v>0.22</v>
      </c>
    </row>
    <row r="20" spans="1:36" ht="12.95" customHeight="1" x14ac:dyDescent="0.15">
      <c r="A20" s="94">
        <v>177</v>
      </c>
      <c r="B20" s="135" t="s">
        <v>64</v>
      </c>
      <c r="C20" s="136"/>
      <c r="D20" s="94">
        <v>20</v>
      </c>
      <c r="E20" s="94">
        <v>15</v>
      </c>
      <c r="F20" s="4">
        <f t="shared" si="0"/>
        <v>0.24</v>
      </c>
      <c r="G20" s="5"/>
      <c r="H20" s="94"/>
      <c r="I20" s="5"/>
      <c r="J20" s="1" t="s">
        <v>15</v>
      </c>
      <c r="K20" s="95">
        <f t="shared" si="1"/>
        <v>0.22</v>
      </c>
      <c r="L20" s="95">
        <f t="shared" si="2"/>
        <v>0.24</v>
      </c>
      <c r="M20" s="95">
        <f t="shared" si="3"/>
        <v>0.23</v>
      </c>
      <c r="N20" s="95">
        <f t="shared" si="4"/>
        <v>0.24</v>
      </c>
      <c r="O20" s="95">
        <f t="shared" si="5"/>
        <v>0.24</v>
      </c>
      <c r="P20" s="95">
        <f t="shared" si="26"/>
        <v>0.24</v>
      </c>
      <c r="Q20" s="95">
        <f t="shared" si="6"/>
        <v>0.22</v>
      </c>
      <c r="R20" s="95">
        <f t="shared" si="7"/>
        <v>0.24</v>
      </c>
      <c r="S20" s="95">
        <f t="shared" si="8"/>
        <v>0.24</v>
      </c>
      <c r="T20" s="95">
        <f t="shared" si="9"/>
        <v>0.24</v>
      </c>
      <c r="U20" s="95">
        <f t="shared" si="10"/>
        <v>0.24</v>
      </c>
      <c r="V20" s="95">
        <f t="shared" si="11"/>
        <v>0.25</v>
      </c>
      <c r="W20" s="95">
        <f t="shared" si="12"/>
        <v>0.23</v>
      </c>
      <c r="X20" s="95">
        <f t="shared" si="13"/>
        <v>0.23</v>
      </c>
      <c r="Y20" s="95">
        <f t="shared" si="14"/>
        <v>0.21</v>
      </c>
      <c r="Z20" s="95">
        <f t="shared" si="15"/>
        <v>0.23</v>
      </c>
      <c r="AA20" s="95">
        <f t="shared" si="16"/>
        <v>0.21</v>
      </c>
      <c r="AB20" s="95">
        <f t="shared" si="17"/>
        <v>0.24</v>
      </c>
      <c r="AC20" s="95">
        <f t="shared" si="18"/>
        <v>0.24</v>
      </c>
      <c r="AD20" s="95">
        <f t="shared" si="19"/>
        <v>0.27</v>
      </c>
      <c r="AE20" s="95">
        <f t="shared" si="20"/>
        <v>0.21</v>
      </c>
      <c r="AF20" s="95">
        <f t="shared" si="21"/>
        <v>0.24</v>
      </c>
      <c r="AG20" s="95">
        <f t="shared" si="22"/>
        <v>0.21</v>
      </c>
      <c r="AH20" s="95">
        <f t="shared" si="23"/>
        <v>0.22</v>
      </c>
      <c r="AI20" s="95">
        <f t="shared" si="24"/>
        <v>0.24</v>
      </c>
      <c r="AJ20" s="95">
        <f t="shared" si="25"/>
        <v>0.22</v>
      </c>
    </row>
    <row r="21" spans="1:36" ht="12.95" customHeight="1" x14ac:dyDescent="0.15">
      <c r="A21" s="94">
        <v>178</v>
      </c>
      <c r="B21" s="135" t="s">
        <v>64</v>
      </c>
      <c r="C21" s="136"/>
      <c r="D21" s="94">
        <v>14</v>
      </c>
      <c r="E21" s="94">
        <v>13</v>
      </c>
      <c r="F21" s="4">
        <f t="shared" si="0"/>
        <v>0.1</v>
      </c>
      <c r="G21" s="5" t="s">
        <v>65</v>
      </c>
      <c r="H21" s="94" t="s">
        <v>61</v>
      </c>
      <c r="I21" s="5" t="s">
        <v>65</v>
      </c>
      <c r="J21" s="1" t="s">
        <v>15</v>
      </c>
      <c r="K21" s="95">
        <f t="shared" si="1"/>
        <v>0.1</v>
      </c>
      <c r="L21" s="95">
        <f t="shared" si="2"/>
        <v>0.11</v>
      </c>
      <c r="M21" s="95">
        <f t="shared" si="3"/>
        <v>0.11</v>
      </c>
      <c r="N21" s="95">
        <f t="shared" si="4"/>
        <v>0.11</v>
      </c>
      <c r="O21" s="95">
        <f t="shared" si="5"/>
        <v>0.11</v>
      </c>
      <c r="P21" s="95">
        <f t="shared" si="26"/>
        <v>0.11</v>
      </c>
      <c r="Q21" s="95">
        <f t="shared" si="6"/>
        <v>0.1</v>
      </c>
      <c r="R21" s="95">
        <f t="shared" si="7"/>
        <v>0.1</v>
      </c>
      <c r="S21" s="95">
        <f t="shared" si="8"/>
        <v>0.11</v>
      </c>
      <c r="T21" s="95">
        <f t="shared" si="9"/>
        <v>0.11</v>
      </c>
      <c r="U21" s="95">
        <f t="shared" si="10"/>
        <v>0.1</v>
      </c>
      <c r="V21" s="95">
        <f t="shared" si="11"/>
        <v>0.11</v>
      </c>
      <c r="W21" s="95">
        <f t="shared" si="12"/>
        <v>0.11</v>
      </c>
      <c r="X21" s="95">
        <f t="shared" si="13"/>
        <v>0.11</v>
      </c>
      <c r="Y21" s="95">
        <f t="shared" si="14"/>
        <v>0.09</v>
      </c>
      <c r="Z21" s="95">
        <f t="shared" si="15"/>
        <v>0.11</v>
      </c>
      <c r="AA21" s="95">
        <f t="shared" si="16"/>
        <v>0.1</v>
      </c>
      <c r="AB21" s="95">
        <f t="shared" si="17"/>
        <v>0.1</v>
      </c>
      <c r="AC21" s="95">
        <f t="shared" si="18"/>
        <v>0.1</v>
      </c>
      <c r="AD21" s="95">
        <f t="shared" si="19"/>
        <v>0.13</v>
      </c>
      <c r="AE21" s="95">
        <f t="shared" si="20"/>
        <v>0.09</v>
      </c>
      <c r="AF21" s="95">
        <f t="shared" si="21"/>
        <v>0.1</v>
      </c>
      <c r="AG21" s="95">
        <f t="shared" si="22"/>
        <v>0.09</v>
      </c>
      <c r="AH21" s="95">
        <f t="shared" si="23"/>
        <v>0.09</v>
      </c>
      <c r="AI21" s="95">
        <f t="shared" si="24"/>
        <v>0.11</v>
      </c>
      <c r="AJ21" s="95">
        <f t="shared" si="25"/>
        <v>0.09</v>
      </c>
    </row>
    <row r="22" spans="1:36" ht="12.95" customHeight="1" x14ac:dyDescent="0.15">
      <c r="A22" s="94">
        <v>179</v>
      </c>
      <c r="B22" s="135" t="s">
        <v>64</v>
      </c>
      <c r="C22" s="136"/>
      <c r="D22" s="94">
        <v>18</v>
      </c>
      <c r="E22" s="94">
        <v>16</v>
      </c>
      <c r="F22" s="4">
        <f t="shared" si="0"/>
        <v>0.21</v>
      </c>
      <c r="G22" s="5"/>
      <c r="H22" s="94"/>
      <c r="I22" s="5"/>
      <c r="J22" s="1" t="s">
        <v>15</v>
      </c>
      <c r="K22" s="95">
        <f t="shared" si="1"/>
        <v>0.19</v>
      </c>
      <c r="L22" s="95">
        <f t="shared" si="2"/>
        <v>0.21</v>
      </c>
      <c r="M22" s="95">
        <f t="shared" si="3"/>
        <v>0.21</v>
      </c>
      <c r="N22" s="95">
        <f t="shared" si="4"/>
        <v>0.21</v>
      </c>
      <c r="O22" s="95">
        <f t="shared" si="5"/>
        <v>0.21</v>
      </c>
      <c r="P22" s="95">
        <f t="shared" si="26"/>
        <v>0.21</v>
      </c>
      <c r="Q22" s="95">
        <f t="shared" si="6"/>
        <v>0.19</v>
      </c>
      <c r="R22" s="95">
        <f t="shared" si="7"/>
        <v>0.21</v>
      </c>
      <c r="S22" s="95">
        <f t="shared" si="8"/>
        <v>0.21</v>
      </c>
      <c r="T22" s="95">
        <f t="shared" si="9"/>
        <v>0.22</v>
      </c>
      <c r="U22" s="95">
        <f t="shared" si="10"/>
        <v>0.21</v>
      </c>
      <c r="V22" s="95">
        <f t="shared" si="11"/>
        <v>0.21</v>
      </c>
      <c r="W22" s="95">
        <f t="shared" si="12"/>
        <v>0.2</v>
      </c>
      <c r="X22" s="95">
        <f t="shared" si="13"/>
        <v>0.21</v>
      </c>
      <c r="Y22" s="95">
        <f t="shared" si="14"/>
        <v>0.18</v>
      </c>
      <c r="Z22" s="95">
        <f t="shared" si="15"/>
        <v>0.2</v>
      </c>
      <c r="AA22" s="95">
        <f t="shared" si="16"/>
        <v>0.19</v>
      </c>
      <c r="AB22" s="95">
        <f t="shared" si="17"/>
        <v>0.21</v>
      </c>
      <c r="AC22" s="95">
        <f t="shared" si="18"/>
        <v>0.21</v>
      </c>
      <c r="AD22" s="95">
        <f t="shared" si="19"/>
        <v>0.24</v>
      </c>
      <c r="AE22" s="95">
        <f t="shared" si="20"/>
        <v>0.19</v>
      </c>
      <c r="AF22" s="95">
        <f t="shared" si="21"/>
        <v>0.21</v>
      </c>
      <c r="AG22" s="95">
        <f t="shared" si="22"/>
        <v>0.18</v>
      </c>
      <c r="AH22" s="95">
        <f t="shared" si="23"/>
        <v>0.19</v>
      </c>
      <c r="AI22" s="95">
        <f t="shared" si="24"/>
        <v>0.21</v>
      </c>
      <c r="AJ22" s="95">
        <f t="shared" si="25"/>
        <v>0.19</v>
      </c>
    </row>
    <row r="23" spans="1:36" ht="12.95" customHeight="1" x14ac:dyDescent="0.15">
      <c r="A23" s="94">
        <v>180</v>
      </c>
      <c r="B23" s="135" t="s">
        <v>64</v>
      </c>
      <c r="C23" s="136"/>
      <c r="D23" s="94">
        <v>14</v>
      </c>
      <c r="E23" s="94">
        <v>14</v>
      </c>
      <c r="F23" s="4">
        <f t="shared" si="0"/>
        <v>0.11</v>
      </c>
      <c r="G23" s="5" t="s">
        <v>65</v>
      </c>
      <c r="H23" s="94" t="s">
        <v>61</v>
      </c>
      <c r="I23" s="5" t="s">
        <v>65</v>
      </c>
      <c r="J23" s="1" t="s">
        <v>15</v>
      </c>
      <c r="K23" s="95">
        <f t="shared" si="1"/>
        <v>0.11</v>
      </c>
      <c r="L23" s="95">
        <f t="shared" si="2"/>
        <v>0.11</v>
      </c>
      <c r="M23" s="95">
        <f t="shared" si="3"/>
        <v>0.12</v>
      </c>
      <c r="N23" s="95">
        <f t="shared" si="4"/>
        <v>0.12</v>
      </c>
      <c r="O23" s="95">
        <f t="shared" si="5"/>
        <v>0.12</v>
      </c>
      <c r="P23" s="95">
        <f t="shared" si="26"/>
        <v>0.11</v>
      </c>
      <c r="Q23" s="95">
        <f t="shared" si="6"/>
        <v>0.11</v>
      </c>
      <c r="R23" s="95">
        <f t="shared" si="7"/>
        <v>0.11</v>
      </c>
      <c r="S23" s="95">
        <f t="shared" si="8"/>
        <v>0.12</v>
      </c>
      <c r="T23" s="95">
        <f t="shared" si="9"/>
        <v>0.12</v>
      </c>
      <c r="U23" s="95">
        <f t="shared" si="10"/>
        <v>0.11</v>
      </c>
      <c r="V23" s="95">
        <f t="shared" si="11"/>
        <v>0.12</v>
      </c>
      <c r="W23" s="95">
        <f t="shared" si="12"/>
        <v>0.11</v>
      </c>
      <c r="X23" s="95">
        <f t="shared" si="13"/>
        <v>0.11</v>
      </c>
      <c r="Y23" s="95">
        <f t="shared" si="14"/>
        <v>0.1</v>
      </c>
      <c r="Z23" s="95">
        <f t="shared" si="15"/>
        <v>0.11</v>
      </c>
      <c r="AA23" s="95">
        <f t="shared" si="16"/>
        <v>0.1</v>
      </c>
      <c r="AB23" s="95">
        <f t="shared" si="17"/>
        <v>0.11</v>
      </c>
      <c r="AC23" s="95">
        <f t="shared" si="18"/>
        <v>0.11</v>
      </c>
      <c r="AD23" s="95">
        <f t="shared" si="19"/>
        <v>0.14000000000000001</v>
      </c>
      <c r="AE23" s="95">
        <f t="shared" si="20"/>
        <v>0.1</v>
      </c>
      <c r="AF23" s="95">
        <f t="shared" si="21"/>
        <v>0.11</v>
      </c>
      <c r="AG23" s="95">
        <f t="shared" si="22"/>
        <v>0.1</v>
      </c>
      <c r="AH23" s="95">
        <f t="shared" si="23"/>
        <v>0.1</v>
      </c>
      <c r="AI23" s="95">
        <f t="shared" si="24"/>
        <v>0.11</v>
      </c>
      <c r="AJ23" s="95">
        <f t="shared" si="25"/>
        <v>0.1</v>
      </c>
    </row>
    <row r="24" spans="1:36" ht="12.95" customHeight="1" x14ac:dyDescent="0.15">
      <c r="A24" s="94">
        <v>181</v>
      </c>
      <c r="B24" s="135" t="s">
        <v>64</v>
      </c>
      <c r="C24" s="136"/>
      <c r="D24" s="94">
        <v>16</v>
      </c>
      <c r="E24" s="94">
        <v>15</v>
      </c>
      <c r="F24" s="4">
        <f t="shared" si="0"/>
        <v>0.16</v>
      </c>
      <c r="G24" s="94"/>
      <c r="H24" s="94"/>
      <c r="I24" s="94"/>
      <c r="J24" s="1" t="s">
        <v>15</v>
      </c>
      <c r="K24" s="95">
        <f t="shared" si="1"/>
        <v>0.15</v>
      </c>
      <c r="L24" s="95">
        <f t="shared" si="2"/>
        <v>0.16</v>
      </c>
      <c r="M24" s="95">
        <f t="shared" si="3"/>
        <v>0.16</v>
      </c>
      <c r="N24" s="95">
        <f t="shared" si="4"/>
        <v>0.16</v>
      </c>
      <c r="O24" s="95">
        <f t="shared" si="5"/>
        <v>0.16</v>
      </c>
      <c r="P24" s="95">
        <f t="shared" si="26"/>
        <v>0.16</v>
      </c>
      <c r="Q24" s="95">
        <f t="shared" si="6"/>
        <v>0.15</v>
      </c>
      <c r="R24" s="95">
        <f t="shared" si="7"/>
        <v>0.16</v>
      </c>
      <c r="S24" s="95">
        <f t="shared" si="8"/>
        <v>0.16</v>
      </c>
      <c r="T24" s="95">
        <f t="shared" si="9"/>
        <v>0.16</v>
      </c>
      <c r="U24" s="95">
        <f t="shared" si="10"/>
        <v>0.16</v>
      </c>
      <c r="V24" s="95">
        <f t="shared" si="11"/>
        <v>0.16</v>
      </c>
      <c r="W24" s="95">
        <f t="shared" si="12"/>
        <v>0.15</v>
      </c>
      <c r="X24" s="95">
        <f t="shared" si="13"/>
        <v>0.16</v>
      </c>
      <c r="Y24" s="95">
        <f t="shared" si="14"/>
        <v>0.14000000000000001</v>
      </c>
      <c r="Z24" s="95">
        <f t="shared" si="15"/>
        <v>0.15</v>
      </c>
      <c r="AA24" s="95">
        <f t="shared" si="16"/>
        <v>0.14000000000000001</v>
      </c>
      <c r="AB24" s="95">
        <f t="shared" si="17"/>
        <v>0.15</v>
      </c>
      <c r="AC24" s="95">
        <f t="shared" si="18"/>
        <v>0.16</v>
      </c>
      <c r="AD24" s="95">
        <f t="shared" si="19"/>
        <v>0.19</v>
      </c>
      <c r="AE24" s="95">
        <f t="shared" si="20"/>
        <v>0.14000000000000001</v>
      </c>
      <c r="AF24" s="95">
        <f t="shared" si="21"/>
        <v>0.15</v>
      </c>
      <c r="AG24" s="95">
        <f t="shared" si="22"/>
        <v>0.14000000000000001</v>
      </c>
      <c r="AH24" s="95">
        <f t="shared" si="23"/>
        <v>0.14000000000000001</v>
      </c>
      <c r="AI24" s="95">
        <f t="shared" si="24"/>
        <v>0.16</v>
      </c>
      <c r="AJ24" s="95">
        <f t="shared" si="25"/>
        <v>0.14000000000000001</v>
      </c>
    </row>
    <row r="25" spans="1:36" ht="12.95" customHeight="1" x14ac:dyDescent="0.15">
      <c r="A25" s="94">
        <v>182</v>
      </c>
      <c r="B25" s="135" t="s">
        <v>64</v>
      </c>
      <c r="C25" s="136"/>
      <c r="D25" s="94">
        <v>20</v>
      </c>
      <c r="E25" s="94">
        <v>17</v>
      </c>
      <c r="F25" s="4">
        <f t="shared" si="0"/>
        <v>0.27</v>
      </c>
      <c r="G25" s="94"/>
      <c r="H25" s="94"/>
      <c r="I25" s="94"/>
      <c r="J25" s="1" t="s">
        <v>15</v>
      </c>
      <c r="K25" s="95">
        <f t="shared" si="1"/>
        <v>0.25</v>
      </c>
      <c r="L25" s="95">
        <f t="shared" si="2"/>
        <v>0.27</v>
      </c>
      <c r="M25" s="95">
        <f t="shared" si="3"/>
        <v>0.27</v>
      </c>
      <c r="N25" s="95">
        <f t="shared" si="4"/>
        <v>0.27</v>
      </c>
      <c r="O25" s="95">
        <f t="shared" si="5"/>
        <v>0.27</v>
      </c>
      <c r="P25" s="95">
        <f t="shared" si="26"/>
        <v>0.27</v>
      </c>
      <c r="Q25" s="95">
        <f t="shared" si="6"/>
        <v>0.25</v>
      </c>
      <c r="R25" s="95">
        <f t="shared" si="7"/>
        <v>0.27</v>
      </c>
      <c r="S25" s="95">
        <f t="shared" si="8"/>
        <v>0.27</v>
      </c>
      <c r="T25" s="95">
        <f t="shared" si="9"/>
        <v>0.28000000000000003</v>
      </c>
      <c r="U25" s="95">
        <f t="shared" si="10"/>
        <v>0.27</v>
      </c>
      <c r="V25" s="95">
        <f t="shared" si="11"/>
        <v>0.28000000000000003</v>
      </c>
      <c r="W25" s="95">
        <f t="shared" si="12"/>
        <v>0.26</v>
      </c>
      <c r="X25" s="95">
        <f t="shared" si="13"/>
        <v>0.27</v>
      </c>
      <c r="Y25" s="95">
        <f t="shared" si="14"/>
        <v>0.24</v>
      </c>
      <c r="Z25" s="95">
        <f t="shared" si="15"/>
        <v>0.26</v>
      </c>
      <c r="AA25" s="95">
        <f t="shared" si="16"/>
        <v>0.24</v>
      </c>
      <c r="AB25" s="95">
        <f t="shared" si="17"/>
        <v>0.27</v>
      </c>
      <c r="AC25" s="95">
        <f t="shared" si="18"/>
        <v>0.27</v>
      </c>
      <c r="AD25" s="95">
        <f t="shared" si="19"/>
        <v>0.31</v>
      </c>
      <c r="AE25" s="95">
        <f t="shared" si="20"/>
        <v>0.25</v>
      </c>
      <c r="AF25" s="95">
        <f t="shared" si="21"/>
        <v>0.27</v>
      </c>
      <c r="AG25" s="95">
        <f t="shared" si="22"/>
        <v>0.23</v>
      </c>
      <c r="AH25" s="95">
        <f t="shared" si="23"/>
        <v>0.25</v>
      </c>
      <c r="AI25" s="95">
        <f t="shared" si="24"/>
        <v>0.27</v>
      </c>
      <c r="AJ25" s="95">
        <f t="shared" si="25"/>
        <v>0.25</v>
      </c>
    </row>
    <row r="26" spans="1:36" ht="12.95" customHeight="1" x14ac:dyDescent="0.15">
      <c r="A26" s="94">
        <v>183</v>
      </c>
      <c r="B26" s="135" t="s">
        <v>52</v>
      </c>
      <c r="C26" s="136"/>
      <c r="D26" s="94">
        <v>20</v>
      </c>
      <c r="E26" s="94">
        <v>18</v>
      </c>
      <c r="F26" s="4">
        <f t="shared" si="0"/>
        <v>0.28999999999999998</v>
      </c>
      <c r="G26" s="94"/>
      <c r="H26" s="94"/>
      <c r="I26" s="94"/>
      <c r="J26" s="1" t="s">
        <v>15</v>
      </c>
      <c r="K26" s="95">
        <f t="shared" si="1"/>
        <v>0.26</v>
      </c>
      <c r="L26" s="95">
        <f t="shared" si="2"/>
        <v>0.28999999999999998</v>
      </c>
      <c r="M26" s="95">
        <f t="shared" si="3"/>
        <v>0.28999999999999998</v>
      </c>
      <c r="N26" s="95">
        <f t="shared" si="4"/>
        <v>0.28999999999999998</v>
      </c>
      <c r="O26" s="95">
        <f t="shared" si="5"/>
        <v>0.28999999999999998</v>
      </c>
      <c r="P26" s="95">
        <f t="shared" si="26"/>
        <v>0.28999999999999998</v>
      </c>
      <c r="Q26" s="95">
        <f t="shared" si="6"/>
        <v>0.26</v>
      </c>
      <c r="R26" s="95">
        <f t="shared" si="7"/>
        <v>0.28999999999999998</v>
      </c>
      <c r="S26" s="95">
        <f t="shared" si="8"/>
        <v>0.28999999999999998</v>
      </c>
      <c r="T26" s="95">
        <f t="shared" si="9"/>
        <v>0.3</v>
      </c>
      <c r="U26" s="95">
        <f t="shared" si="10"/>
        <v>0.28999999999999998</v>
      </c>
      <c r="V26" s="95">
        <f t="shared" si="11"/>
        <v>0.28999999999999998</v>
      </c>
      <c r="W26" s="95">
        <f t="shared" si="12"/>
        <v>0.28000000000000003</v>
      </c>
      <c r="X26" s="95">
        <f t="shared" si="13"/>
        <v>0.28000000000000003</v>
      </c>
      <c r="Y26" s="95">
        <f t="shared" si="14"/>
        <v>0.25</v>
      </c>
      <c r="Z26" s="95">
        <f t="shared" si="15"/>
        <v>0.28000000000000003</v>
      </c>
      <c r="AA26" s="95">
        <f t="shared" si="16"/>
        <v>0.25</v>
      </c>
      <c r="AB26" s="95">
        <f t="shared" si="17"/>
        <v>0.28999999999999998</v>
      </c>
      <c r="AC26" s="95">
        <f t="shared" si="18"/>
        <v>0.28999999999999998</v>
      </c>
      <c r="AD26" s="95">
        <f t="shared" si="19"/>
        <v>0.33</v>
      </c>
      <c r="AE26" s="95">
        <f t="shared" si="20"/>
        <v>0.26</v>
      </c>
      <c r="AF26" s="95">
        <f t="shared" si="21"/>
        <v>0.28999999999999998</v>
      </c>
      <c r="AG26" s="95">
        <f t="shared" si="22"/>
        <v>0.24</v>
      </c>
      <c r="AH26" s="95">
        <f t="shared" si="23"/>
        <v>0.26</v>
      </c>
      <c r="AI26" s="95">
        <f t="shared" si="24"/>
        <v>0.28000000000000003</v>
      </c>
      <c r="AJ26" s="95">
        <f t="shared" si="25"/>
        <v>0.26</v>
      </c>
    </row>
    <row r="27" spans="1:36" ht="12.95" customHeight="1" x14ac:dyDescent="0.15">
      <c r="A27" s="94"/>
      <c r="B27" s="135"/>
      <c r="C27" s="136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35"/>
      <c r="C28" s="136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35"/>
      <c r="C29" s="136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35"/>
      <c r="C30" s="136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298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23</v>
      </c>
      <c r="D47" s="14">
        <f>COUNTIF(G4:G43,"*下層*")</f>
        <v>0</v>
      </c>
      <c r="E47" s="14">
        <f>COUNTA(A4:A43)</f>
        <v>23</v>
      </c>
      <c r="F47" s="10"/>
      <c r="G47" s="15">
        <f>C47*100</f>
        <v>2300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15</v>
      </c>
      <c r="D48" s="14" t="str">
        <f>IF(D47&gt;0,ROUND(SUMIF(G4:G43,"*下層*",E4:E43)/D47,0),"")</f>
        <v/>
      </c>
      <c r="E48" s="14">
        <f>ROUND(SUM(E4:E43)/E47,0)</f>
        <v>15</v>
      </c>
      <c r="F48" s="13"/>
      <c r="G48" s="15">
        <f>C48</f>
        <v>15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18</v>
      </c>
      <c r="D49" s="14" t="str">
        <f>IF(D47&gt;0,ROUND(SUMIF(G4:G43,"*下層*",D4:D43)/D47,0),"")</f>
        <v/>
      </c>
      <c r="E49" s="14">
        <f>ROUND(SUM(D4:D43)/E47,0)</f>
        <v>18</v>
      </c>
      <c r="F49" s="13"/>
      <c r="G49" s="15">
        <f>C49</f>
        <v>18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4.8299999999999992</v>
      </c>
      <c r="D50" s="16">
        <f>SUMIF(G4:G43,"*下層*",F4:F43)</f>
        <v>0</v>
      </c>
      <c r="E50" s="4">
        <f>SUM(F4:F43)</f>
        <v>4.8299999999999992</v>
      </c>
      <c r="F50" s="13"/>
      <c r="G50" s="17">
        <f>C50*100</f>
        <v>482.99999999999994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形状比＝83、Sr＝14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7</v>
      </c>
      <c r="D54" s="14">
        <f>COUNTIF(H4:H43,"▲")</f>
        <v>0</v>
      </c>
      <c r="E54" s="14">
        <f>COUNTA(H4:H43)</f>
        <v>7</v>
      </c>
      <c r="F54" s="10"/>
      <c r="G54" s="15">
        <f>C54*100</f>
        <v>700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14</v>
      </c>
      <c r="D55" s="14" t="str">
        <f>IF(D54&gt;0,ROUND(SUMIF(H4:H43,"▲",E4:E43)/D54,0),"")</f>
        <v/>
      </c>
      <c r="E55" s="14">
        <f>ROUND(SUMIF(H4:H43,"*",E4:E43)/E54,0)</f>
        <v>14</v>
      </c>
      <c r="F55" s="13"/>
      <c r="G55" s="15">
        <f>C55</f>
        <v>14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15</v>
      </c>
      <c r="D56" s="14" t="str">
        <f>IF(D54&gt;0,ROUND(SUMIF(H4:H43,"▲",D4:D43)/D54,0),"")</f>
        <v/>
      </c>
      <c r="E56" s="14">
        <f>ROUND(SUMIF(H4:H43,"*",D4:D43)/E54,0)</f>
        <v>15</v>
      </c>
      <c r="F56" s="13"/>
      <c r="G56" s="15">
        <f>C56</f>
        <v>15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0.87</v>
      </c>
      <c r="D57" s="16">
        <f>SUMIF(H4:H43,"▲",F4:F43)</f>
        <v>0</v>
      </c>
      <c r="E57" s="16">
        <f>SUM(C57:D57)</f>
        <v>0.87</v>
      </c>
      <c r="F57" s="13"/>
      <c r="G57" s="19">
        <f>C57*100</f>
        <v>87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30.4</v>
      </c>
      <c r="D61" s="20" t="str">
        <f>IF(D47&gt;0,ROUND(D54/D47*100,1),"")</f>
        <v/>
      </c>
      <c r="E61" s="20">
        <f>ROUND(E54/E47*100,1)</f>
        <v>30.4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18</v>
      </c>
      <c r="D62" s="20" t="str">
        <f>IF(D47&gt;0,ROUND(D57/D50*100,1),"")</f>
        <v/>
      </c>
      <c r="E62" s="20">
        <f>ROUND(E57/E50*100,1)</f>
        <v>18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16</v>
      </c>
      <c r="D66" s="14">
        <f>D47-D54</f>
        <v>0</v>
      </c>
      <c r="E66" s="14">
        <f>SUM(C66:D66)</f>
        <v>16</v>
      </c>
      <c r="F66" s="10"/>
      <c r="G66" s="15">
        <f>C66*100</f>
        <v>1600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3.9599999999999991</v>
      </c>
      <c r="D69" s="16" t="str">
        <f>IF(D66&gt;0,D50-D57,"")</f>
        <v/>
      </c>
      <c r="E69" s="4">
        <f>SUM(C69:D69)</f>
        <v>3.9599999999999991</v>
      </c>
      <c r="F69" s="13"/>
      <c r="G69" s="17">
        <f>C69*100</f>
        <v>395.99999999999989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形状比＝84、Sr＝16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71" priority="16" stopIfTrue="1">
      <formula>AND(($H4="スギ"),(#REF!&lt;12))</formula>
    </cfRule>
  </conditionalFormatting>
  <conditionalFormatting sqref="L4:L43">
    <cfRule type="expression" dxfId="670" priority="15" stopIfTrue="1">
      <formula>AND(($H4="スギ"),(#REF!&lt;22),(#REF!&gt;=12))</formula>
    </cfRule>
  </conditionalFormatting>
  <conditionalFormatting sqref="M4:M43">
    <cfRule type="expression" dxfId="669" priority="14" stopIfTrue="1">
      <formula>AND(($H4="スギ"),(#REF!&lt;32),(#REF!&gt;=22))</formula>
    </cfRule>
  </conditionalFormatting>
  <conditionalFormatting sqref="N4:N43">
    <cfRule type="expression" dxfId="668" priority="13" stopIfTrue="1">
      <formula>AND(($H4="スギ"),(#REF!&lt;42),(#REF!&gt;=32))</formula>
    </cfRule>
  </conditionalFormatting>
  <conditionalFormatting sqref="U4:U43 Z4:AF43 AJ4:AJ43 O4:P43">
    <cfRule type="expression" dxfId="667" priority="12" stopIfTrue="1">
      <formula>AND(($H4="スギ"),(#REF!&gt;=42))</formula>
    </cfRule>
  </conditionalFormatting>
  <conditionalFormatting sqref="Q4:Q43 AA4:AA43">
    <cfRule type="expression" dxfId="666" priority="11" stopIfTrue="1">
      <formula>AND(($H4="ヒノキ"),(#REF!&lt;12))</formula>
    </cfRule>
  </conditionalFormatting>
  <conditionalFormatting sqref="R4:R43 AB4:AE43">
    <cfRule type="expression" dxfId="665" priority="10" stopIfTrue="1">
      <formula>AND(($H4="ヒノキ"),(#REF!&lt;22),(#REF!&gt;=12))</formula>
    </cfRule>
  </conditionalFormatting>
  <conditionalFormatting sqref="S4:S43">
    <cfRule type="expression" dxfId="664" priority="9" stopIfTrue="1">
      <formula>AND(($H4="ヒノキ"),(#REF!&lt;32),(#REF!&gt;=22))</formula>
    </cfRule>
  </conditionalFormatting>
  <conditionalFormatting sqref="T4:U43 Z4:AF43 AJ4:AJ43">
    <cfRule type="expression" dxfId="663" priority="8" stopIfTrue="1">
      <formula>AND(($H4="ヒノキ"),(#REF!&gt;=32))</formula>
    </cfRule>
  </conditionalFormatting>
  <conditionalFormatting sqref="V4:V43 AA4:AA43">
    <cfRule type="expression" dxfId="662" priority="7" stopIfTrue="1">
      <formula>AND(($H4="アカマツ"),(#REF!&lt;12))</formula>
    </cfRule>
  </conditionalFormatting>
  <conditionalFormatting sqref="W4:W43 AB4:AB43">
    <cfRule type="expression" dxfId="661" priority="6" stopIfTrue="1">
      <formula>AND(($H4="アカマツ"),(#REF!&lt;22),(#REF!&gt;=12))</formula>
    </cfRule>
  </conditionalFormatting>
  <conditionalFormatting sqref="X4:X43 AC4:AC43">
    <cfRule type="expression" dxfId="660" priority="5" stopIfTrue="1">
      <formula>AND(($H4="アカマツ"),(#REF!&lt;42),(#REF!&gt;=22))</formula>
    </cfRule>
  </conditionalFormatting>
  <conditionalFormatting sqref="Y4:AF43 AJ4:AJ43">
    <cfRule type="expression" dxfId="659" priority="4" stopIfTrue="1">
      <formula>AND(($H4="アカマツ"),(#REF!&gt;=42))</formula>
    </cfRule>
  </conditionalFormatting>
  <conditionalFormatting sqref="AG4:AG43">
    <cfRule type="expression" dxfId="658" priority="3" stopIfTrue="1">
      <formula>AND(($H4&lt;&gt;"スギ"),($H4&lt;&gt;"ヒノキ"),($H4&lt;&gt;"アカマツ"),(#REF!&lt;12))</formula>
    </cfRule>
  </conditionalFormatting>
  <conditionalFormatting sqref="AH4:AH43">
    <cfRule type="expression" dxfId="65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5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BE719-8FB3-45EA-B02E-9A36B91CC38F}">
  <sheetPr>
    <tabColor theme="5" tint="0.59999389629810485"/>
  </sheetPr>
  <dimension ref="A1:AJ120"/>
  <sheetViews>
    <sheetView showGridLines="0" tabSelected="1" view="pageBreakPreview" topLeftCell="A37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62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238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141</v>
      </c>
      <c r="B4" s="135" t="s">
        <v>54</v>
      </c>
      <c r="C4" s="136"/>
      <c r="D4" s="94">
        <v>26</v>
      </c>
      <c r="E4" s="94">
        <v>20</v>
      </c>
      <c r="F4" s="4">
        <f t="shared" ref="F4:F43" si="0">IF(D4&gt;0,IF(B4="スギ",P4,IF(B4="ヒノキ",U4,IF(B4="アカマツ",Z4,IF(B4="カラマツ",AF4,AJ4)))),"")</f>
        <v>0.51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0.46</v>
      </c>
      <c r="L4" s="95">
        <f t="shared" ref="L4:L43" si="2">ROUND(10^(-5+0.73504+1.83346*LOG(D4)+1.06569*LOG(E4)),2)</f>
        <v>0.52</v>
      </c>
      <c r="M4" s="95">
        <f t="shared" ref="M4:M43" si="3">ROUND(10^(-5+0.71514+1.74357*LOG(D4)+1.17719*LOG(E4)),2)</f>
        <v>0.52</v>
      </c>
      <c r="N4" s="95">
        <f t="shared" ref="N4:N43" si="4">ROUND(10^(-5+0.82956+1.76381*LOG(D4)+1.06412*LOG(E4)),2)</f>
        <v>0.51</v>
      </c>
      <c r="O4" s="95">
        <f t="shared" ref="O4:O43" si="5">ROUND(10^(-5+0.88226+1.79204*LOG(D4)+0.99303*LOG(E4)),2)</f>
        <v>0.51</v>
      </c>
      <c r="P4" s="95">
        <f>HLOOKUP($D4,K$3:O$43,MATCH($A4,$A$3:$A$43,0),1)</f>
        <v>0.52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0.46</v>
      </c>
      <c r="R4" s="95">
        <f t="shared" ref="R4:R43" si="7">ROUND(10^(1.905709*LOG(D4)+1.011385*LOG(E4)-4.293729),2)</f>
        <v>0.52</v>
      </c>
      <c r="S4" s="95">
        <f t="shared" ref="S4:S43" si="8">ROUND(10^(1.771888*LOG(D4)+1.138415*LOG(E4)-4.271259),2)</f>
        <v>0.52</v>
      </c>
      <c r="T4" s="95">
        <f t="shared" ref="T4:T43" si="9">ROUND(10^(1.671519*LOG(D4)+1.363617*LOG(E4)-4.404407),2)</f>
        <v>0.54</v>
      </c>
      <c r="U4" s="95">
        <f t="shared" ref="U4:U43" si="10">HLOOKUP($D4,Q$3:T$43,MATCH($A4,$A$3:$A$43,0),1)</f>
        <v>0.52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0.54</v>
      </c>
      <c r="W4" s="95">
        <f t="shared" ref="W4:W43" si="12">ROUND(10^(-4.155639+1.847898*LOG(D4)+0.951955*LOG(E4)),2)</f>
        <v>0.5</v>
      </c>
      <c r="X4" s="95">
        <f t="shared" ref="X4:X43" si="13">ROUND(10^(-4.194535+1.804172*LOG(D4)+1.034248*LOG(E4)),2)</f>
        <v>0.51</v>
      </c>
      <c r="Y4" s="95">
        <f t="shared" ref="Y4:Y43" si="14">ROUND(10^(-4.42347+2.006485*LOG(D4)+0.967757*LOG(E4)),2)</f>
        <v>0.47</v>
      </c>
      <c r="Z4" s="95">
        <f t="shared" ref="Z4:Z43" si="15">HLOOKUP($D4,V$3:Y$43,MATCH($A4,$A$3:$A$43,0),1)</f>
        <v>0.51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0.45</v>
      </c>
      <c r="AB4" s="95">
        <f t="shared" ref="AB4:AB43" si="17">ROUND(10^(1.979213*LOG(D4)+0.998347*LOG(E4)-4.369281),2)</f>
        <v>0.54</v>
      </c>
      <c r="AC4" s="95">
        <f t="shared" ref="AC4:AC43" si="18">ROUND(10^(1.904401*LOG(D4)+1.062478*LOG(E4)-4.348104),2)</f>
        <v>0.54</v>
      </c>
      <c r="AD4" s="95">
        <f t="shared" ref="AD4:AD43" si="19">ROUND(10^(1.640825*LOG(D4)+1.080387*LOG(E4)-3.976731),2)</f>
        <v>0.56000000000000005</v>
      </c>
      <c r="AE4" s="95">
        <f t="shared" ref="AE4:AE43" si="20">ROUND(10^(1.90887*LOG(D4)+1.088002*LOG(E4)-4.431495),2)</f>
        <v>0.48</v>
      </c>
      <c r="AF4" s="95">
        <f t="shared" ref="AF4:AF43" si="21">HLOOKUP($D4,AA$3:AE$43,MATCH($A4,$A$3:$A$43,0),1)</f>
        <v>0.54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0.44</v>
      </c>
      <c r="AH4" s="95">
        <f t="shared" ref="AH4:AH43" si="23">ROUND(10^(1.93813902*LOG(D4)+0.96697002*LOG(E4)-4.32216295),2)</f>
        <v>0.48</v>
      </c>
      <c r="AI4" s="95">
        <f t="shared" ref="AI4:AI43" si="24">ROUND(10^(1.82464098*LOG(D4)+0.97625989*LOG(E4)-4.15096808),2)</f>
        <v>0.5</v>
      </c>
      <c r="AJ4" s="95">
        <f t="shared" ref="AJ4:AJ43" si="25">HLOOKUP($D4,AG$3:AI$43,MATCH($A4,$A$3:$A$43,0),1)</f>
        <v>0.48</v>
      </c>
    </row>
    <row r="5" spans="1:36" ht="12.95" customHeight="1" x14ac:dyDescent="0.15">
      <c r="A5" s="94">
        <v>142</v>
      </c>
      <c r="B5" s="135" t="s">
        <v>54</v>
      </c>
      <c r="C5" s="136"/>
      <c r="D5" s="94">
        <v>32</v>
      </c>
      <c r="E5" s="94">
        <v>22</v>
      </c>
      <c r="F5" s="4">
        <f t="shared" si="0"/>
        <v>0.81</v>
      </c>
      <c r="G5" s="5"/>
      <c r="H5" s="94"/>
      <c r="I5" s="94"/>
      <c r="J5" s="1" t="s">
        <v>15</v>
      </c>
      <c r="K5" s="95">
        <f t="shared" si="1"/>
        <v>0.73</v>
      </c>
      <c r="L5" s="95">
        <f t="shared" si="2"/>
        <v>0.84</v>
      </c>
      <c r="M5" s="95">
        <f t="shared" si="3"/>
        <v>0.83</v>
      </c>
      <c r="N5" s="95">
        <f t="shared" si="4"/>
        <v>0.82</v>
      </c>
      <c r="O5" s="95">
        <f t="shared" si="5"/>
        <v>0.82</v>
      </c>
      <c r="P5" s="95">
        <f t="shared" ref="P5:P43" si="26">HLOOKUP($D5,K$3:O$43,MATCH(A5,$A$3:$A$43,0),1)</f>
        <v>0.82</v>
      </c>
      <c r="Q5" s="95">
        <f t="shared" si="6"/>
        <v>0.74</v>
      </c>
      <c r="R5" s="95">
        <f t="shared" si="7"/>
        <v>0.86</v>
      </c>
      <c r="S5" s="95">
        <f t="shared" si="8"/>
        <v>0.84</v>
      </c>
      <c r="T5" s="95">
        <f t="shared" si="9"/>
        <v>0.88</v>
      </c>
      <c r="U5" s="95">
        <f t="shared" si="10"/>
        <v>0.88</v>
      </c>
      <c r="V5" s="95">
        <f t="shared" si="11"/>
        <v>0.88</v>
      </c>
      <c r="W5" s="95">
        <f t="shared" si="12"/>
        <v>0.8</v>
      </c>
      <c r="X5" s="95">
        <f t="shared" si="13"/>
        <v>0.81</v>
      </c>
      <c r="Y5" s="95">
        <f t="shared" si="14"/>
        <v>0.79</v>
      </c>
      <c r="Z5" s="95">
        <f t="shared" si="15"/>
        <v>0.81</v>
      </c>
      <c r="AA5" s="95">
        <f t="shared" si="16"/>
        <v>0.71</v>
      </c>
      <c r="AB5" s="95">
        <f t="shared" si="17"/>
        <v>0.89</v>
      </c>
      <c r="AC5" s="95">
        <f t="shared" si="18"/>
        <v>0.88</v>
      </c>
      <c r="AD5" s="95">
        <f t="shared" si="19"/>
        <v>0.88</v>
      </c>
      <c r="AE5" s="95">
        <f t="shared" si="20"/>
        <v>0.8</v>
      </c>
      <c r="AF5" s="95">
        <f t="shared" si="21"/>
        <v>0.88</v>
      </c>
      <c r="AG5" s="95">
        <f t="shared" si="22"/>
        <v>0.72</v>
      </c>
      <c r="AH5" s="95">
        <f t="shared" si="23"/>
        <v>0.78</v>
      </c>
      <c r="AI5" s="95">
        <f t="shared" si="24"/>
        <v>0.81</v>
      </c>
      <c r="AJ5" s="95">
        <f t="shared" si="25"/>
        <v>0.78</v>
      </c>
    </row>
    <row r="6" spans="1:36" ht="12.95" customHeight="1" x14ac:dyDescent="0.15">
      <c r="A6" s="94">
        <v>143</v>
      </c>
      <c r="B6" s="135" t="s">
        <v>54</v>
      </c>
      <c r="C6" s="136"/>
      <c r="D6" s="94">
        <v>12</v>
      </c>
      <c r="E6" s="94">
        <v>11</v>
      </c>
      <c r="F6" s="4">
        <f t="shared" si="0"/>
        <v>7.0000000000000007E-2</v>
      </c>
      <c r="G6" s="94" t="s">
        <v>65</v>
      </c>
      <c r="H6" s="94" t="s">
        <v>61</v>
      </c>
      <c r="I6" s="99" t="s">
        <v>65</v>
      </c>
      <c r="J6" s="1" t="s">
        <v>15</v>
      </c>
      <c r="K6" s="95">
        <f t="shared" si="1"/>
        <v>7.0000000000000007E-2</v>
      </c>
      <c r="L6" s="95">
        <f t="shared" si="2"/>
        <v>7.0000000000000007E-2</v>
      </c>
      <c r="M6" s="95">
        <f t="shared" si="3"/>
        <v>7.0000000000000007E-2</v>
      </c>
      <c r="N6" s="95">
        <f t="shared" si="4"/>
        <v>7.0000000000000007E-2</v>
      </c>
      <c r="O6" s="95">
        <f t="shared" si="5"/>
        <v>7.0000000000000007E-2</v>
      </c>
      <c r="P6" s="95">
        <f t="shared" si="26"/>
        <v>7.0000000000000007E-2</v>
      </c>
      <c r="Q6" s="95">
        <f t="shared" si="6"/>
        <v>0.06</v>
      </c>
      <c r="R6" s="95">
        <f t="shared" si="7"/>
        <v>7.0000000000000007E-2</v>
      </c>
      <c r="S6" s="95">
        <f t="shared" si="8"/>
        <v>7.0000000000000007E-2</v>
      </c>
      <c r="T6" s="95">
        <f t="shared" si="9"/>
        <v>7.0000000000000007E-2</v>
      </c>
      <c r="U6" s="95">
        <f t="shared" si="10"/>
        <v>7.0000000000000007E-2</v>
      </c>
      <c r="V6" s="95">
        <f t="shared" si="11"/>
        <v>7.0000000000000007E-2</v>
      </c>
      <c r="W6" s="95">
        <f t="shared" si="12"/>
        <v>7.0000000000000007E-2</v>
      </c>
      <c r="X6" s="95">
        <f t="shared" si="13"/>
        <v>7.0000000000000007E-2</v>
      </c>
      <c r="Y6" s="95">
        <f t="shared" si="14"/>
        <v>0.06</v>
      </c>
      <c r="Z6" s="95">
        <f t="shared" si="15"/>
        <v>7.0000000000000007E-2</v>
      </c>
      <c r="AA6" s="95">
        <f t="shared" si="16"/>
        <v>0.06</v>
      </c>
      <c r="AB6" s="95">
        <f t="shared" si="17"/>
        <v>0.06</v>
      </c>
      <c r="AC6" s="95">
        <f t="shared" si="18"/>
        <v>7.0000000000000007E-2</v>
      </c>
      <c r="AD6" s="95">
        <f t="shared" si="19"/>
        <v>0.08</v>
      </c>
      <c r="AE6" s="95">
        <f t="shared" si="20"/>
        <v>0.06</v>
      </c>
      <c r="AF6" s="95">
        <f t="shared" si="21"/>
        <v>0.06</v>
      </c>
      <c r="AG6" s="95">
        <f t="shared" si="22"/>
        <v>0.06</v>
      </c>
      <c r="AH6" s="95">
        <f t="shared" si="23"/>
        <v>0.06</v>
      </c>
      <c r="AI6" s="95">
        <f t="shared" si="24"/>
        <v>7.0000000000000007E-2</v>
      </c>
      <c r="AJ6" s="95">
        <f t="shared" si="25"/>
        <v>0.06</v>
      </c>
    </row>
    <row r="7" spans="1:36" ht="12.95" customHeight="1" x14ac:dyDescent="0.15">
      <c r="A7" s="94">
        <v>144</v>
      </c>
      <c r="B7" s="135" t="s">
        <v>54</v>
      </c>
      <c r="C7" s="136"/>
      <c r="D7" s="94">
        <v>10</v>
      </c>
      <c r="E7" s="94">
        <v>10</v>
      </c>
      <c r="F7" s="4">
        <f t="shared" si="0"/>
        <v>0.04</v>
      </c>
      <c r="G7" s="94"/>
      <c r="H7" s="94" t="s">
        <v>61</v>
      </c>
      <c r="I7" s="99" t="s">
        <v>84</v>
      </c>
      <c r="J7" s="1" t="s">
        <v>15</v>
      </c>
      <c r="K7" s="95">
        <f t="shared" si="1"/>
        <v>0.04</v>
      </c>
      <c r="L7" s="95">
        <f t="shared" si="2"/>
        <v>0.04</v>
      </c>
      <c r="M7" s="95">
        <f t="shared" si="3"/>
        <v>0.04</v>
      </c>
      <c r="N7" s="95">
        <f t="shared" si="4"/>
        <v>0.05</v>
      </c>
      <c r="O7" s="95">
        <f t="shared" si="5"/>
        <v>0.05</v>
      </c>
      <c r="P7" s="95">
        <f t="shared" si="26"/>
        <v>0.04</v>
      </c>
      <c r="Q7" s="95">
        <f t="shared" si="6"/>
        <v>0.04</v>
      </c>
      <c r="R7" s="95">
        <f t="shared" si="7"/>
        <v>0.04</v>
      </c>
      <c r="S7" s="95">
        <f t="shared" si="8"/>
        <v>0.04</v>
      </c>
      <c r="T7" s="95">
        <f t="shared" si="9"/>
        <v>0.04</v>
      </c>
      <c r="U7" s="95">
        <f t="shared" si="10"/>
        <v>0.04</v>
      </c>
      <c r="V7" s="95">
        <f t="shared" si="11"/>
        <v>0.04</v>
      </c>
      <c r="W7" s="95">
        <f t="shared" si="12"/>
        <v>0.04</v>
      </c>
      <c r="X7" s="95">
        <f t="shared" si="13"/>
        <v>0.04</v>
      </c>
      <c r="Y7" s="95">
        <f t="shared" si="14"/>
        <v>0.04</v>
      </c>
      <c r="Z7" s="95">
        <f t="shared" si="15"/>
        <v>0.04</v>
      </c>
      <c r="AA7" s="95">
        <f t="shared" si="16"/>
        <v>0.04</v>
      </c>
      <c r="AB7" s="95">
        <f t="shared" si="17"/>
        <v>0.04</v>
      </c>
      <c r="AC7" s="95">
        <f t="shared" si="18"/>
        <v>0.04</v>
      </c>
      <c r="AD7" s="95">
        <f t="shared" si="19"/>
        <v>0.06</v>
      </c>
      <c r="AE7" s="95">
        <f t="shared" si="20"/>
        <v>0.04</v>
      </c>
      <c r="AF7" s="95">
        <f t="shared" si="21"/>
        <v>0.04</v>
      </c>
      <c r="AG7" s="95">
        <f t="shared" si="22"/>
        <v>0.04</v>
      </c>
      <c r="AH7" s="95">
        <f t="shared" si="23"/>
        <v>0.04</v>
      </c>
      <c r="AI7" s="95">
        <f t="shared" si="24"/>
        <v>0.04</v>
      </c>
      <c r="AJ7" s="95">
        <f t="shared" si="25"/>
        <v>0.04</v>
      </c>
    </row>
    <row r="8" spans="1:36" ht="12.95" customHeight="1" x14ac:dyDescent="0.15">
      <c r="A8" s="94">
        <v>145</v>
      </c>
      <c r="B8" s="135" t="s">
        <v>54</v>
      </c>
      <c r="C8" s="136"/>
      <c r="D8" s="94">
        <v>12</v>
      </c>
      <c r="E8" s="94">
        <v>11</v>
      </c>
      <c r="F8" s="4">
        <f t="shared" si="0"/>
        <v>7.0000000000000007E-2</v>
      </c>
      <c r="G8" s="5" t="s">
        <v>59</v>
      </c>
      <c r="H8" s="94" t="s">
        <v>61</v>
      </c>
      <c r="I8" s="5" t="s">
        <v>59</v>
      </c>
      <c r="J8" s="1" t="s">
        <v>15</v>
      </c>
      <c r="K8" s="95">
        <f t="shared" si="1"/>
        <v>7.0000000000000007E-2</v>
      </c>
      <c r="L8" s="95">
        <f t="shared" si="2"/>
        <v>7.0000000000000007E-2</v>
      </c>
      <c r="M8" s="95">
        <f t="shared" si="3"/>
        <v>7.0000000000000007E-2</v>
      </c>
      <c r="N8" s="95">
        <f t="shared" si="4"/>
        <v>7.0000000000000007E-2</v>
      </c>
      <c r="O8" s="95">
        <f t="shared" si="5"/>
        <v>7.0000000000000007E-2</v>
      </c>
      <c r="P8" s="95">
        <f t="shared" si="26"/>
        <v>7.0000000000000007E-2</v>
      </c>
      <c r="Q8" s="95">
        <f t="shared" si="6"/>
        <v>0.06</v>
      </c>
      <c r="R8" s="95">
        <f t="shared" si="7"/>
        <v>7.0000000000000007E-2</v>
      </c>
      <c r="S8" s="95">
        <f t="shared" si="8"/>
        <v>7.0000000000000007E-2</v>
      </c>
      <c r="T8" s="95">
        <f t="shared" si="9"/>
        <v>7.0000000000000007E-2</v>
      </c>
      <c r="U8" s="95">
        <f t="shared" si="10"/>
        <v>7.0000000000000007E-2</v>
      </c>
      <c r="V8" s="95">
        <f t="shared" si="11"/>
        <v>7.0000000000000007E-2</v>
      </c>
      <c r="W8" s="95">
        <f t="shared" si="12"/>
        <v>7.0000000000000007E-2</v>
      </c>
      <c r="X8" s="95">
        <f t="shared" si="13"/>
        <v>7.0000000000000007E-2</v>
      </c>
      <c r="Y8" s="95">
        <f t="shared" si="14"/>
        <v>0.06</v>
      </c>
      <c r="Z8" s="95">
        <f t="shared" si="15"/>
        <v>7.0000000000000007E-2</v>
      </c>
      <c r="AA8" s="95">
        <f t="shared" si="16"/>
        <v>0.06</v>
      </c>
      <c r="AB8" s="95">
        <f t="shared" si="17"/>
        <v>0.06</v>
      </c>
      <c r="AC8" s="95">
        <f t="shared" si="18"/>
        <v>7.0000000000000007E-2</v>
      </c>
      <c r="AD8" s="95">
        <f t="shared" si="19"/>
        <v>0.08</v>
      </c>
      <c r="AE8" s="95">
        <f t="shared" si="20"/>
        <v>0.06</v>
      </c>
      <c r="AF8" s="95">
        <f t="shared" si="21"/>
        <v>0.06</v>
      </c>
      <c r="AG8" s="95">
        <f t="shared" si="22"/>
        <v>0.06</v>
      </c>
      <c r="AH8" s="95">
        <f t="shared" si="23"/>
        <v>0.06</v>
      </c>
      <c r="AI8" s="95">
        <f t="shared" si="24"/>
        <v>7.0000000000000007E-2</v>
      </c>
      <c r="AJ8" s="95">
        <f t="shared" si="25"/>
        <v>0.06</v>
      </c>
    </row>
    <row r="9" spans="1:36" ht="12.95" customHeight="1" x14ac:dyDescent="0.15">
      <c r="A9" s="94">
        <v>146</v>
      </c>
      <c r="B9" s="135" t="s">
        <v>54</v>
      </c>
      <c r="C9" s="136"/>
      <c r="D9" s="94">
        <v>16</v>
      </c>
      <c r="E9" s="94">
        <v>13</v>
      </c>
      <c r="F9" s="4">
        <f t="shared" si="0"/>
        <v>0.13</v>
      </c>
      <c r="G9" s="5" t="s">
        <v>59</v>
      </c>
      <c r="H9" s="94" t="s">
        <v>61</v>
      </c>
      <c r="I9" s="5" t="s">
        <v>59</v>
      </c>
      <c r="J9" s="1" t="s">
        <v>15</v>
      </c>
      <c r="K9" s="95">
        <f t="shared" si="1"/>
        <v>0.13</v>
      </c>
      <c r="L9" s="95">
        <f t="shared" si="2"/>
        <v>0.13</v>
      </c>
      <c r="M9" s="95">
        <f t="shared" si="3"/>
        <v>0.13</v>
      </c>
      <c r="N9" s="95">
        <f t="shared" si="4"/>
        <v>0.14000000000000001</v>
      </c>
      <c r="O9" s="95">
        <f t="shared" si="5"/>
        <v>0.14000000000000001</v>
      </c>
      <c r="P9" s="95">
        <f t="shared" si="26"/>
        <v>0.13</v>
      </c>
      <c r="Q9" s="95">
        <f t="shared" si="6"/>
        <v>0.13</v>
      </c>
      <c r="R9" s="95">
        <f t="shared" si="7"/>
        <v>0.13</v>
      </c>
      <c r="S9" s="95">
        <f t="shared" si="8"/>
        <v>0.14000000000000001</v>
      </c>
      <c r="T9" s="95">
        <f t="shared" si="9"/>
        <v>0.13</v>
      </c>
      <c r="U9" s="95">
        <f t="shared" si="10"/>
        <v>0.13</v>
      </c>
      <c r="V9" s="95">
        <f t="shared" si="11"/>
        <v>0.14000000000000001</v>
      </c>
      <c r="W9" s="95">
        <f t="shared" si="12"/>
        <v>0.13</v>
      </c>
      <c r="X9" s="95">
        <f t="shared" si="13"/>
        <v>0.13</v>
      </c>
      <c r="Y9" s="95">
        <f t="shared" si="14"/>
        <v>0.12</v>
      </c>
      <c r="Z9" s="95">
        <f t="shared" si="15"/>
        <v>0.13</v>
      </c>
      <c r="AA9" s="95">
        <f t="shared" si="16"/>
        <v>0.12</v>
      </c>
      <c r="AB9" s="95">
        <f t="shared" si="17"/>
        <v>0.13</v>
      </c>
      <c r="AC9" s="95">
        <f t="shared" si="18"/>
        <v>0.13</v>
      </c>
      <c r="AD9" s="95">
        <f t="shared" si="19"/>
        <v>0.16</v>
      </c>
      <c r="AE9" s="95">
        <f t="shared" si="20"/>
        <v>0.12</v>
      </c>
      <c r="AF9" s="95">
        <f t="shared" si="21"/>
        <v>0.13</v>
      </c>
      <c r="AG9" s="95">
        <f t="shared" si="22"/>
        <v>0.12</v>
      </c>
      <c r="AH9" s="95">
        <f t="shared" si="23"/>
        <v>0.12</v>
      </c>
      <c r="AI9" s="95">
        <f t="shared" si="24"/>
        <v>0.14000000000000001</v>
      </c>
      <c r="AJ9" s="95">
        <f t="shared" si="25"/>
        <v>0.12</v>
      </c>
    </row>
    <row r="10" spans="1:36" ht="12.95" customHeight="1" x14ac:dyDescent="0.15">
      <c r="A10" s="94">
        <v>147</v>
      </c>
      <c r="B10" s="135" t="s">
        <v>54</v>
      </c>
      <c r="C10" s="136"/>
      <c r="D10" s="94">
        <v>14</v>
      </c>
      <c r="E10" s="94">
        <v>15</v>
      </c>
      <c r="F10" s="4">
        <f t="shared" si="0"/>
        <v>0.12</v>
      </c>
      <c r="G10" s="94"/>
      <c r="H10" s="94" t="s">
        <v>61</v>
      </c>
      <c r="I10" s="99" t="s">
        <v>84</v>
      </c>
      <c r="J10" s="1" t="s">
        <v>15</v>
      </c>
      <c r="K10" s="95">
        <f t="shared" si="1"/>
        <v>0.12</v>
      </c>
      <c r="L10" s="95">
        <f t="shared" si="2"/>
        <v>0.12</v>
      </c>
      <c r="M10" s="95">
        <f t="shared" si="3"/>
        <v>0.13</v>
      </c>
      <c r="N10" s="95">
        <f t="shared" si="4"/>
        <v>0.13</v>
      </c>
      <c r="O10" s="95">
        <f t="shared" si="5"/>
        <v>0.13</v>
      </c>
      <c r="P10" s="95">
        <f t="shared" si="26"/>
        <v>0.12</v>
      </c>
      <c r="Q10" s="95">
        <f t="shared" si="6"/>
        <v>0.11</v>
      </c>
      <c r="R10" s="95">
        <f t="shared" si="7"/>
        <v>0.12</v>
      </c>
      <c r="S10" s="95">
        <f t="shared" si="8"/>
        <v>0.13</v>
      </c>
      <c r="T10" s="95">
        <f t="shared" si="9"/>
        <v>0.13</v>
      </c>
      <c r="U10" s="95">
        <f t="shared" si="10"/>
        <v>0.12</v>
      </c>
      <c r="V10" s="95">
        <f t="shared" si="11"/>
        <v>0.12</v>
      </c>
      <c r="W10" s="95">
        <f t="shared" si="12"/>
        <v>0.12</v>
      </c>
      <c r="X10" s="95">
        <f t="shared" si="13"/>
        <v>0.12</v>
      </c>
      <c r="Y10" s="95">
        <f t="shared" si="14"/>
        <v>0.1</v>
      </c>
      <c r="Z10" s="95">
        <f t="shared" si="15"/>
        <v>0.12</v>
      </c>
      <c r="AA10" s="95">
        <f t="shared" si="16"/>
        <v>0.11</v>
      </c>
      <c r="AB10" s="95">
        <f t="shared" si="17"/>
        <v>0.12</v>
      </c>
      <c r="AC10" s="95">
        <f t="shared" si="18"/>
        <v>0.12</v>
      </c>
      <c r="AD10" s="95">
        <f t="shared" si="19"/>
        <v>0.15</v>
      </c>
      <c r="AE10" s="95">
        <f t="shared" si="20"/>
        <v>0.11</v>
      </c>
      <c r="AF10" s="95">
        <f t="shared" si="21"/>
        <v>0.12</v>
      </c>
      <c r="AG10" s="95">
        <f t="shared" si="22"/>
        <v>0.1</v>
      </c>
      <c r="AH10" s="95">
        <f t="shared" si="23"/>
        <v>0.11</v>
      </c>
      <c r="AI10" s="95">
        <f t="shared" si="24"/>
        <v>0.12</v>
      </c>
      <c r="AJ10" s="95">
        <f t="shared" si="25"/>
        <v>0.11</v>
      </c>
    </row>
    <row r="11" spans="1:36" ht="12.95" customHeight="1" x14ac:dyDescent="0.15">
      <c r="A11" s="94">
        <v>148</v>
      </c>
      <c r="B11" s="135" t="s">
        <v>54</v>
      </c>
      <c r="C11" s="136"/>
      <c r="D11" s="94">
        <v>14</v>
      </c>
      <c r="E11" s="94">
        <v>12</v>
      </c>
      <c r="F11" s="4">
        <f t="shared" si="0"/>
        <v>0.1</v>
      </c>
      <c r="G11" s="5" t="s">
        <v>66</v>
      </c>
      <c r="H11" s="94" t="s">
        <v>61</v>
      </c>
      <c r="I11" s="5" t="s">
        <v>66</v>
      </c>
      <c r="J11" s="1" t="s">
        <v>15</v>
      </c>
      <c r="K11" s="95">
        <f t="shared" si="1"/>
        <v>0.09</v>
      </c>
      <c r="L11" s="95">
        <f t="shared" si="2"/>
        <v>0.1</v>
      </c>
      <c r="M11" s="95">
        <f t="shared" si="3"/>
        <v>0.1</v>
      </c>
      <c r="N11" s="95">
        <f t="shared" si="4"/>
        <v>0.1</v>
      </c>
      <c r="O11" s="95">
        <f t="shared" si="5"/>
        <v>0.1</v>
      </c>
      <c r="P11" s="95">
        <f t="shared" si="26"/>
        <v>0.1</v>
      </c>
      <c r="Q11" s="95">
        <f t="shared" si="6"/>
        <v>0.09</v>
      </c>
      <c r="R11" s="95">
        <f t="shared" si="7"/>
        <v>0.1</v>
      </c>
      <c r="S11" s="95">
        <f t="shared" si="8"/>
        <v>0.1</v>
      </c>
      <c r="T11" s="95">
        <f t="shared" si="9"/>
        <v>0.1</v>
      </c>
      <c r="U11" s="95">
        <f t="shared" si="10"/>
        <v>0.1</v>
      </c>
      <c r="V11" s="95">
        <f t="shared" si="11"/>
        <v>0.1</v>
      </c>
      <c r="W11" s="95">
        <f t="shared" si="12"/>
        <v>0.1</v>
      </c>
      <c r="X11" s="95">
        <f t="shared" si="13"/>
        <v>0.1</v>
      </c>
      <c r="Y11" s="95">
        <f t="shared" si="14"/>
        <v>0.08</v>
      </c>
      <c r="Z11" s="95">
        <f t="shared" si="15"/>
        <v>0.1</v>
      </c>
      <c r="AA11" s="95">
        <f t="shared" si="16"/>
        <v>0.09</v>
      </c>
      <c r="AB11" s="95">
        <f t="shared" si="17"/>
        <v>0.09</v>
      </c>
      <c r="AC11" s="95">
        <f t="shared" si="18"/>
        <v>0.1</v>
      </c>
      <c r="AD11" s="95">
        <f t="shared" si="19"/>
        <v>0.12</v>
      </c>
      <c r="AE11" s="95">
        <f t="shared" si="20"/>
        <v>0.09</v>
      </c>
      <c r="AF11" s="95">
        <f t="shared" si="21"/>
        <v>0.09</v>
      </c>
      <c r="AG11" s="95">
        <f t="shared" si="22"/>
        <v>0.09</v>
      </c>
      <c r="AH11" s="95">
        <f t="shared" si="23"/>
        <v>0.09</v>
      </c>
      <c r="AI11" s="95">
        <f t="shared" si="24"/>
        <v>0.1</v>
      </c>
      <c r="AJ11" s="95">
        <f t="shared" si="25"/>
        <v>0.09</v>
      </c>
    </row>
    <row r="12" spans="1:36" ht="12.95" customHeight="1" x14ac:dyDescent="0.15">
      <c r="A12" s="94">
        <v>149</v>
      </c>
      <c r="B12" s="135" t="s">
        <v>54</v>
      </c>
      <c r="C12" s="136"/>
      <c r="D12" s="94">
        <v>22</v>
      </c>
      <c r="E12" s="94">
        <v>20</v>
      </c>
      <c r="F12" s="4">
        <f t="shared" si="0"/>
        <v>0.37</v>
      </c>
      <c r="G12" s="5"/>
      <c r="H12" s="94"/>
      <c r="I12" s="5"/>
      <c r="J12" s="1" t="s">
        <v>15</v>
      </c>
      <c r="K12" s="95">
        <f t="shared" si="1"/>
        <v>0.35</v>
      </c>
      <c r="L12" s="95">
        <f t="shared" si="2"/>
        <v>0.38</v>
      </c>
      <c r="M12" s="95">
        <f t="shared" si="3"/>
        <v>0.39</v>
      </c>
      <c r="N12" s="95">
        <f t="shared" si="4"/>
        <v>0.38</v>
      </c>
      <c r="O12" s="95">
        <f t="shared" si="5"/>
        <v>0.38</v>
      </c>
      <c r="P12" s="95">
        <f t="shared" si="26"/>
        <v>0.39</v>
      </c>
      <c r="Q12" s="95">
        <f t="shared" si="6"/>
        <v>0.34</v>
      </c>
      <c r="R12" s="95">
        <f t="shared" si="7"/>
        <v>0.38</v>
      </c>
      <c r="S12" s="95">
        <f t="shared" si="8"/>
        <v>0.39</v>
      </c>
      <c r="T12" s="95">
        <f t="shared" si="9"/>
        <v>0.41</v>
      </c>
      <c r="U12" s="95">
        <f t="shared" si="10"/>
        <v>0.39</v>
      </c>
      <c r="V12" s="95">
        <f t="shared" si="11"/>
        <v>0.39</v>
      </c>
      <c r="W12" s="95">
        <f t="shared" si="12"/>
        <v>0.37</v>
      </c>
      <c r="X12" s="95">
        <f t="shared" si="13"/>
        <v>0.37</v>
      </c>
      <c r="Y12" s="95">
        <f t="shared" si="14"/>
        <v>0.34</v>
      </c>
      <c r="Z12" s="95">
        <f t="shared" si="15"/>
        <v>0.37</v>
      </c>
      <c r="AA12" s="95">
        <f t="shared" si="16"/>
        <v>0.33</v>
      </c>
      <c r="AB12" s="95">
        <f t="shared" si="17"/>
        <v>0.39</v>
      </c>
      <c r="AC12" s="95">
        <f t="shared" si="18"/>
        <v>0.39</v>
      </c>
      <c r="AD12" s="95">
        <f t="shared" si="19"/>
        <v>0.43</v>
      </c>
      <c r="AE12" s="95">
        <f t="shared" si="20"/>
        <v>0.35</v>
      </c>
      <c r="AF12" s="95">
        <f t="shared" si="21"/>
        <v>0.39</v>
      </c>
      <c r="AG12" s="95">
        <f t="shared" si="22"/>
        <v>0.32</v>
      </c>
      <c r="AH12" s="95">
        <f t="shared" si="23"/>
        <v>0.34</v>
      </c>
      <c r="AI12" s="95">
        <f t="shared" si="24"/>
        <v>0.37</v>
      </c>
      <c r="AJ12" s="95">
        <f t="shared" si="25"/>
        <v>0.34</v>
      </c>
    </row>
    <row r="13" spans="1:36" ht="12.95" customHeight="1" x14ac:dyDescent="0.15">
      <c r="A13" s="94">
        <v>150</v>
      </c>
      <c r="B13" s="135" t="s">
        <v>54</v>
      </c>
      <c r="C13" s="136"/>
      <c r="D13" s="94">
        <v>14</v>
      </c>
      <c r="E13" s="94">
        <v>13</v>
      </c>
      <c r="F13" s="4">
        <f t="shared" si="0"/>
        <v>0.11</v>
      </c>
      <c r="G13" s="5" t="s">
        <v>59</v>
      </c>
      <c r="H13" s="94" t="s">
        <v>61</v>
      </c>
      <c r="I13" s="5" t="s">
        <v>59</v>
      </c>
      <c r="J13" s="1" t="s">
        <v>15</v>
      </c>
      <c r="K13" s="95">
        <f t="shared" si="1"/>
        <v>0.1</v>
      </c>
      <c r="L13" s="95">
        <f t="shared" si="2"/>
        <v>0.11</v>
      </c>
      <c r="M13" s="95">
        <f t="shared" si="3"/>
        <v>0.11</v>
      </c>
      <c r="N13" s="95">
        <f t="shared" si="4"/>
        <v>0.11</v>
      </c>
      <c r="O13" s="95">
        <f t="shared" si="5"/>
        <v>0.11</v>
      </c>
      <c r="P13" s="95">
        <f t="shared" si="26"/>
        <v>0.11</v>
      </c>
      <c r="Q13" s="95">
        <f t="shared" si="6"/>
        <v>0.1</v>
      </c>
      <c r="R13" s="95">
        <f t="shared" si="7"/>
        <v>0.1</v>
      </c>
      <c r="S13" s="95">
        <f t="shared" si="8"/>
        <v>0.11</v>
      </c>
      <c r="T13" s="95">
        <f t="shared" si="9"/>
        <v>0.11</v>
      </c>
      <c r="U13" s="95">
        <f t="shared" si="10"/>
        <v>0.1</v>
      </c>
      <c r="V13" s="95">
        <f t="shared" si="11"/>
        <v>0.11</v>
      </c>
      <c r="W13" s="95">
        <f t="shared" si="12"/>
        <v>0.11</v>
      </c>
      <c r="X13" s="95">
        <f t="shared" si="13"/>
        <v>0.11</v>
      </c>
      <c r="Y13" s="95">
        <f t="shared" si="14"/>
        <v>0.09</v>
      </c>
      <c r="Z13" s="95">
        <f t="shared" si="15"/>
        <v>0.11</v>
      </c>
      <c r="AA13" s="95">
        <f t="shared" si="16"/>
        <v>0.1</v>
      </c>
      <c r="AB13" s="95">
        <f t="shared" si="17"/>
        <v>0.1</v>
      </c>
      <c r="AC13" s="95">
        <f t="shared" si="18"/>
        <v>0.1</v>
      </c>
      <c r="AD13" s="95">
        <f t="shared" si="19"/>
        <v>0.13</v>
      </c>
      <c r="AE13" s="95">
        <f t="shared" si="20"/>
        <v>0.09</v>
      </c>
      <c r="AF13" s="95">
        <f t="shared" si="21"/>
        <v>0.1</v>
      </c>
      <c r="AG13" s="95">
        <f t="shared" si="22"/>
        <v>0.09</v>
      </c>
      <c r="AH13" s="95">
        <f t="shared" si="23"/>
        <v>0.09</v>
      </c>
      <c r="AI13" s="95">
        <f t="shared" si="24"/>
        <v>0.11</v>
      </c>
      <c r="AJ13" s="95">
        <f t="shared" si="25"/>
        <v>0.09</v>
      </c>
    </row>
    <row r="14" spans="1:36" ht="12.95" customHeight="1" x14ac:dyDescent="0.15">
      <c r="A14" s="94">
        <v>151</v>
      </c>
      <c r="B14" s="135" t="s">
        <v>54</v>
      </c>
      <c r="C14" s="136"/>
      <c r="D14" s="94">
        <v>16</v>
      </c>
      <c r="E14" s="94">
        <v>16</v>
      </c>
      <c r="F14" s="4">
        <f t="shared" si="0"/>
        <v>0.16</v>
      </c>
      <c r="G14" s="5"/>
      <c r="H14" s="94" t="s">
        <v>61</v>
      </c>
      <c r="I14" s="94" t="s">
        <v>84</v>
      </c>
      <c r="J14" s="1" t="s">
        <v>15</v>
      </c>
      <c r="K14" s="95">
        <f t="shared" si="1"/>
        <v>0.16</v>
      </c>
      <c r="L14" s="95">
        <f t="shared" si="2"/>
        <v>0.17</v>
      </c>
      <c r="M14" s="95">
        <f t="shared" si="3"/>
        <v>0.17</v>
      </c>
      <c r="N14" s="95">
        <f t="shared" si="4"/>
        <v>0.17</v>
      </c>
      <c r="O14" s="95">
        <f t="shared" si="5"/>
        <v>0.17</v>
      </c>
      <c r="P14" s="95">
        <f t="shared" si="26"/>
        <v>0.17</v>
      </c>
      <c r="Q14" s="95">
        <f t="shared" si="6"/>
        <v>0.15</v>
      </c>
      <c r="R14" s="95">
        <f t="shared" si="7"/>
        <v>0.17</v>
      </c>
      <c r="S14" s="95">
        <f t="shared" si="8"/>
        <v>0.17</v>
      </c>
      <c r="T14" s="95">
        <f t="shared" si="9"/>
        <v>0.18</v>
      </c>
      <c r="U14" s="95">
        <f t="shared" si="10"/>
        <v>0.17</v>
      </c>
      <c r="V14" s="95">
        <f t="shared" si="11"/>
        <v>0.17</v>
      </c>
      <c r="W14" s="95">
        <f t="shared" si="12"/>
        <v>0.16</v>
      </c>
      <c r="X14" s="95">
        <f t="shared" si="13"/>
        <v>0.17</v>
      </c>
      <c r="Y14" s="95">
        <f t="shared" si="14"/>
        <v>0.14000000000000001</v>
      </c>
      <c r="Z14" s="95">
        <f t="shared" si="15"/>
        <v>0.16</v>
      </c>
      <c r="AA14" s="95">
        <f t="shared" si="16"/>
        <v>0.15</v>
      </c>
      <c r="AB14" s="95">
        <f t="shared" si="17"/>
        <v>0.16</v>
      </c>
      <c r="AC14" s="95">
        <f t="shared" si="18"/>
        <v>0.17</v>
      </c>
      <c r="AD14" s="95">
        <f t="shared" si="19"/>
        <v>0.2</v>
      </c>
      <c r="AE14" s="95">
        <f t="shared" si="20"/>
        <v>0.15</v>
      </c>
      <c r="AF14" s="95">
        <f t="shared" si="21"/>
        <v>0.16</v>
      </c>
      <c r="AG14" s="95">
        <f t="shared" si="22"/>
        <v>0.14000000000000001</v>
      </c>
      <c r="AH14" s="95">
        <f t="shared" si="23"/>
        <v>0.15</v>
      </c>
      <c r="AI14" s="95">
        <f t="shared" si="24"/>
        <v>0.17</v>
      </c>
      <c r="AJ14" s="95">
        <f t="shared" si="25"/>
        <v>0.15</v>
      </c>
    </row>
    <row r="15" spans="1:36" ht="12.95" customHeight="1" x14ac:dyDescent="0.15">
      <c r="A15" s="94">
        <v>152</v>
      </c>
      <c r="B15" s="135" t="s">
        <v>68</v>
      </c>
      <c r="C15" s="136"/>
      <c r="D15" s="94">
        <v>10</v>
      </c>
      <c r="E15" s="94">
        <v>8</v>
      </c>
      <c r="F15" s="4">
        <f t="shared" si="0"/>
        <v>0.03</v>
      </c>
      <c r="G15" s="5" t="s">
        <v>299</v>
      </c>
      <c r="H15" s="94" t="s">
        <v>53</v>
      </c>
      <c r="I15" s="94"/>
      <c r="J15" s="1" t="s">
        <v>15</v>
      </c>
      <c r="K15" s="95">
        <f t="shared" si="1"/>
        <v>0.03</v>
      </c>
      <c r="L15" s="95">
        <f t="shared" si="2"/>
        <v>0.03</v>
      </c>
      <c r="M15" s="95">
        <f t="shared" si="3"/>
        <v>0.03</v>
      </c>
      <c r="N15" s="95">
        <f t="shared" si="4"/>
        <v>0.04</v>
      </c>
      <c r="O15" s="95">
        <f t="shared" si="5"/>
        <v>0.04</v>
      </c>
      <c r="P15" s="95">
        <f t="shared" si="26"/>
        <v>0.03</v>
      </c>
      <c r="Q15" s="95">
        <f t="shared" si="6"/>
        <v>0.03</v>
      </c>
      <c r="R15" s="95">
        <f t="shared" si="7"/>
        <v>0.03</v>
      </c>
      <c r="S15" s="95">
        <f t="shared" si="8"/>
        <v>0.03</v>
      </c>
      <c r="T15" s="95">
        <f t="shared" si="9"/>
        <v>0.03</v>
      </c>
      <c r="U15" s="95">
        <f t="shared" si="10"/>
        <v>0.03</v>
      </c>
      <c r="V15" s="95">
        <f t="shared" si="11"/>
        <v>0.04</v>
      </c>
      <c r="W15" s="95">
        <f t="shared" si="12"/>
        <v>0.04</v>
      </c>
      <c r="X15" s="95">
        <f t="shared" si="13"/>
        <v>0.03</v>
      </c>
      <c r="Y15" s="95">
        <f t="shared" si="14"/>
        <v>0.03</v>
      </c>
      <c r="Z15" s="95">
        <f t="shared" si="15"/>
        <v>0.04</v>
      </c>
      <c r="AA15" s="95">
        <f t="shared" si="16"/>
        <v>0.03</v>
      </c>
      <c r="AB15" s="95">
        <f t="shared" si="17"/>
        <v>0.03</v>
      </c>
      <c r="AC15" s="95">
        <f t="shared" si="18"/>
        <v>0.03</v>
      </c>
      <c r="AD15" s="95">
        <f t="shared" si="19"/>
        <v>0.04</v>
      </c>
      <c r="AE15" s="95">
        <f t="shared" si="20"/>
        <v>0.03</v>
      </c>
      <c r="AF15" s="95">
        <f t="shared" si="21"/>
        <v>0.03</v>
      </c>
      <c r="AG15" s="95">
        <f t="shared" si="22"/>
        <v>0.03</v>
      </c>
      <c r="AH15" s="95">
        <f t="shared" si="23"/>
        <v>0.03</v>
      </c>
      <c r="AI15" s="95">
        <f t="shared" si="24"/>
        <v>0.04</v>
      </c>
      <c r="AJ15" s="95">
        <f t="shared" si="25"/>
        <v>0.03</v>
      </c>
    </row>
    <row r="16" spans="1:36" ht="12.95" customHeight="1" x14ac:dyDescent="0.15">
      <c r="A16" s="94">
        <v>153</v>
      </c>
      <c r="B16" s="135" t="s">
        <v>68</v>
      </c>
      <c r="C16" s="136"/>
      <c r="D16" s="94">
        <v>8</v>
      </c>
      <c r="E16" s="94">
        <v>6</v>
      </c>
      <c r="F16" s="4">
        <f t="shared" si="0"/>
        <v>0.02</v>
      </c>
      <c r="G16" s="5" t="s">
        <v>299</v>
      </c>
      <c r="H16" s="94" t="s">
        <v>53</v>
      </c>
      <c r="I16" s="94"/>
      <c r="J16" s="1" t="s">
        <v>15</v>
      </c>
      <c r="K16" s="95">
        <f t="shared" si="1"/>
        <v>0.02</v>
      </c>
      <c r="L16" s="95">
        <f t="shared" si="2"/>
        <v>0.02</v>
      </c>
      <c r="M16" s="95">
        <f t="shared" si="3"/>
        <v>0.02</v>
      </c>
      <c r="N16" s="95">
        <f t="shared" si="4"/>
        <v>0.02</v>
      </c>
      <c r="O16" s="95">
        <f t="shared" si="5"/>
        <v>0.02</v>
      </c>
      <c r="P16" s="95">
        <f t="shared" si="26"/>
        <v>0.02</v>
      </c>
      <c r="Q16" s="95">
        <f t="shared" si="6"/>
        <v>0.02</v>
      </c>
      <c r="R16" s="95">
        <f t="shared" si="7"/>
        <v>0.02</v>
      </c>
      <c r="S16" s="95">
        <f t="shared" si="8"/>
        <v>0.02</v>
      </c>
      <c r="T16" s="95">
        <f t="shared" si="9"/>
        <v>0.01</v>
      </c>
      <c r="U16" s="95">
        <f t="shared" si="10"/>
        <v>0.02</v>
      </c>
      <c r="V16" s="95">
        <f t="shared" si="11"/>
        <v>0.02</v>
      </c>
      <c r="W16" s="95">
        <f t="shared" si="12"/>
        <v>0.02</v>
      </c>
      <c r="X16" s="95">
        <f t="shared" si="13"/>
        <v>0.02</v>
      </c>
      <c r="Y16" s="95">
        <f t="shared" si="14"/>
        <v>0.01</v>
      </c>
      <c r="Z16" s="95">
        <f t="shared" si="15"/>
        <v>0.02</v>
      </c>
      <c r="AA16" s="95">
        <f t="shared" si="16"/>
        <v>0.02</v>
      </c>
      <c r="AB16" s="95">
        <f t="shared" si="17"/>
        <v>0.02</v>
      </c>
      <c r="AC16" s="95">
        <f t="shared" si="18"/>
        <v>0.02</v>
      </c>
      <c r="AD16" s="95">
        <f t="shared" si="19"/>
        <v>0.02</v>
      </c>
      <c r="AE16" s="95">
        <f t="shared" si="20"/>
        <v>0.01</v>
      </c>
      <c r="AF16" s="95">
        <f t="shared" si="21"/>
        <v>0.02</v>
      </c>
      <c r="AG16" s="95">
        <f t="shared" si="22"/>
        <v>0.02</v>
      </c>
      <c r="AH16" s="95">
        <f t="shared" si="23"/>
        <v>0.02</v>
      </c>
      <c r="AI16" s="95">
        <f t="shared" si="24"/>
        <v>0.02</v>
      </c>
      <c r="AJ16" s="95">
        <f t="shared" si="25"/>
        <v>0.02</v>
      </c>
    </row>
    <row r="17" spans="1:36" ht="12.95" customHeight="1" x14ac:dyDescent="0.15">
      <c r="A17" s="94">
        <v>154</v>
      </c>
      <c r="B17" s="135" t="s">
        <v>54</v>
      </c>
      <c r="C17" s="136"/>
      <c r="D17" s="94">
        <v>22</v>
      </c>
      <c r="E17" s="94">
        <v>19</v>
      </c>
      <c r="F17" s="4">
        <f t="shared" si="0"/>
        <v>0.35</v>
      </c>
      <c r="G17" s="5"/>
      <c r="H17" s="94" t="s">
        <v>61</v>
      </c>
      <c r="I17" s="94" t="s">
        <v>84</v>
      </c>
      <c r="J17" s="1" t="s">
        <v>15</v>
      </c>
      <c r="K17" s="95">
        <f t="shared" si="1"/>
        <v>0.33</v>
      </c>
      <c r="L17" s="95">
        <f t="shared" si="2"/>
        <v>0.36</v>
      </c>
      <c r="M17" s="95">
        <f t="shared" si="3"/>
        <v>0.36</v>
      </c>
      <c r="N17" s="95">
        <f t="shared" si="4"/>
        <v>0.36</v>
      </c>
      <c r="O17" s="95">
        <f t="shared" si="5"/>
        <v>0.36</v>
      </c>
      <c r="P17" s="95">
        <f t="shared" si="26"/>
        <v>0.36</v>
      </c>
      <c r="Q17" s="95">
        <f t="shared" si="6"/>
        <v>0.33</v>
      </c>
      <c r="R17" s="95">
        <f t="shared" si="7"/>
        <v>0.36</v>
      </c>
      <c r="S17" s="95">
        <f t="shared" si="8"/>
        <v>0.37</v>
      </c>
      <c r="T17" s="95">
        <f t="shared" si="9"/>
        <v>0.38</v>
      </c>
      <c r="U17" s="95">
        <f t="shared" si="10"/>
        <v>0.37</v>
      </c>
      <c r="V17" s="95">
        <f t="shared" si="11"/>
        <v>0.37</v>
      </c>
      <c r="W17" s="95">
        <f t="shared" si="12"/>
        <v>0.35</v>
      </c>
      <c r="X17" s="95">
        <f t="shared" si="13"/>
        <v>0.35</v>
      </c>
      <c r="Y17" s="95">
        <f t="shared" si="14"/>
        <v>0.32</v>
      </c>
      <c r="Z17" s="95">
        <f t="shared" si="15"/>
        <v>0.35</v>
      </c>
      <c r="AA17" s="95">
        <f t="shared" si="16"/>
        <v>0.31</v>
      </c>
      <c r="AB17" s="95">
        <f t="shared" si="17"/>
        <v>0.37</v>
      </c>
      <c r="AC17" s="95">
        <f t="shared" si="18"/>
        <v>0.37</v>
      </c>
      <c r="AD17" s="95">
        <f t="shared" si="19"/>
        <v>0.41</v>
      </c>
      <c r="AE17" s="95">
        <f t="shared" si="20"/>
        <v>0.33</v>
      </c>
      <c r="AF17" s="95">
        <f t="shared" si="21"/>
        <v>0.37</v>
      </c>
      <c r="AG17" s="95">
        <f t="shared" si="22"/>
        <v>0.31</v>
      </c>
      <c r="AH17" s="95">
        <f t="shared" si="23"/>
        <v>0.33</v>
      </c>
      <c r="AI17" s="95">
        <f t="shared" si="24"/>
        <v>0.35</v>
      </c>
      <c r="AJ17" s="95">
        <f t="shared" si="25"/>
        <v>0.33</v>
      </c>
    </row>
    <row r="18" spans="1:36" ht="12.95" customHeight="1" x14ac:dyDescent="0.15">
      <c r="A18" s="94"/>
      <c r="B18" s="135"/>
      <c r="C18" s="136"/>
      <c r="D18" s="94"/>
      <c r="E18" s="94"/>
      <c r="F18" s="4" t="str">
        <f t="shared" si="0"/>
        <v/>
      </c>
      <c r="G18" s="5"/>
      <c r="H18" s="94"/>
      <c r="I18" s="94"/>
      <c r="J18" s="1" t="s">
        <v>15</v>
      </c>
      <c r="K18" s="95" t="e">
        <f t="shared" si="1"/>
        <v>#NUM!</v>
      </c>
      <c r="L18" s="95" t="e">
        <f t="shared" si="2"/>
        <v>#NUM!</v>
      </c>
      <c r="M18" s="95" t="e">
        <f t="shared" si="3"/>
        <v>#NUM!</v>
      </c>
      <c r="N18" s="95" t="e">
        <f t="shared" si="4"/>
        <v>#NUM!</v>
      </c>
      <c r="O18" s="95" t="e">
        <f t="shared" si="5"/>
        <v>#NUM!</v>
      </c>
      <c r="P18" s="95" t="e">
        <f t="shared" si="26"/>
        <v>#N/A</v>
      </c>
      <c r="Q18" s="95" t="e">
        <f t="shared" si="6"/>
        <v>#NUM!</v>
      </c>
      <c r="R18" s="95" t="e">
        <f t="shared" si="7"/>
        <v>#NUM!</v>
      </c>
      <c r="S18" s="95" t="e">
        <f t="shared" si="8"/>
        <v>#NUM!</v>
      </c>
      <c r="T18" s="95" t="e">
        <f t="shared" si="9"/>
        <v>#NUM!</v>
      </c>
      <c r="U18" s="95" t="e">
        <f t="shared" si="10"/>
        <v>#N/A</v>
      </c>
      <c r="V18" s="95" t="e">
        <f t="shared" si="11"/>
        <v>#NUM!</v>
      </c>
      <c r="W18" s="95" t="e">
        <f t="shared" si="12"/>
        <v>#NUM!</v>
      </c>
      <c r="X18" s="95" t="e">
        <f t="shared" si="13"/>
        <v>#NUM!</v>
      </c>
      <c r="Y18" s="95" t="e">
        <f t="shared" si="14"/>
        <v>#NUM!</v>
      </c>
      <c r="Z18" s="95" t="e">
        <f t="shared" si="15"/>
        <v>#N/A</v>
      </c>
      <c r="AA18" s="95" t="e">
        <f t="shared" si="16"/>
        <v>#NUM!</v>
      </c>
      <c r="AB18" s="95" t="e">
        <f t="shared" si="17"/>
        <v>#NUM!</v>
      </c>
      <c r="AC18" s="95" t="e">
        <f t="shared" si="18"/>
        <v>#NUM!</v>
      </c>
      <c r="AD18" s="95" t="e">
        <f t="shared" si="19"/>
        <v>#NUM!</v>
      </c>
      <c r="AE18" s="95" t="e">
        <f t="shared" si="20"/>
        <v>#NUM!</v>
      </c>
      <c r="AF18" s="95" t="e">
        <f t="shared" si="21"/>
        <v>#N/A</v>
      </c>
      <c r="AG18" s="95" t="e">
        <f t="shared" si="22"/>
        <v>#NUM!</v>
      </c>
      <c r="AH18" s="95" t="e">
        <f t="shared" si="23"/>
        <v>#NUM!</v>
      </c>
      <c r="AI18" s="95" t="e">
        <f t="shared" si="24"/>
        <v>#NUM!</v>
      </c>
      <c r="AJ18" s="95" t="e">
        <f t="shared" si="25"/>
        <v>#N/A</v>
      </c>
    </row>
    <row r="19" spans="1:36" ht="12.95" customHeight="1" x14ac:dyDescent="0.15">
      <c r="A19" s="94"/>
      <c r="B19" s="135"/>
      <c r="C19" s="136"/>
      <c r="D19" s="94"/>
      <c r="E19" s="94"/>
      <c r="F19" s="4" t="str">
        <f t="shared" si="0"/>
        <v/>
      </c>
      <c r="G19" s="5"/>
      <c r="H19" s="94"/>
      <c r="I19" s="94"/>
      <c r="J19" s="1" t="s">
        <v>15</v>
      </c>
      <c r="K19" s="95" t="e">
        <f t="shared" si="1"/>
        <v>#NUM!</v>
      </c>
      <c r="L19" s="95" t="e">
        <f t="shared" si="2"/>
        <v>#NUM!</v>
      </c>
      <c r="M19" s="95" t="e">
        <f t="shared" si="3"/>
        <v>#NUM!</v>
      </c>
      <c r="N19" s="95" t="e">
        <f t="shared" si="4"/>
        <v>#NUM!</v>
      </c>
      <c r="O19" s="95" t="e">
        <f t="shared" si="5"/>
        <v>#NUM!</v>
      </c>
      <c r="P19" s="95" t="e">
        <f t="shared" si="26"/>
        <v>#N/A</v>
      </c>
      <c r="Q19" s="95" t="e">
        <f t="shared" si="6"/>
        <v>#NUM!</v>
      </c>
      <c r="R19" s="95" t="e">
        <f t="shared" si="7"/>
        <v>#NUM!</v>
      </c>
      <c r="S19" s="95" t="e">
        <f t="shared" si="8"/>
        <v>#NUM!</v>
      </c>
      <c r="T19" s="95" t="e">
        <f t="shared" si="9"/>
        <v>#NUM!</v>
      </c>
      <c r="U19" s="95" t="e">
        <f t="shared" si="10"/>
        <v>#N/A</v>
      </c>
      <c r="V19" s="95" t="e">
        <f t="shared" si="11"/>
        <v>#NUM!</v>
      </c>
      <c r="W19" s="95" t="e">
        <f t="shared" si="12"/>
        <v>#NUM!</v>
      </c>
      <c r="X19" s="95" t="e">
        <f t="shared" si="13"/>
        <v>#NUM!</v>
      </c>
      <c r="Y19" s="95" t="e">
        <f t="shared" si="14"/>
        <v>#NUM!</v>
      </c>
      <c r="Z19" s="95" t="e">
        <f t="shared" si="15"/>
        <v>#N/A</v>
      </c>
      <c r="AA19" s="95" t="e">
        <f t="shared" si="16"/>
        <v>#NUM!</v>
      </c>
      <c r="AB19" s="95" t="e">
        <f t="shared" si="17"/>
        <v>#NUM!</v>
      </c>
      <c r="AC19" s="95" t="e">
        <f t="shared" si="18"/>
        <v>#NUM!</v>
      </c>
      <c r="AD19" s="95" t="e">
        <f t="shared" si="19"/>
        <v>#NUM!</v>
      </c>
      <c r="AE19" s="95" t="e">
        <f t="shared" si="20"/>
        <v>#NUM!</v>
      </c>
      <c r="AF19" s="95" t="e">
        <f t="shared" si="21"/>
        <v>#N/A</v>
      </c>
      <c r="AG19" s="95" t="e">
        <f t="shared" si="22"/>
        <v>#NUM!</v>
      </c>
      <c r="AH19" s="95" t="e">
        <f t="shared" si="23"/>
        <v>#NUM!</v>
      </c>
      <c r="AI19" s="95" t="e">
        <f t="shared" si="24"/>
        <v>#NUM!</v>
      </c>
      <c r="AJ19" s="95" t="e">
        <f t="shared" si="25"/>
        <v>#N/A</v>
      </c>
    </row>
    <row r="20" spans="1:36" ht="12.95" customHeight="1" x14ac:dyDescent="0.15">
      <c r="A20" s="94"/>
      <c r="B20" s="135"/>
      <c r="C20" s="136"/>
      <c r="D20" s="94"/>
      <c r="E20" s="94"/>
      <c r="F20" s="4" t="str">
        <f t="shared" si="0"/>
        <v/>
      </c>
      <c r="G20" s="5"/>
      <c r="H20" s="94"/>
      <c r="I20" s="94"/>
      <c r="J20" s="1" t="s">
        <v>15</v>
      </c>
      <c r="K20" s="95" t="e">
        <f t="shared" si="1"/>
        <v>#NUM!</v>
      </c>
      <c r="L20" s="95" t="e">
        <f t="shared" si="2"/>
        <v>#NUM!</v>
      </c>
      <c r="M20" s="95" t="e">
        <f t="shared" si="3"/>
        <v>#NUM!</v>
      </c>
      <c r="N20" s="95" t="e">
        <f t="shared" si="4"/>
        <v>#NUM!</v>
      </c>
      <c r="O20" s="95" t="e">
        <f t="shared" si="5"/>
        <v>#NUM!</v>
      </c>
      <c r="P20" s="95" t="e">
        <f t="shared" si="26"/>
        <v>#N/A</v>
      </c>
      <c r="Q20" s="95" t="e">
        <f t="shared" si="6"/>
        <v>#NUM!</v>
      </c>
      <c r="R20" s="95" t="e">
        <f t="shared" si="7"/>
        <v>#NUM!</v>
      </c>
      <c r="S20" s="95" t="e">
        <f t="shared" si="8"/>
        <v>#NUM!</v>
      </c>
      <c r="T20" s="95" t="e">
        <f t="shared" si="9"/>
        <v>#NUM!</v>
      </c>
      <c r="U20" s="95" t="e">
        <f t="shared" si="10"/>
        <v>#N/A</v>
      </c>
      <c r="V20" s="95" t="e">
        <f t="shared" si="11"/>
        <v>#NUM!</v>
      </c>
      <c r="W20" s="95" t="e">
        <f t="shared" si="12"/>
        <v>#NUM!</v>
      </c>
      <c r="X20" s="95" t="e">
        <f t="shared" si="13"/>
        <v>#NUM!</v>
      </c>
      <c r="Y20" s="95" t="e">
        <f t="shared" si="14"/>
        <v>#NUM!</v>
      </c>
      <c r="Z20" s="95" t="e">
        <f t="shared" si="15"/>
        <v>#N/A</v>
      </c>
      <c r="AA20" s="95" t="e">
        <f t="shared" si="16"/>
        <v>#NUM!</v>
      </c>
      <c r="AB20" s="95" t="e">
        <f t="shared" si="17"/>
        <v>#NUM!</v>
      </c>
      <c r="AC20" s="95" t="e">
        <f t="shared" si="18"/>
        <v>#NUM!</v>
      </c>
      <c r="AD20" s="95" t="e">
        <f t="shared" si="19"/>
        <v>#NUM!</v>
      </c>
      <c r="AE20" s="95" t="e">
        <f t="shared" si="20"/>
        <v>#NUM!</v>
      </c>
      <c r="AF20" s="95" t="e">
        <f t="shared" si="21"/>
        <v>#N/A</v>
      </c>
      <c r="AG20" s="95" t="e">
        <f t="shared" si="22"/>
        <v>#NUM!</v>
      </c>
      <c r="AH20" s="95" t="e">
        <f t="shared" si="23"/>
        <v>#NUM!</v>
      </c>
      <c r="AI20" s="95" t="e">
        <f t="shared" si="24"/>
        <v>#NUM!</v>
      </c>
      <c r="AJ20" s="95" t="e">
        <f t="shared" si="25"/>
        <v>#N/A</v>
      </c>
    </row>
    <row r="21" spans="1:36" ht="12.95" customHeight="1" x14ac:dyDescent="0.15">
      <c r="A21" s="94"/>
      <c r="B21" s="107"/>
      <c r="C21" s="107"/>
      <c r="D21" s="94"/>
      <c r="E21" s="94"/>
      <c r="F21" s="4" t="str">
        <f t="shared" si="0"/>
        <v/>
      </c>
      <c r="G21" s="5"/>
      <c r="H21" s="94"/>
      <c r="I21" s="94"/>
      <c r="J21" s="1" t="s">
        <v>15</v>
      </c>
      <c r="K21" s="95" t="e">
        <f t="shared" si="1"/>
        <v>#NUM!</v>
      </c>
      <c r="L21" s="95" t="e">
        <f t="shared" si="2"/>
        <v>#NUM!</v>
      </c>
      <c r="M21" s="95" t="e">
        <f t="shared" si="3"/>
        <v>#NUM!</v>
      </c>
      <c r="N21" s="95" t="e">
        <f t="shared" si="4"/>
        <v>#NUM!</v>
      </c>
      <c r="O21" s="95" t="e">
        <f t="shared" si="5"/>
        <v>#NUM!</v>
      </c>
      <c r="P21" s="95" t="e">
        <f t="shared" si="26"/>
        <v>#N/A</v>
      </c>
      <c r="Q21" s="95" t="e">
        <f t="shared" si="6"/>
        <v>#NUM!</v>
      </c>
      <c r="R21" s="95" t="e">
        <f t="shared" si="7"/>
        <v>#NUM!</v>
      </c>
      <c r="S21" s="95" t="e">
        <f t="shared" si="8"/>
        <v>#NUM!</v>
      </c>
      <c r="T21" s="95" t="e">
        <f t="shared" si="9"/>
        <v>#NUM!</v>
      </c>
      <c r="U21" s="95" t="e">
        <f t="shared" si="10"/>
        <v>#N/A</v>
      </c>
      <c r="V21" s="95" t="e">
        <f t="shared" si="11"/>
        <v>#NUM!</v>
      </c>
      <c r="W21" s="95" t="e">
        <f t="shared" si="12"/>
        <v>#NUM!</v>
      </c>
      <c r="X21" s="95" t="e">
        <f t="shared" si="13"/>
        <v>#NUM!</v>
      </c>
      <c r="Y21" s="95" t="e">
        <f t="shared" si="14"/>
        <v>#NUM!</v>
      </c>
      <c r="Z21" s="95" t="e">
        <f t="shared" si="15"/>
        <v>#N/A</v>
      </c>
      <c r="AA21" s="95" t="e">
        <f t="shared" si="16"/>
        <v>#NUM!</v>
      </c>
      <c r="AB21" s="95" t="e">
        <f t="shared" si="17"/>
        <v>#NUM!</v>
      </c>
      <c r="AC21" s="95" t="e">
        <f t="shared" si="18"/>
        <v>#NUM!</v>
      </c>
      <c r="AD21" s="95" t="e">
        <f t="shared" si="19"/>
        <v>#NUM!</v>
      </c>
      <c r="AE21" s="95" t="e">
        <f t="shared" si="20"/>
        <v>#NUM!</v>
      </c>
      <c r="AF21" s="95" t="e">
        <f t="shared" si="21"/>
        <v>#N/A</v>
      </c>
      <c r="AG21" s="95" t="e">
        <f t="shared" si="22"/>
        <v>#NUM!</v>
      </c>
      <c r="AH21" s="95" t="e">
        <f t="shared" si="23"/>
        <v>#NUM!</v>
      </c>
      <c r="AI21" s="95" t="e">
        <f t="shared" si="24"/>
        <v>#NUM!</v>
      </c>
      <c r="AJ21" s="95" t="e">
        <f t="shared" si="25"/>
        <v>#N/A</v>
      </c>
    </row>
    <row r="22" spans="1:36" ht="12.95" customHeight="1" x14ac:dyDescent="0.15">
      <c r="A22" s="94"/>
      <c r="B22" s="107"/>
      <c r="C22" s="107"/>
      <c r="D22" s="94"/>
      <c r="E22" s="94"/>
      <c r="F22" s="4" t="str">
        <f t="shared" si="0"/>
        <v/>
      </c>
      <c r="G22" s="5"/>
      <c r="H22" s="94"/>
      <c r="I22" s="94"/>
      <c r="J22" s="1" t="s">
        <v>15</v>
      </c>
      <c r="K22" s="95" t="e">
        <f t="shared" si="1"/>
        <v>#NUM!</v>
      </c>
      <c r="L22" s="95" t="e">
        <f t="shared" si="2"/>
        <v>#NUM!</v>
      </c>
      <c r="M22" s="95" t="e">
        <f t="shared" si="3"/>
        <v>#NUM!</v>
      </c>
      <c r="N22" s="95" t="e">
        <f t="shared" si="4"/>
        <v>#NUM!</v>
      </c>
      <c r="O22" s="95" t="e">
        <f t="shared" si="5"/>
        <v>#NUM!</v>
      </c>
      <c r="P22" s="95" t="e">
        <f t="shared" si="26"/>
        <v>#N/A</v>
      </c>
      <c r="Q22" s="95" t="e">
        <f t="shared" si="6"/>
        <v>#NUM!</v>
      </c>
      <c r="R22" s="95" t="e">
        <f t="shared" si="7"/>
        <v>#NUM!</v>
      </c>
      <c r="S22" s="95" t="e">
        <f t="shared" si="8"/>
        <v>#NUM!</v>
      </c>
      <c r="T22" s="95" t="e">
        <f t="shared" si="9"/>
        <v>#NUM!</v>
      </c>
      <c r="U22" s="95" t="e">
        <f t="shared" si="10"/>
        <v>#N/A</v>
      </c>
      <c r="V22" s="95" t="e">
        <f t="shared" si="11"/>
        <v>#NUM!</v>
      </c>
      <c r="W22" s="95" t="e">
        <f t="shared" si="12"/>
        <v>#NUM!</v>
      </c>
      <c r="X22" s="95" t="e">
        <f t="shared" si="13"/>
        <v>#NUM!</v>
      </c>
      <c r="Y22" s="95" t="e">
        <f t="shared" si="14"/>
        <v>#NUM!</v>
      </c>
      <c r="Z22" s="95" t="e">
        <f t="shared" si="15"/>
        <v>#N/A</v>
      </c>
      <c r="AA22" s="95" t="e">
        <f t="shared" si="16"/>
        <v>#NUM!</v>
      </c>
      <c r="AB22" s="95" t="e">
        <f t="shared" si="17"/>
        <v>#NUM!</v>
      </c>
      <c r="AC22" s="95" t="e">
        <f t="shared" si="18"/>
        <v>#NUM!</v>
      </c>
      <c r="AD22" s="95" t="e">
        <f t="shared" si="19"/>
        <v>#NUM!</v>
      </c>
      <c r="AE22" s="95" t="e">
        <f t="shared" si="20"/>
        <v>#NUM!</v>
      </c>
      <c r="AF22" s="95" t="e">
        <f t="shared" si="21"/>
        <v>#N/A</v>
      </c>
      <c r="AG22" s="95" t="e">
        <f t="shared" si="22"/>
        <v>#NUM!</v>
      </c>
      <c r="AH22" s="95" t="e">
        <f t="shared" si="23"/>
        <v>#NUM!</v>
      </c>
      <c r="AI22" s="95" t="e">
        <f t="shared" si="24"/>
        <v>#NUM!</v>
      </c>
      <c r="AJ22" s="95" t="e">
        <f t="shared" si="25"/>
        <v>#N/A</v>
      </c>
    </row>
    <row r="23" spans="1:36" ht="12.95" customHeight="1" x14ac:dyDescent="0.15">
      <c r="A23" s="94"/>
      <c r="B23" s="107"/>
      <c r="C23" s="107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07"/>
      <c r="C24" s="107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07"/>
      <c r="C25" s="107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324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12</v>
      </c>
      <c r="D47" s="14">
        <f>COUNTIF(G4:G43,"*下層*")</f>
        <v>2</v>
      </c>
      <c r="E47" s="14">
        <f>COUNTA(A4:A43)</f>
        <v>14</v>
      </c>
      <c r="F47" s="10"/>
      <c r="G47" s="15">
        <f>C47*100</f>
        <v>1200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15</v>
      </c>
      <c r="D48" s="14">
        <f>IF(D47&gt;0,ROUND(SUMIF(G4:G43,"*下層*",E4:E43)/D47,0),"")</f>
        <v>7</v>
      </c>
      <c r="E48" s="14">
        <f>ROUND(SUM(E4:E43)/E47,0)</f>
        <v>14</v>
      </c>
      <c r="F48" s="13"/>
      <c r="G48" s="15">
        <f>C48</f>
        <v>15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18</v>
      </c>
      <c r="D49" s="14">
        <f>IF(D47&gt;0,ROUND(SUMIF(G4:G43,"*下層*",D4:D43)/D47,0),"")</f>
        <v>9</v>
      </c>
      <c r="E49" s="14">
        <f>ROUND(SUM(D4:D43)/E47,0)</f>
        <v>16</v>
      </c>
      <c r="F49" s="13"/>
      <c r="G49" s="15">
        <f>C49</f>
        <v>18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2.8400000000000007</v>
      </c>
      <c r="D50" s="16">
        <f>SUMIF(G4:G43,"*下層*",F4:F43)</f>
        <v>0.05</v>
      </c>
      <c r="E50" s="4">
        <f>SUM(F4:F43)</f>
        <v>2.8900000000000006</v>
      </c>
      <c r="F50" s="13"/>
      <c r="G50" s="17">
        <f>C50*100</f>
        <v>284.00000000000006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形状比＝83、Sr＝19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9</v>
      </c>
      <c r="D54" s="14">
        <f>COUNTIF(H4:H43,"▲")</f>
        <v>2</v>
      </c>
      <c r="E54" s="14">
        <f>COUNTA(H4:H43)</f>
        <v>11</v>
      </c>
      <c r="F54" s="10"/>
      <c r="G54" s="15">
        <f>C54*100</f>
        <v>900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13</v>
      </c>
      <c r="D55" s="14">
        <f>IF(D54&gt;0,ROUND(SUMIF(H4:H43,"▲",E4:E43)/D54,0),"")</f>
        <v>7</v>
      </c>
      <c r="E55" s="14">
        <f>ROUND(SUMIF(H4:H43,"*",E4:E43)/E54,0)</f>
        <v>12</v>
      </c>
      <c r="F55" s="13"/>
      <c r="G55" s="15">
        <f>C55</f>
        <v>13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14</v>
      </c>
      <c r="D56" s="14">
        <f>IF(D54&gt;0,ROUND(SUMIF(H4:H43,"▲",D4:D43)/D54,0),"")</f>
        <v>9</v>
      </c>
      <c r="E56" s="14">
        <f>ROUND(SUMIF(H4:H43,"*",D4:D43)/E54,0)</f>
        <v>13</v>
      </c>
      <c r="F56" s="13"/>
      <c r="G56" s="15">
        <f>C56</f>
        <v>14</v>
      </c>
      <c r="H56" s="13"/>
      <c r="I56" s="106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1.1499999999999999</v>
      </c>
      <c r="D57" s="16">
        <f>SUMIF(H4:H43,"▲",F4:F43)</f>
        <v>0.05</v>
      </c>
      <c r="E57" s="16">
        <f>SUM(C57:D57)</f>
        <v>1.2</v>
      </c>
      <c r="F57" s="13"/>
      <c r="G57" s="19">
        <f>C57*100</f>
        <v>114.99999999999999</v>
      </c>
      <c r="H57" s="13"/>
      <c r="I57" s="5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75</v>
      </c>
      <c r="D61" s="20">
        <f>IF(D47&gt;0,ROUND(D54/D47*100,1),"")</f>
        <v>100</v>
      </c>
      <c r="E61" s="20">
        <f>ROUND(E54/E47*100,1)</f>
        <v>78.599999999999994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40.5</v>
      </c>
      <c r="D62" s="20">
        <f>IF(D47&gt;0,ROUND(D57/D50*100,1),"")</f>
        <v>100</v>
      </c>
      <c r="E62" s="20">
        <f>ROUND(E57/E50*100,1)</f>
        <v>41.5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21</v>
      </c>
      <c r="D67" s="14" t="str">
        <f>IF(D66&gt;0,ROUND(SUMIFS(E4:E43,G4:G43,"*下層*",H4:H43,"")/D66,0),"")</f>
        <v/>
      </c>
      <c r="E67" s="14">
        <f>IF(E66&gt;0,ROUND(SUMIF(H4:H43,"",E4:E43)/E66,0),"")</f>
        <v>21</v>
      </c>
      <c r="F67" s="13"/>
      <c r="G67" s="15">
        <f>C67</f>
        <v>21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27</v>
      </c>
      <c r="D68" s="14" t="str">
        <f>IF(D66&gt;0,ROUND(SUMIFS(D4:D43,G4:G43,"*下層*",H4:H43,"")/D66,0),"")</f>
        <v/>
      </c>
      <c r="E68" s="14">
        <f>IF(E66&gt;0,ROUND(SUMIF(H4:H43,"",D4:D43)/E66,0),"")</f>
        <v>27</v>
      </c>
      <c r="F68" s="13"/>
      <c r="G68" s="15">
        <f>C68</f>
        <v>27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1.6900000000000008</v>
      </c>
      <c r="D69" s="16" t="str">
        <f>IF(D66&gt;0,D50-D57,"")</f>
        <v/>
      </c>
      <c r="E69" s="4">
        <f>SUM(C69:D69)</f>
        <v>1.6900000000000008</v>
      </c>
      <c r="F69" s="13"/>
      <c r="G69" s="17">
        <f>C69*100</f>
        <v>169.00000000000009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形状比＝78、Sr＝27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6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55" priority="16" stopIfTrue="1">
      <formula>AND(($H4="スギ"),(#REF!&lt;12))</formula>
    </cfRule>
  </conditionalFormatting>
  <conditionalFormatting sqref="L4:L43">
    <cfRule type="expression" dxfId="654" priority="15" stopIfTrue="1">
      <formula>AND(($H4="スギ"),(#REF!&lt;22),(#REF!&gt;=12))</formula>
    </cfRule>
  </conditionalFormatting>
  <conditionalFormatting sqref="M4:M43">
    <cfRule type="expression" dxfId="653" priority="14" stopIfTrue="1">
      <formula>AND(($H4="スギ"),(#REF!&lt;32),(#REF!&gt;=22))</formula>
    </cfRule>
  </conditionalFormatting>
  <conditionalFormatting sqref="N4:N43">
    <cfRule type="expression" dxfId="652" priority="13" stopIfTrue="1">
      <formula>AND(($H4="スギ"),(#REF!&lt;42),(#REF!&gt;=32))</formula>
    </cfRule>
  </conditionalFormatting>
  <conditionalFormatting sqref="U4:U43 Z4:AF43 AJ4:AJ43 O4:P43">
    <cfRule type="expression" dxfId="651" priority="12" stopIfTrue="1">
      <formula>AND(($H4="スギ"),(#REF!&gt;=42))</formula>
    </cfRule>
  </conditionalFormatting>
  <conditionalFormatting sqref="Q4:Q43 AA4:AA43">
    <cfRule type="expression" dxfId="650" priority="11" stopIfTrue="1">
      <formula>AND(($H4="ヒノキ"),(#REF!&lt;12))</formula>
    </cfRule>
  </conditionalFormatting>
  <conditionalFormatting sqref="R4:R43 AB4:AE43">
    <cfRule type="expression" dxfId="649" priority="10" stopIfTrue="1">
      <formula>AND(($H4="ヒノキ"),(#REF!&lt;22),(#REF!&gt;=12))</formula>
    </cfRule>
  </conditionalFormatting>
  <conditionalFormatting sqref="S4:S43">
    <cfRule type="expression" dxfId="648" priority="9" stopIfTrue="1">
      <formula>AND(($H4="ヒノキ"),(#REF!&lt;32),(#REF!&gt;=22))</formula>
    </cfRule>
  </conditionalFormatting>
  <conditionalFormatting sqref="T4:U43 Z4:AF43 AJ4:AJ43">
    <cfRule type="expression" dxfId="647" priority="8" stopIfTrue="1">
      <formula>AND(($H4="ヒノキ"),(#REF!&gt;=32))</formula>
    </cfRule>
  </conditionalFormatting>
  <conditionalFormatting sqref="V4:V43 AA4:AA43">
    <cfRule type="expression" dxfId="646" priority="7" stopIfTrue="1">
      <formula>AND(($H4="アカマツ"),(#REF!&lt;12))</formula>
    </cfRule>
  </conditionalFormatting>
  <conditionalFormatting sqref="W4:W43 AB4:AB43">
    <cfRule type="expression" dxfId="645" priority="6" stopIfTrue="1">
      <formula>AND(($H4="アカマツ"),(#REF!&lt;22),(#REF!&gt;=12))</formula>
    </cfRule>
  </conditionalFormatting>
  <conditionalFormatting sqref="X4:X43 AC4:AC43">
    <cfRule type="expression" dxfId="644" priority="5" stopIfTrue="1">
      <formula>AND(($H4="アカマツ"),(#REF!&lt;42),(#REF!&gt;=22))</formula>
    </cfRule>
  </conditionalFormatting>
  <conditionalFormatting sqref="Y4:AF43 AJ4:AJ43">
    <cfRule type="expression" dxfId="643" priority="4" stopIfTrue="1">
      <formula>AND(($H4="アカマツ"),(#REF!&gt;=42))</formula>
    </cfRule>
  </conditionalFormatting>
  <conditionalFormatting sqref="AG4:AG43">
    <cfRule type="expression" dxfId="642" priority="3" stopIfTrue="1">
      <formula>AND(($H4&lt;&gt;"スギ"),($H4&lt;&gt;"ヒノキ"),($H4&lt;&gt;"アカマツ"),(#REF!&lt;12))</formula>
    </cfRule>
  </conditionalFormatting>
  <conditionalFormatting sqref="AH4:AH43">
    <cfRule type="expression" dxfId="64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4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AJ120"/>
  <sheetViews>
    <sheetView showGridLines="0" tabSelected="1" view="pageBreakPreview" topLeftCell="A31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111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80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9">
        <v>0</v>
      </c>
      <c r="L3" s="79">
        <v>12</v>
      </c>
      <c r="M3" s="79">
        <v>22</v>
      </c>
      <c r="N3" s="79">
        <v>32</v>
      </c>
      <c r="O3" s="79">
        <v>42</v>
      </c>
      <c r="P3" s="79" t="s">
        <v>14</v>
      </c>
      <c r="Q3" s="79">
        <v>0</v>
      </c>
      <c r="R3" s="79">
        <v>12</v>
      </c>
      <c r="S3" s="79">
        <v>22</v>
      </c>
      <c r="T3" s="79">
        <v>32</v>
      </c>
      <c r="U3" s="79" t="s">
        <v>14</v>
      </c>
      <c r="V3" s="79">
        <v>0</v>
      </c>
      <c r="W3" s="79">
        <v>12</v>
      </c>
      <c r="X3" s="79">
        <v>22</v>
      </c>
      <c r="Y3" s="79">
        <v>42</v>
      </c>
      <c r="Z3" s="79" t="s">
        <v>14</v>
      </c>
      <c r="AA3" s="79">
        <v>0</v>
      </c>
      <c r="AB3" s="79">
        <v>12</v>
      </c>
      <c r="AC3" s="79">
        <v>22</v>
      </c>
      <c r="AD3" s="79">
        <v>32</v>
      </c>
      <c r="AE3" s="79">
        <v>42</v>
      </c>
      <c r="AF3" s="79" t="s">
        <v>14</v>
      </c>
      <c r="AG3" s="79">
        <v>0</v>
      </c>
      <c r="AH3" s="79">
        <v>12</v>
      </c>
      <c r="AI3" s="79">
        <v>42</v>
      </c>
      <c r="AJ3" s="79" t="s">
        <v>14</v>
      </c>
    </row>
    <row r="4" spans="1:36" ht="12.95" customHeight="1" x14ac:dyDescent="0.15">
      <c r="A4" s="78">
        <v>671</v>
      </c>
      <c r="B4" s="107" t="s">
        <v>62</v>
      </c>
      <c r="C4" s="107"/>
      <c r="D4" s="78">
        <v>24</v>
      </c>
      <c r="E4" s="78">
        <v>16</v>
      </c>
      <c r="F4" s="4">
        <f t="shared" ref="F4:F43" si="0">IF(D4&gt;0,IF(B4="スギ",P4,IF(B4="ヒノキ",U4,IF(B4="アカマツ",Z4,IF(B4="カラマツ",AF4,AJ4)))),"")</f>
        <v>0.33</v>
      </c>
      <c r="G4" s="5"/>
      <c r="H4" s="78"/>
      <c r="I4" s="85" t="s">
        <v>83</v>
      </c>
      <c r="J4" s="1" t="s">
        <v>15</v>
      </c>
      <c r="K4" s="79">
        <f t="shared" ref="K4:K43" si="1">IF(ROUND(10^(-5+0.8769+1.7454*LOG(D4)+1.014*LOG(E4)),2)&gt;=0.01,ROUND(10^(-5+0.8769+1.7454*LOG(D4)+1.014*LOG(E4)),2),ROUND(10^(-5+0.8769+1.7454*LOG(D4)+1.014*LOG(E4)),3))</f>
        <v>0.32</v>
      </c>
      <c r="L4" s="79">
        <f t="shared" ref="L4:L43" si="2">ROUND(10^(-5+0.73504+1.83346*LOG(D4)+1.06569*LOG(E4)),2)</f>
        <v>0.35</v>
      </c>
      <c r="M4" s="79">
        <f t="shared" ref="M4:M43" si="3">ROUND(10^(-5+0.71514+1.74357*LOG(D4)+1.17719*LOG(E4)),2)</f>
        <v>0.35</v>
      </c>
      <c r="N4" s="79">
        <f t="shared" ref="N4:N43" si="4">ROUND(10^(-5+0.82956+1.76381*LOG(D4)+1.06412*LOG(E4)),2)</f>
        <v>0.35</v>
      </c>
      <c r="O4" s="79">
        <f t="shared" ref="O4:O43" si="5">ROUND(10^(-5+0.88226+1.79204*LOG(D4)+0.99303*LOG(E4)),2)</f>
        <v>0.36</v>
      </c>
      <c r="P4" s="79">
        <f>HLOOKUP($D4,K$3:O$43,MATCH($A4,$A$3:$A$43,0),1)</f>
        <v>0.35</v>
      </c>
      <c r="Q4" s="79">
        <f t="shared" ref="Q4:Q43" si="6">IF(ROUND(10^(1.810672*LOG(D4)+0.982833*LOG(E4)-4.173533),2)&gt;=0.01,ROUND(10^(1.810672*LOG(D4)+0.982833*LOG(E4)-4.173533),2),ROUND(10^(1.810672*LOG(D4)+0.982833*LOG(E4)-4.173533),3))</f>
        <v>0.32</v>
      </c>
      <c r="R4" s="79">
        <f t="shared" ref="R4:R43" si="7">ROUND(10^(1.905709*LOG(D4)+1.011385*LOG(E4)-4.293729),2)</f>
        <v>0.36</v>
      </c>
      <c r="S4" s="79">
        <f t="shared" ref="S4:S43" si="8">ROUND(10^(1.771888*LOG(D4)+1.138415*LOG(E4)-4.271259),2)</f>
        <v>0.35</v>
      </c>
      <c r="T4" s="79">
        <f t="shared" ref="T4:T43" si="9">ROUND(10^(1.671519*LOG(D4)+1.363617*LOG(E4)-4.404407),2)</f>
        <v>0.35</v>
      </c>
      <c r="U4" s="79">
        <f t="shared" ref="U4:U43" si="10">HLOOKUP($D4,Q$3:T$43,MATCH($A4,$A$3:$A$43,0),1)</f>
        <v>0.35</v>
      </c>
      <c r="V4" s="79">
        <f t="shared" ref="V4:V43" si="11">IF(ROUND(10^(-4.249503+1.946501*LOG(D4)+0.942682*LOG(E4)),2)&gt;=0.01,ROUND(10^(-4.249503+1.946501*LOG(D4)+0.942682*LOG(E4)),2),ROUND(10^(-4.249503+1.946501*LOG(D4)+0.942682*LOG(E4)),3))</f>
        <v>0.37</v>
      </c>
      <c r="W4" s="79">
        <f t="shared" ref="W4:W43" si="12">ROUND(10^(-4.155639+1.847898*LOG(D4)+0.951955*LOG(E4)),2)</f>
        <v>0.35</v>
      </c>
      <c r="X4" s="79">
        <f t="shared" ref="X4:X43" si="13">ROUND(10^(-4.194535+1.804172*LOG(D4)+1.034248*LOG(E4)),2)</f>
        <v>0.35</v>
      </c>
      <c r="Y4" s="79">
        <f t="shared" ref="Y4:Y43" si="14">ROUND(10^(-4.42347+2.006485*LOG(D4)+0.967757*LOG(E4)),2)</f>
        <v>0.32</v>
      </c>
      <c r="Z4" s="79">
        <f t="shared" ref="Z4:Z43" si="15">HLOOKUP($D4,V$3:Y$43,MATCH($A4,$A$3:$A$43,0),1)</f>
        <v>0.35</v>
      </c>
      <c r="AA4" s="79">
        <f t="shared" ref="AA4:AA43" si="16">IF(ROUND(10^(1.80389*LOG(D4)+0.962587*LOG(E4)-4.155099),2)&gt;=0.01,ROUND(10^(1.80389*LOG(D4)+0.962587*LOG(E4)-4.155099),2),ROUND(10^(1.80389*LOG(D4)+0.962587*LOG(E4)-4.155099),3))</f>
        <v>0.31</v>
      </c>
      <c r="AB4" s="79">
        <f t="shared" ref="AB4:AB43" si="17">ROUND(10^(1.979213*LOG(D4)+0.998347*LOG(E4)-4.369281),2)</f>
        <v>0.37</v>
      </c>
      <c r="AC4" s="79">
        <f t="shared" ref="AC4:AC43" si="18">ROUND(10^(1.904401*LOG(D4)+1.062478*LOG(E4)-4.348104),2)</f>
        <v>0.36</v>
      </c>
      <c r="AD4" s="79">
        <f t="shared" ref="AD4:AD43" si="19">ROUND(10^(1.640825*LOG(D4)+1.080387*LOG(E4)-3.976731),2)</f>
        <v>0.39</v>
      </c>
      <c r="AE4" s="79">
        <f t="shared" ref="AE4:AE43" si="20">ROUND(10^(1.90887*LOG(D4)+1.088002*LOG(E4)-4.431495),2)</f>
        <v>0.33</v>
      </c>
      <c r="AF4" s="79">
        <f t="shared" ref="AF4:AF43" si="21">HLOOKUP($D4,AA$3:AE$43,MATCH($A4,$A$3:$A$43,0),1)</f>
        <v>0.36</v>
      </c>
      <c r="AG4" s="79">
        <f t="shared" ref="AG4:AG43" si="22">IF(ROUND(10^(1.94019664*LOG(D4)+0.84689666*LOG(E4)-4.20067295),2)&gt;=0.01,ROUND(10^(1.94019664*LOG(D4)+0.84689666*LOG(E4)-4.20067295),2),ROUND(10^(1.94019664*LOG(D4)+0.84689666*LOG(E4)-4.20067295),3))</f>
        <v>0.31</v>
      </c>
      <c r="AH4" s="79">
        <f t="shared" ref="AH4:AH43" si="23">ROUND(10^(1.93813902*LOG(D4)+0.96697002*LOG(E4)-4.32216295),2)</f>
        <v>0.33</v>
      </c>
      <c r="AI4" s="79">
        <f t="shared" ref="AI4:AI43" si="24">ROUND(10^(1.82464098*LOG(D4)+0.97625989*LOG(E4)-4.15096808),2)</f>
        <v>0.35</v>
      </c>
      <c r="AJ4" s="79">
        <f t="shared" ref="AJ4:AJ43" si="25">HLOOKUP($D4,AG$3:AI$43,MATCH($A4,$A$3:$A$43,0),1)</f>
        <v>0.33</v>
      </c>
    </row>
    <row r="5" spans="1:36" ht="12.95" customHeight="1" x14ac:dyDescent="0.15">
      <c r="A5" s="78">
        <v>672</v>
      </c>
      <c r="B5" s="107" t="s">
        <v>68</v>
      </c>
      <c r="C5" s="107"/>
      <c r="D5" s="78">
        <v>22</v>
      </c>
      <c r="E5" s="78">
        <v>14</v>
      </c>
      <c r="F5" s="4">
        <f t="shared" si="0"/>
        <v>0.24</v>
      </c>
      <c r="G5" s="5"/>
      <c r="H5" s="90" t="s">
        <v>61</v>
      </c>
      <c r="I5" s="78"/>
      <c r="J5" s="1" t="s">
        <v>15</v>
      </c>
      <c r="K5" s="79">
        <f t="shared" si="1"/>
        <v>0.24</v>
      </c>
      <c r="L5" s="79">
        <f t="shared" si="2"/>
        <v>0.26</v>
      </c>
      <c r="M5" s="79">
        <f t="shared" si="3"/>
        <v>0.25</v>
      </c>
      <c r="N5" s="79">
        <f t="shared" si="4"/>
        <v>0.26</v>
      </c>
      <c r="O5" s="79">
        <f t="shared" si="5"/>
        <v>0.27</v>
      </c>
      <c r="P5" s="79">
        <f t="shared" ref="P5:P43" si="26">HLOOKUP($D5,K$3:O$43,MATCH(A5,$A$3:$A$43,0),1)</f>
        <v>0.25</v>
      </c>
      <c r="Q5" s="79">
        <f t="shared" si="6"/>
        <v>0.24</v>
      </c>
      <c r="R5" s="79">
        <f t="shared" si="7"/>
        <v>0.27</v>
      </c>
      <c r="S5" s="79">
        <f t="shared" si="8"/>
        <v>0.26</v>
      </c>
      <c r="T5" s="79">
        <f t="shared" si="9"/>
        <v>0.25</v>
      </c>
      <c r="U5" s="79">
        <f t="shared" si="10"/>
        <v>0.26</v>
      </c>
      <c r="V5" s="79">
        <f t="shared" si="11"/>
        <v>0.28000000000000003</v>
      </c>
      <c r="W5" s="79">
        <f t="shared" si="12"/>
        <v>0.26</v>
      </c>
      <c r="X5" s="79">
        <f t="shared" si="13"/>
        <v>0.26</v>
      </c>
      <c r="Y5" s="79">
        <f t="shared" si="14"/>
        <v>0.24</v>
      </c>
      <c r="Z5" s="79">
        <f t="shared" si="15"/>
        <v>0.26</v>
      </c>
      <c r="AA5" s="79">
        <f t="shared" si="16"/>
        <v>0.23</v>
      </c>
      <c r="AB5" s="79">
        <f t="shared" si="17"/>
        <v>0.27</v>
      </c>
      <c r="AC5" s="79">
        <f t="shared" si="18"/>
        <v>0.27</v>
      </c>
      <c r="AD5" s="79">
        <f t="shared" si="19"/>
        <v>0.28999999999999998</v>
      </c>
      <c r="AE5" s="79">
        <f t="shared" si="20"/>
        <v>0.24</v>
      </c>
      <c r="AF5" s="79">
        <f t="shared" si="21"/>
        <v>0.27</v>
      </c>
      <c r="AG5" s="79">
        <f t="shared" si="22"/>
        <v>0.24</v>
      </c>
      <c r="AH5" s="79">
        <f t="shared" si="23"/>
        <v>0.24</v>
      </c>
      <c r="AI5" s="79">
        <f t="shared" si="24"/>
        <v>0.26</v>
      </c>
      <c r="AJ5" s="79">
        <f t="shared" si="25"/>
        <v>0.24</v>
      </c>
    </row>
    <row r="6" spans="1:36" ht="12.95" customHeight="1" x14ac:dyDescent="0.15">
      <c r="A6" s="78">
        <v>673</v>
      </c>
      <c r="B6" s="107" t="s">
        <v>60</v>
      </c>
      <c r="C6" s="107"/>
      <c r="D6" s="78">
        <v>20</v>
      </c>
      <c r="E6" s="78">
        <v>13</v>
      </c>
      <c r="F6" s="4">
        <f t="shared" si="0"/>
        <v>0.19</v>
      </c>
      <c r="G6" s="5" t="s">
        <v>127</v>
      </c>
      <c r="H6" s="78"/>
      <c r="I6" s="78"/>
      <c r="J6" s="1" t="s">
        <v>15</v>
      </c>
      <c r="K6" s="79">
        <f t="shared" si="1"/>
        <v>0.19</v>
      </c>
      <c r="L6" s="79">
        <f t="shared" si="2"/>
        <v>0.2</v>
      </c>
      <c r="M6" s="79">
        <f t="shared" si="3"/>
        <v>0.2</v>
      </c>
      <c r="N6" s="79">
        <f t="shared" si="4"/>
        <v>0.2</v>
      </c>
      <c r="O6" s="79">
        <f t="shared" si="5"/>
        <v>0.21</v>
      </c>
      <c r="P6" s="79">
        <f t="shared" si="26"/>
        <v>0.2</v>
      </c>
      <c r="Q6" s="79">
        <f t="shared" si="6"/>
        <v>0.19</v>
      </c>
      <c r="R6" s="79">
        <f t="shared" si="7"/>
        <v>0.21</v>
      </c>
      <c r="S6" s="79">
        <f t="shared" si="8"/>
        <v>0.2</v>
      </c>
      <c r="T6" s="79">
        <f t="shared" si="9"/>
        <v>0.19</v>
      </c>
      <c r="U6" s="79">
        <f t="shared" si="10"/>
        <v>0.21</v>
      </c>
      <c r="V6" s="79">
        <f t="shared" si="11"/>
        <v>0.22</v>
      </c>
      <c r="W6" s="79">
        <f t="shared" si="12"/>
        <v>0.2</v>
      </c>
      <c r="X6" s="79">
        <f t="shared" si="13"/>
        <v>0.2</v>
      </c>
      <c r="Y6" s="79">
        <f t="shared" si="14"/>
        <v>0.18</v>
      </c>
      <c r="Z6" s="79">
        <f t="shared" si="15"/>
        <v>0.2</v>
      </c>
      <c r="AA6" s="79">
        <f t="shared" si="16"/>
        <v>0.18</v>
      </c>
      <c r="AB6" s="79">
        <f t="shared" si="17"/>
        <v>0.21</v>
      </c>
      <c r="AC6" s="79">
        <f t="shared" si="18"/>
        <v>0.21</v>
      </c>
      <c r="AD6" s="79">
        <f t="shared" si="19"/>
        <v>0.23</v>
      </c>
      <c r="AE6" s="79">
        <f t="shared" si="20"/>
        <v>0.18</v>
      </c>
      <c r="AF6" s="79">
        <f t="shared" si="21"/>
        <v>0.21</v>
      </c>
      <c r="AG6" s="79">
        <f t="shared" si="22"/>
        <v>0.18</v>
      </c>
      <c r="AH6" s="79">
        <f t="shared" si="23"/>
        <v>0.19</v>
      </c>
      <c r="AI6" s="79">
        <f t="shared" si="24"/>
        <v>0.2</v>
      </c>
      <c r="AJ6" s="79">
        <f t="shared" si="25"/>
        <v>0.19</v>
      </c>
    </row>
    <row r="7" spans="1:36" ht="12.95" customHeight="1" x14ac:dyDescent="0.15">
      <c r="A7" s="78">
        <v>674</v>
      </c>
      <c r="B7" s="107" t="s">
        <v>60</v>
      </c>
      <c r="C7" s="107"/>
      <c r="D7" s="78">
        <v>22</v>
      </c>
      <c r="E7" s="78">
        <v>14</v>
      </c>
      <c r="F7" s="4">
        <f t="shared" si="0"/>
        <v>0.24</v>
      </c>
      <c r="G7" s="5" t="s">
        <v>63</v>
      </c>
      <c r="H7" s="90" t="s">
        <v>61</v>
      </c>
      <c r="I7" s="78"/>
      <c r="J7" s="1" t="s">
        <v>15</v>
      </c>
      <c r="K7" s="79">
        <f t="shared" si="1"/>
        <v>0.24</v>
      </c>
      <c r="L7" s="79">
        <f t="shared" si="2"/>
        <v>0.26</v>
      </c>
      <c r="M7" s="79">
        <f t="shared" si="3"/>
        <v>0.25</v>
      </c>
      <c r="N7" s="79">
        <f t="shared" si="4"/>
        <v>0.26</v>
      </c>
      <c r="O7" s="79">
        <f t="shared" si="5"/>
        <v>0.27</v>
      </c>
      <c r="P7" s="79">
        <f t="shared" si="26"/>
        <v>0.25</v>
      </c>
      <c r="Q7" s="79">
        <f t="shared" si="6"/>
        <v>0.24</v>
      </c>
      <c r="R7" s="79">
        <f t="shared" si="7"/>
        <v>0.27</v>
      </c>
      <c r="S7" s="79">
        <f t="shared" si="8"/>
        <v>0.26</v>
      </c>
      <c r="T7" s="79">
        <f t="shared" si="9"/>
        <v>0.25</v>
      </c>
      <c r="U7" s="79">
        <f t="shared" si="10"/>
        <v>0.26</v>
      </c>
      <c r="V7" s="79">
        <f t="shared" si="11"/>
        <v>0.28000000000000003</v>
      </c>
      <c r="W7" s="79">
        <f t="shared" si="12"/>
        <v>0.26</v>
      </c>
      <c r="X7" s="79">
        <f t="shared" si="13"/>
        <v>0.26</v>
      </c>
      <c r="Y7" s="79">
        <f t="shared" si="14"/>
        <v>0.24</v>
      </c>
      <c r="Z7" s="79">
        <f t="shared" si="15"/>
        <v>0.26</v>
      </c>
      <c r="AA7" s="79">
        <f t="shared" si="16"/>
        <v>0.23</v>
      </c>
      <c r="AB7" s="79">
        <f t="shared" si="17"/>
        <v>0.27</v>
      </c>
      <c r="AC7" s="79">
        <f t="shared" si="18"/>
        <v>0.27</v>
      </c>
      <c r="AD7" s="79">
        <f t="shared" si="19"/>
        <v>0.28999999999999998</v>
      </c>
      <c r="AE7" s="79">
        <f t="shared" si="20"/>
        <v>0.24</v>
      </c>
      <c r="AF7" s="79">
        <f t="shared" si="21"/>
        <v>0.27</v>
      </c>
      <c r="AG7" s="79">
        <f t="shared" si="22"/>
        <v>0.24</v>
      </c>
      <c r="AH7" s="79">
        <f t="shared" si="23"/>
        <v>0.24</v>
      </c>
      <c r="AI7" s="79">
        <f t="shared" si="24"/>
        <v>0.26</v>
      </c>
      <c r="AJ7" s="79">
        <f t="shared" si="25"/>
        <v>0.24</v>
      </c>
    </row>
    <row r="8" spans="1:36" ht="12.95" customHeight="1" x14ac:dyDescent="0.15">
      <c r="A8" s="78">
        <v>675</v>
      </c>
      <c r="B8" s="107" t="s">
        <v>60</v>
      </c>
      <c r="C8" s="107"/>
      <c r="D8" s="78">
        <v>18</v>
      </c>
      <c r="E8" s="78">
        <v>12</v>
      </c>
      <c r="F8" s="4">
        <f t="shared" si="0"/>
        <v>0.14000000000000001</v>
      </c>
      <c r="G8" s="5" t="s">
        <v>63</v>
      </c>
      <c r="H8" s="90" t="s">
        <v>61</v>
      </c>
      <c r="I8" s="78"/>
      <c r="J8" s="1" t="s">
        <v>15</v>
      </c>
      <c r="K8" s="79">
        <f t="shared" si="1"/>
        <v>0.15</v>
      </c>
      <c r="L8" s="79">
        <f t="shared" si="2"/>
        <v>0.15</v>
      </c>
      <c r="M8" s="79">
        <f t="shared" si="3"/>
        <v>0.15</v>
      </c>
      <c r="N8" s="79">
        <f t="shared" si="4"/>
        <v>0.16</v>
      </c>
      <c r="O8" s="79">
        <f t="shared" si="5"/>
        <v>0.16</v>
      </c>
      <c r="P8" s="79">
        <f t="shared" si="26"/>
        <v>0.15</v>
      </c>
      <c r="Q8" s="79">
        <f t="shared" si="6"/>
        <v>0.14000000000000001</v>
      </c>
      <c r="R8" s="79">
        <f t="shared" si="7"/>
        <v>0.15</v>
      </c>
      <c r="S8" s="79">
        <f t="shared" si="8"/>
        <v>0.15</v>
      </c>
      <c r="T8" s="79">
        <f t="shared" si="9"/>
        <v>0.15</v>
      </c>
      <c r="U8" s="79">
        <f t="shared" si="10"/>
        <v>0.15</v>
      </c>
      <c r="V8" s="79">
        <f t="shared" si="11"/>
        <v>0.16</v>
      </c>
      <c r="W8" s="79">
        <f t="shared" si="12"/>
        <v>0.16</v>
      </c>
      <c r="X8" s="79">
        <f t="shared" si="13"/>
        <v>0.15</v>
      </c>
      <c r="Y8" s="79">
        <f t="shared" si="14"/>
        <v>0.14000000000000001</v>
      </c>
      <c r="Z8" s="79">
        <f t="shared" si="15"/>
        <v>0.16</v>
      </c>
      <c r="AA8" s="79">
        <f t="shared" si="16"/>
        <v>0.14000000000000001</v>
      </c>
      <c r="AB8" s="79">
        <f t="shared" si="17"/>
        <v>0.16</v>
      </c>
      <c r="AC8" s="79">
        <f t="shared" si="18"/>
        <v>0.15</v>
      </c>
      <c r="AD8" s="79">
        <f t="shared" si="19"/>
        <v>0.18</v>
      </c>
      <c r="AE8" s="79">
        <f t="shared" si="20"/>
        <v>0.14000000000000001</v>
      </c>
      <c r="AF8" s="79">
        <f t="shared" si="21"/>
        <v>0.16</v>
      </c>
      <c r="AG8" s="79">
        <f t="shared" si="22"/>
        <v>0.14000000000000001</v>
      </c>
      <c r="AH8" s="79">
        <f t="shared" si="23"/>
        <v>0.14000000000000001</v>
      </c>
      <c r="AI8" s="79">
        <f t="shared" si="24"/>
        <v>0.16</v>
      </c>
      <c r="AJ8" s="79">
        <f t="shared" si="25"/>
        <v>0.14000000000000001</v>
      </c>
    </row>
    <row r="9" spans="1:36" ht="12.95" customHeight="1" x14ac:dyDescent="0.15">
      <c r="A9" s="78">
        <v>676</v>
      </c>
      <c r="B9" s="107" t="s">
        <v>75</v>
      </c>
      <c r="C9" s="107"/>
      <c r="D9" s="78">
        <v>12</v>
      </c>
      <c r="E9" s="78">
        <v>10</v>
      </c>
      <c r="F9" s="4">
        <f t="shared" si="0"/>
        <v>0.05</v>
      </c>
      <c r="G9" s="5" t="s">
        <v>127</v>
      </c>
      <c r="H9" s="90" t="s">
        <v>61</v>
      </c>
      <c r="I9" s="78"/>
      <c r="J9" s="1" t="s">
        <v>15</v>
      </c>
      <c r="K9" s="79">
        <f t="shared" si="1"/>
        <v>0.06</v>
      </c>
      <c r="L9" s="79">
        <f t="shared" si="2"/>
        <v>0.06</v>
      </c>
      <c r="M9" s="79">
        <f t="shared" si="3"/>
        <v>0.06</v>
      </c>
      <c r="N9" s="79">
        <f t="shared" si="4"/>
        <v>0.06</v>
      </c>
      <c r="O9" s="79">
        <f t="shared" si="5"/>
        <v>0.06</v>
      </c>
      <c r="P9" s="79">
        <f t="shared" si="26"/>
        <v>0.06</v>
      </c>
      <c r="Q9" s="79">
        <f t="shared" si="6"/>
        <v>0.06</v>
      </c>
      <c r="R9" s="79">
        <f t="shared" si="7"/>
        <v>0.06</v>
      </c>
      <c r="S9" s="79">
        <f t="shared" si="8"/>
        <v>0.06</v>
      </c>
      <c r="T9" s="79">
        <f t="shared" si="9"/>
        <v>0.06</v>
      </c>
      <c r="U9" s="79">
        <f t="shared" si="10"/>
        <v>0.06</v>
      </c>
      <c r="V9" s="79">
        <f t="shared" si="11"/>
        <v>0.06</v>
      </c>
      <c r="W9" s="79">
        <f t="shared" si="12"/>
        <v>0.06</v>
      </c>
      <c r="X9" s="79">
        <f t="shared" si="13"/>
        <v>0.06</v>
      </c>
      <c r="Y9" s="79">
        <f t="shared" si="14"/>
        <v>0.05</v>
      </c>
      <c r="Z9" s="79">
        <f t="shared" si="15"/>
        <v>0.06</v>
      </c>
      <c r="AA9" s="79">
        <f t="shared" si="16"/>
        <v>0.06</v>
      </c>
      <c r="AB9" s="79">
        <f t="shared" si="17"/>
        <v>0.06</v>
      </c>
      <c r="AC9" s="79">
        <f t="shared" si="18"/>
        <v>0.06</v>
      </c>
      <c r="AD9" s="79">
        <f t="shared" si="19"/>
        <v>7.0000000000000007E-2</v>
      </c>
      <c r="AE9" s="79">
        <f t="shared" si="20"/>
        <v>0.05</v>
      </c>
      <c r="AF9" s="79">
        <f t="shared" si="21"/>
        <v>0.06</v>
      </c>
      <c r="AG9" s="79">
        <f t="shared" si="22"/>
        <v>0.05</v>
      </c>
      <c r="AH9" s="79">
        <f t="shared" si="23"/>
        <v>0.05</v>
      </c>
      <c r="AI9" s="79">
        <f t="shared" si="24"/>
        <v>0.06</v>
      </c>
      <c r="AJ9" s="79">
        <f t="shared" si="25"/>
        <v>0.05</v>
      </c>
    </row>
    <row r="10" spans="1:36" ht="12.95" customHeight="1" x14ac:dyDescent="0.15">
      <c r="A10" s="78">
        <v>677</v>
      </c>
      <c r="B10" s="107" t="s">
        <v>75</v>
      </c>
      <c r="C10" s="107"/>
      <c r="D10" s="78">
        <v>12</v>
      </c>
      <c r="E10" s="78">
        <v>11</v>
      </c>
      <c r="F10" s="4">
        <f t="shared" si="0"/>
        <v>0.06</v>
      </c>
      <c r="G10" s="5" t="s">
        <v>63</v>
      </c>
      <c r="H10" s="90" t="s">
        <v>61</v>
      </c>
      <c r="I10" s="78"/>
      <c r="J10" s="1" t="s">
        <v>15</v>
      </c>
      <c r="K10" s="79">
        <f t="shared" si="1"/>
        <v>7.0000000000000007E-2</v>
      </c>
      <c r="L10" s="79">
        <f t="shared" si="2"/>
        <v>7.0000000000000007E-2</v>
      </c>
      <c r="M10" s="79">
        <f t="shared" si="3"/>
        <v>7.0000000000000007E-2</v>
      </c>
      <c r="N10" s="79">
        <f t="shared" si="4"/>
        <v>7.0000000000000007E-2</v>
      </c>
      <c r="O10" s="79">
        <f t="shared" si="5"/>
        <v>7.0000000000000007E-2</v>
      </c>
      <c r="P10" s="79">
        <f t="shared" si="26"/>
        <v>7.0000000000000007E-2</v>
      </c>
      <c r="Q10" s="79">
        <f t="shared" si="6"/>
        <v>0.06</v>
      </c>
      <c r="R10" s="79">
        <f t="shared" si="7"/>
        <v>7.0000000000000007E-2</v>
      </c>
      <c r="S10" s="79">
        <f t="shared" si="8"/>
        <v>7.0000000000000007E-2</v>
      </c>
      <c r="T10" s="79">
        <f t="shared" si="9"/>
        <v>7.0000000000000007E-2</v>
      </c>
      <c r="U10" s="79">
        <f t="shared" si="10"/>
        <v>7.0000000000000007E-2</v>
      </c>
      <c r="V10" s="79">
        <f t="shared" si="11"/>
        <v>7.0000000000000007E-2</v>
      </c>
      <c r="W10" s="79">
        <f t="shared" si="12"/>
        <v>7.0000000000000007E-2</v>
      </c>
      <c r="X10" s="79">
        <f t="shared" si="13"/>
        <v>7.0000000000000007E-2</v>
      </c>
      <c r="Y10" s="79">
        <f t="shared" si="14"/>
        <v>0.06</v>
      </c>
      <c r="Z10" s="79">
        <f t="shared" si="15"/>
        <v>7.0000000000000007E-2</v>
      </c>
      <c r="AA10" s="79">
        <f t="shared" si="16"/>
        <v>0.06</v>
      </c>
      <c r="AB10" s="79">
        <f t="shared" si="17"/>
        <v>0.06</v>
      </c>
      <c r="AC10" s="79">
        <f t="shared" si="18"/>
        <v>7.0000000000000007E-2</v>
      </c>
      <c r="AD10" s="79">
        <f t="shared" si="19"/>
        <v>0.08</v>
      </c>
      <c r="AE10" s="79">
        <f t="shared" si="20"/>
        <v>0.06</v>
      </c>
      <c r="AF10" s="79">
        <f t="shared" si="21"/>
        <v>0.06</v>
      </c>
      <c r="AG10" s="79">
        <f t="shared" si="22"/>
        <v>0.06</v>
      </c>
      <c r="AH10" s="79">
        <f t="shared" si="23"/>
        <v>0.06</v>
      </c>
      <c r="AI10" s="79">
        <f t="shared" si="24"/>
        <v>7.0000000000000007E-2</v>
      </c>
      <c r="AJ10" s="79">
        <f t="shared" si="25"/>
        <v>0.06</v>
      </c>
    </row>
    <row r="11" spans="1:36" ht="12.95" customHeight="1" x14ac:dyDescent="0.15">
      <c r="A11" s="78">
        <v>678</v>
      </c>
      <c r="B11" s="107" t="s">
        <v>75</v>
      </c>
      <c r="C11" s="107"/>
      <c r="D11" s="78">
        <v>12</v>
      </c>
      <c r="E11" s="78">
        <v>12</v>
      </c>
      <c r="F11" s="4">
        <f t="shared" si="0"/>
        <v>7.0000000000000007E-2</v>
      </c>
      <c r="G11" s="5" t="s">
        <v>63</v>
      </c>
      <c r="H11" s="90"/>
      <c r="I11" s="78"/>
      <c r="J11" s="1" t="s">
        <v>15</v>
      </c>
      <c r="K11" s="79">
        <f t="shared" si="1"/>
        <v>7.0000000000000007E-2</v>
      </c>
      <c r="L11" s="79">
        <f t="shared" si="2"/>
        <v>7.0000000000000007E-2</v>
      </c>
      <c r="M11" s="79">
        <f t="shared" si="3"/>
        <v>7.0000000000000007E-2</v>
      </c>
      <c r="N11" s="79">
        <f t="shared" si="4"/>
        <v>0.08</v>
      </c>
      <c r="O11" s="79">
        <f t="shared" si="5"/>
        <v>0.08</v>
      </c>
      <c r="P11" s="79">
        <f t="shared" si="26"/>
        <v>7.0000000000000007E-2</v>
      </c>
      <c r="Q11" s="79">
        <f t="shared" si="6"/>
        <v>7.0000000000000007E-2</v>
      </c>
      <c r="R11" s="79">
        <f t="shared" si="7"/>
        <v>7.0000000000000007E-2</v>
      </c>
      <c r="S11" s="79">
        <f t="shared" si="8"/>
        <v>7.0000000000000007E-2</v>
      </c>
      <c r="T11" s="79">
        <f t="shared" si="9"/>
        <v>7.0000000000000007E-2</v>
      </c>
      <c r="U11" s="79">
        <f t="shared" si="10"/>
        <v>7.0000000000000007E-2</v>
      </c>
      <c r="V11" s="79">
        <f t="shared" si="11"/>
        <v>7.0000000000000007E-2</v>
      </c>
      <c r="W11" s="79">
        <f t="shared" si="12"/>
        <v>7.0000000000000007E-2</v>
      </c>
      <c r="X11" s="79">
        <f t="shared" si="13"/>
        <v>7.0000000000000007E-2</v>
      </c>
      <c r="Y11" s="79">
        <f t="shared" si="14"/>
        <v>0.06</v>
      </c>
      <c r="Z11" s="79">
        <f t="shared" si="15"/>
        <v>7.0000000000000007E-2</v>
      </c>
      <c r="AA11" s="79">
        <f t="shared" si="16"/>
        <v>7.0000000000000007E-2</v>
      </c>
      <c r="AB11" s="79">
        <f t="shared" si="17"/>
        <v>7.0000000000000007E-2</v>
      </c>
      <c r="AC11" s="79">
        <f t="shared" si="18"/>
        <v>7.0000000000000007E-2</v>
      </c>
      <c r="AD11" s="79">
        <f t="shared" si="19"/>
        <v>0.09</v>
      </c>
      <c r="AE11" s="79">
        <f t="shared" si="20"/>
        <v>0.06</v>
      </c>
      <c r="AF11" s="79">
        <f t="shared" si="21"/>
        <v>7.0000000000000007E-2</v>
      </c>
      <c r="AG11" s="79">
        <f t="shared" si="22"/>
        <v>0.06</v>
      </c>
      <c r="AH11" s="79">
        <f t="shared" si="23"/>
        <v>7.0000000000000007E-2</v>
      </c>
      <c r="AI11" s="79">
        <f t="shared" si="24"/>
        <v>7.0000000000000007E-2</v>
      </c>
      <c r="AJ11" s="79">
        <f t="shared" si="25"/>
        <v>7.0000000000000007E-2</v>
      </c>
    </row>
    <row r="12" spans="1:36" ht="12.95" customHeight="1" x14ac:dyDescent="0.15">
      <c r="A12" s="78">
        <v>679</v>
      </c>
      <c r="B12" s="107" t="s">
        <v>76</v>
      </c>
      <c r="C12" s="107"/>
      <c r="D12" s="78">
        <v>8</v>
      </c>
      <c r="E12" s="78">
        <v>8</v>
      </c>
      <c r="F12" s="4">
        <f t="shared" si="0"/>
        <v>0.02</v>
      </c>
      <c r="G12" s="5"/>
      <c r="H12" s="90" t="s">
        <v>61</v>
      </c>
      <c r="I12" s="78"/>
      <c r="J12" s="1" t="s">
        <v>15</v>
      </c>
      <c r="K12" s="79">
        <f t="shared" si="1"/>
        <v>0.02</v>
      </c>
      <c r="L12" s="79">
        <f t="shared" si="2"/>
        <v>0.02</v>
      </c>
      <c r="M12" s="79">
        <f t="shared" si="3"/>
        <v>0.02</v>
      </c>
      <c r="N12" s="79">
        <f t="shared" si="4"/>
        <v>0.02</v>
      </c>
      <c r="O12" s="79">
        <f t="shared" si="5"/>
        <v>0.02</v>
      </c>
      <c r="P12" s="79">
        <f t="shared" si="26"/>
        <v>0.02</v>
      </c>
      <c r="Q12" s="79">
        <f t="shared" si="6"/>
        <v>0.02</v>
      </c>
      <c r="R12" s="79">
        <f t="shared" si="7"/>
        <v>0.02</v>
      </c>
      <c r="S12" s="79">
        <f t="shared" si="8"/>
        <v>0.02</v>
      </c>
      <c r="T12" s="79">
        <f t="shared" si="9"/>
        <v>0.02</v>
      </c>
      <c r="U12" s="79">
        <f t="shared" si="10"/>
        <v>0.02</v>
      </c>
      <c r="V12" s="79">
        <f t="shared" si="11"/>
        <v>0.02</v>
      </c>
      <c r="W12" s="79">
        <f t="shared" si="12"/>
        <v>0.02</v>
      </c>
      <c r="X12" s="79">
        <f t="shared" si="13"/>
        <v>0.02</v>
      </c>
      <c r="Y12" s="79">
        <f t="shared" si="14"/>
        <v>0.02</v>
      </c>
      <c r="Z12" s="79">
        <f t="shared" si="15"/>
        <v>0.02</v>
      </c>
      <c r="AA12" s="79">
        <f t="shared" si="16"/>
        <v>0.02</v>
      </c>
      <c r="AB12" s="79">
        <f t="shared" si="17"/>
        <v>0.02</v>
      </c>
      <c r="AC12" s="79">
        <f t="shared" si="18"/>
        <v>0.02</v>
      </c>
      <c r="AD12" s="79">
        <f t="shared" si="19"/>
        <v>0.03</v>
      </c>
      <c r="AE12" s="79">
        <f t="shared" si="20"/>
        <v>0.02</v>
      </c>
      <c r="AF12" s="79">
        <f t="shared" si="21"/>
        <v>0.02</v>
      </c>
      <c r="AG12" s="79">
        <f t="shared" si="22"/>
        <v>0.02</v>
      </c>
      <c r="AH12" s="79">
        <f t="shared" si="23"/>
        <v>0.02</v>
      </c>
      <c r="AI12" s="79">
        <f t="shared" si="24"/>
        <v>0.02</v>
      </c>
      <c r="AJ12" s="79">
        <f t="shared" si="25"/>
        <v>0.02</v>
      </c>
    </row>
    <row r="13" spans="1:36" ht="12.95" customHeight="1" x14ac:dyDescent="0.15">
      <c r="A13" s="78">
        <v>680</v>
      </c>
      <c r="B13" s="107" t="s">
        <v>56</v>
      </c>
      <c r="C13" s="107"/>
      <c r="D13" s="78">
        <v>10</v>
      </c>
      <c r="E13" s="78">
        <v>11</v>
      </c>
      <c r="F13" s="4">
        <f t="shared" si="0"/>
        <v>0.04</v>
      </c>
      <c r="G13" s="5" t="s">
        <v>63</v>
      </c>
      <c r="H13" s="90" t="s">
        <v>61</v>
      </c>
      <c r="I13" s="78"/>
      <c r="J13" s="1" t="s">
        <v>15</v>
      </c>
      <c r="K13" s="79">
        <f t="shared" si="1"/>
        <v>0.05</v>
      </c>
      <c r="L13" s="79">
        <f t="shared" si="2"/>
        <v>0.05</v>
      </c>
      <c r="M13" s="79">
        <f t="shared" si="3"/>
        <v>0.05</v>
      </c>
      <c r="N13" s="79">
        <f t="shared" si="4"/>
        <v>0.05</v>
      </c>
      <c r="O13" s="79">
        <f t="shared" si="5"/>
        <v>0.05</v>
      </c>
      <c r="P13" s="79">
        <f t="shared" si="26"/>
        <v>0.05</v>
      </c>
      <c r="Q13" s="79">
        <f t="shared" si="6"/>
        <v>0.05</v>
      </c>
      <c r="R13" s="79">
        <f t="shared" si="7"/>
        <v>0.05</v>
      </c>
      <c r="S13" s="79">
        <f t="shared" si="8"/>
        <v>0.05</v>
      </c>
      <c r="T13" s="79">
        <f t="shared" si="9"/>
        <v>0.05</v>
      </c>
      <c r="U13" s="79">
        <f t="shared" si="10"/>
        <v>0.05</v>
      </c>
      <c r="V13" s="79">
        <f t="shared" si="11"/>
        <v>0.05</v>
      </c>
      <c r="W13" s="79">
        <f t="shared" si="12"/>
        <v>0.05</v>
      </c>
      <c r="X13" s="79">
        <f t="shared" si="13"/>
        <v>0.05</v>
      </c>
      <c r="Y13" s="79">
        <f t="shared" si="14"/>
        <v>0.04</v>
      </c>
      <c r="Z13" s="79">
        <f t="shared" si="15"/>
        <v>0.05</v>
      </c>
      <c r="AA13" s="79">
        <f t="shared" si="16"/>
        <v>0.04</v>
      </c>
      <c r="AB13" s="79">
        <f t="shared" si="17"/>
        <v>0.04</v>
      </c>
      <c r="AC13" s="79">
        <f t="shared" si="18"/>
        <v>0.05</v>
      </c>
      <c r="AD13" s="79">
        <f t="shared" si="19"/>
        <v>0.06</v>
      </c>
      <c r="AE13" s="79">
        <f t="shared" si="20"/>
        <v>0.04</v>
      </c>
      <c r="AF13" s="79">
        <f t="shared" si="21"/>
        <v>0.04</v>
      </c>
      <c r="AG13" s="79">
        <f t="shared" si="22"/>
        <v>0.04</v>
      </c>
      <c r="AH13" s="79">
        <f t="shared" si="23"/>
        <v>0.04</v>
      </c>
      <c r="AI13" s="79">
        <f t="shared" si="24"/>
        <v>0.05</v>
      </c>
      <c r="AJ13" s="79">
        <f t="shared" si="25"/>
        <v>0.04</v>
      </c>
    </row>
    <row r="14" spans="1:36" ht="12.95" customHeight="1" x14ac:dyDescent="0.15">
      <c r="A14" s="78">
        <v>681</v>
      </c>
      <c r="B14" s="107" t="s">
        <v>56</v>
      </c>
      <c r="C14" s="107"/>
      <c r="D14" s="78">
        <v>20</v>
      </c>
      <c r="E14" s="78">
        <v>14</v>
      </c>
      <c r="F14" s="4">
        <f t="shared" si="0"/>
        <v>0.2</v>
      </c>
      <c r="G14" s="5" t="s">
        <v>63</v>
      </c>
      <c r="H14" s="90"/>
      <c r="I14" s="78"/>
      <c r="J14" s="1" t="s">
        <v>15</v>
      </c>
      <c r="K14" s="79">
        <f t="shared" si="1"/>
        <v>0.2</v>
      </c>
      <c r="L14" s="79">
        <f t="shared" si="2"/>
        <v>0.22</v>
      </c>
      <c r="M14" s="79">
        <f t="shared" si="3"/>
        <v>0.22</v>
      </c>
      <c r="N14" s="79">
        <f t="shared" si="4"/>
        <v>0.22</v>
      </c>
      <c r="O14" s="79">
        <f t="shared" si="5"/>
        <v>0.22</v>
      </c>
      <c r="P14" s="79">
        <f t="shared" si="26"/>
        <v>0.22</v>
      </c>
      <c r="Q14" s="79">
        <f t="shared" si="6"/>
        <v>0.2</v>
      </c>
      <c r="R14" s="79">
        <f t="shared" si="7"/>
        <v>0.22</v>
      </c>
      <c r="S14" s="79">
        <f t="shared" si="8"/>
        <v>0.22</v>
      </c>
      <c r="T14" s="79">
        <f t="shared" si="9"/>
        <v>0.22</v>
      </c>
      <c r="U14" s="79">
        <f t="shared" si="10"/>
        <v>0.22</v>
      </c>
      <c r="V14" s="79">
        <f t="shared" si="11"/>
        <v>0.23</v>
      </c>
      <c r="W14" s="79">
        <f t="shared" si="12"/>
        <v>0.22</v>
      </c>
      <c r="X14" s="79">
        <f t="shared" si="13"/>
        <v>0.22</v>
      </c>
      <c r="Y14" s="79">
        <f t="shared" si="14"/>
        <v>0.2</v>
      </c>
      <c r="Z14" s="79">
        <f t="shared" si="15"/>
        <v>0.22</v>
      </c>
      <c r="AA14" s="79">
        <f t="shared" si="16"/>
        <v>0.2</v>
      </c>
      <c r="AB14" s="79">
        <f t="shared" si="17"/>
        <v>0.22</v>
      </c>
      <c r="AC14" s="79">
        <f t="shared" si="18"/>
        <v>0.22</v>
      </c>
      <c r="AD14" s="79">
        <f t="shared" si="19"/>
        <v>0.25</v>
      </c>
      <c r="AE14" s="79">
        <f t="shared" si="20"/>
        <v>0.2</v>
      </c>
      <c r="AF14" s="79">
        <f t="shared" si="21"/>
        <v>0.22</v>
      </c>
      <c r="AG14" s="79">
        <f t="shared" si="22"/>
        <v>0.2</v>
      </c>
      <c r="AH14" s="79">
        <f t="shared" si="23"/>
        <v>0.2</v>
      </c>
      <c r="AI14" s="79">
        <f t="shared" si="24"/>
        <v>0.22</v>
      </c>
      <c r="AJ14" s="79">
        <f t="shared" si="25"/>
        <v>0.2</v>
      </c>
    </row>
    <row r="15" spans="1:36" ht="12.95" customHeight="1" x14ac:dyDescent="0.15">
      <c r="A15" s="78">
        <v>682</v>
      </c>
      <c r="B15" s="107" t="s">
        <v>68</v>
      </c>
      <c r="C15" s="107"/>
      <c r="D15" s="78">
        <v>14</v>
      </c>
      <c r="E15" s="78">
        <v>12</v>
      </c>
      <c r="F15" s="4">
        <f t="shared" si="0"/>
        <v>0.09</v>
      </c>
      <c r="G15" s="5"/>
      <c r="H15" s="90" t="s">
        <v>61</v>
      </c>
      <c r="I15" s="78"/>
      <c r="J15" s="1" t="s">
        <v>15</v>
      </c>
      <c r="K15" s="79">
        <f t="shared" si="1"/>
        <v>0.09</v>
      </c>
      <c r="L15" s="79">
        <f t="shared" si="2"/>
        <v>0.1</v>
      </c>
      <c r="M15" s="79">
        <f t="shared" si="3"/>
        <v>0.1</v>
      </c>
      <c r="N15" s="79">
        <f t="shared" si="4"/>
        <v>0.1</v>
      </c>
      <c r="O15" s="79">
        <f t="shared" si="5"/>
        <v>0.1</v>
      </c>
      <c r="P15" s="79">
        <f t="shared" si="26"/>
        <v>0.1</v>
      </c>
      <c r="Q15" s="79">
        <f t="shared" si="6"/>
        <v>0.09</v>
      </c>
      <c r="R15" s="79">
        <f t="shared" si="7"/>
        <v>0.1</v>
      </c>
      <c r="S15" s="79">
        <f t="shared" si="8"/>
        <v>0.1</v>
      </c>
      <c r="T15" s="79">
        <f t="shared" si="9"/>
        <v>0.1</v>
      </c>
      <c r="U15" s="79">
        <f t="shared" si="10"/>
        <v>0.1</v>
      </c>
      <c r="V15" s="79">
        <f t="shared" si="11"/>
        <v>0.1</v>
      </c>
      <c r="W15" s="79">
        <f t="shared" si="12"/>
        <v>0.1</v>
      </c>
      <c r="X15" s="79">
        <f t="shared" si="13"/>
        <v>0.1</v>
      </c>
      <c r="Y15" s="79">
        <f t="shared" si="14"/>
        <v>0.08</v>
      </c>
      <c r="Z15" s="79">
        <f t="shared" si="15"/>
        <v>0.1</v>
      </c>
      <c r="AA15" s="79">
        <f t="shared" si="16"/>
        <v>0.09</v>
      </c>
      <c r="AB15" s="79">
        <f t="shared" si="17"/>
        <v>0.09</v>
      </c>
      <c r="AC15" s="79">
        <f t="shared" si="18"/>
        <v>0.1</v>
      </c>
      <c r="AD15" s="79">
        <f t="shared" si="19"/>
        <v>0.12</v>
      </c>
      <c r="AE15" s="79">
        <f t="shared" si="20"/>
        <v>0.09</v>
      </c>
      <c r="AF15" s="79">
        <f t="shared" si="21"/>
        <v>0.09</v>
      </c>
      <c r="AG15" s="79">
        <f t="shared" si="22"/>
        <v>0.09</v>
      </c>
      <c r="AH15" s="79">
        <f t="shared" si="23"/>
        <v>0.09</v>
      </c>
      <c r="AI15" s="79">
        <f t="shared" si="24"/>
        <v>0.1</v>
      </c>
      <c r="AJ15" s="79">
        <f t="shared" si="25"/>
        <v>0.09</v>
      </c>
    </row>
    <row r="16" spans="1:36" ht="12.95" customHeight="1" x14ac:dyDescent="0.15">
      <c r="A16" s="78">
        <v>683</v>
      </c>
      <c r="B16" s="107" t="s">
        <v>57</v>
      </c>
      <c r="C16" s="107"/>
      <c r="D16" s="78">
        <v>8</v>
      </c>
      <c r="E16" s="78">
        <v>8</v>
      </c>
      <c r="F16" s="4">
        <f t="shared" si="0"/>
        <v>0.02</v>
      </c>
      <c r="G16" s="5"/>
      <c r="H16" s="90" t="s">
        <v>61</v>
      </c>
      <c r="I16" s="78"/>
      <c r="J16" s="1" t="s">
        <v>15</v>
      </c>
      <c r="K16" s="79">
        <f t="shared" si="1"/>
        <v>0.02</v>
      </c>
      <c r="L16" s="79">
        <f t="shared" si="2"/>
        <v>0.02</v>
      </c>
      <c r="M16" s="79">
        <f t="shared" si="3"/>
        <v>0.02</v>
      </c>
      <c r="N16" s="79">
        <f t="shared" si="4"/>
        <v>0.02</v>
      </c>
      <c r="O16" s="79">
        <f t="shared" si="5"/>
        <v>0.02</v>
      </c>
      <c r="P16" s="79">
        <f t="shared" si="26"/>
        <v>0.02</v>
      </c>
      <c r="Q16" s="79">
        <f t="shared" si="6"/>
        <v>0.02</v>
      </c>
      <c r="R16" s="79">
        <f t="shared" si="7"/>
        <v>0.02</v>
      </c>
      <c r="S16" s="79">
        <f t="shared" si="8"/>
        <v>0.02</v>
      </c>
      <c r="T16" s="79">
        <f t="shared" si="9"/>
        <v>0.02</v>
      </c>
      <c r="U16" s="79">
        <f t="shared" si="10"/>
        <v>0.02</v>
      </c>
      <c r="V16" s="79">
        <f t="shared" si="11"/>
        <v>0.02</v>
      </c>
      <c r="W16" s="79">
        <f t="shared" si="12"/>
        <v>0.02</v>
      </c>
      <c r="X16" s="79">
        <f t="shared" si="13"/>
        <v>0.02</v>
      </c>
      <c r="Y16" s="79">
        <f t="shared" si="14"/>
        <v>0.02</v>
      </c>
      <c r="Z16" s="79">
        <f t="shared" si="15"/>
        <v>0.02</v>
      </c>
      <c r="AA16" s="79">
        <f t="shared" si="16"/>
        <v>0.02</v>
      </c>
      <c r="AB16" s="79">
        <f t="shared" si="17"/>
        <v>0.02</v>
      </c>
      <c r="AC16" s="79">
        <f t="shared" si="18"/>
        <v>0.02</v>
      </c>
      <c r="AD16" s="79">
        <f t="shared" si="19"/>
        <v>0.03</v>
      </c>
      <c r="AE16" s="79">
        <f t="shared" si="20"/>
        <v>0.02</v>
      </c>
      <c r="AF16" s="79">
        <f t="shared" si="21"/>
        <v>0.02</v>
      </c>
      <c r="AG16" s="79">
        <f t="shared" si="22"/>
        <v>0.02</v>
      </c>
      <c r="AH16" s="79">
        <f t="shared" si="23"/>
        <v>0.02</v>
      </c>
      <c r="AI16" s="79">
        <f t="shared" si="24"/>
        <v>0.02</v>
      </c>
      <c r="AJ16" s="79">
        <f t="shared" si="25"/>
        <v>0.02</v>
      </c>
    </row>
    <row r="17" spans="1:36" ht="12.95" customHeight="1" x14ac:dyDescent="0.15">
      <c r="A17" s="78">
        <v>684</v>
      </c>
      <c r="B17" s="107" t="s">
        <v>62</v>
      </c>
      <c r="C17" s="107"/>
      <c r="D17" s="78">
        <v>30</v>
      </c>
      <c r="E17" s="78">
        <v>16</v>
      </c>
      <c r="F17" s="4">
        <f t="shared" si="0"/>
        <v>0.51</v>
      </c>
      <c r="G17" s="5" t="s">
        <v>63</v>
      </c>
      <c r="H17" s="90"/>
      <c r="I17" s="78"/>
      <c r="J17" s="1" t="s">
        <v>15</v>
      </c>
      <c r="K17" s="79">
        <f t="shared" si="1"/>
        <v>0.47</v>
      </c>
      <c r="L17" s="79">
        <f t="shared" si="2"/>
        <v>0.53</v>
      </c>
      <c r="M17" s="79">
        <f t="shared" si="3"/>
        <v>0.51</v>
      </c>
      <c r="N17" s="79">
        <f t="shared" si="4"/>
        <v>0.52</v>
      </c>
      <c r="O17" s="79">
        <f t="shared" si="5"/>
        <v>0.53</v>
      </c>
      <c r="P17" s="79">
        <f t="shared" si="26"/>
        <v>0.51</v>
      </c>
      <c r="Q17" s="79">
        <f t="shared" si="6"/>
        <v>0.48</v>
      </c>
      <c r="R17" s="79">
        <f t="shared" si="7"/>
        <v>0.55000000000000004</v>
      </c>
      <c r="S17" s="79">
        <f t="shared" si="8"/>
        <v>0.52</v>
      </c>
      <c r="T17" s="79">
        <f t="shared" si="9"/>
        <v>0.51</v>
      </c>
      <c r="U17" s="79">
        <f t="shared" si="10"/>
        <v>0.52</v>
      </c>
      <c r="V17" s="79">
        <f t="shared" si="11"/>
        <v>0.57999999999999996</v>
      </c>
      <c r="W17" s="79">
        <f t="shared" si="12"/>
        <v>0.53</v>
      </c>
      <c r="X17" s="79">
        <f t="shared" si="13"/>
        <v>0.52</v>
      </c>
      <c r="Y17" s="79">
        <f t="shared" si="14"/>
        <v>0.51</v>
      </c>
      <c r="Z17" s="79">
        <f t="shared" si="15"/>
        <v>0.52</v>
      </c>
      <c r="AA17" s="79">
        <f t="shared" si="16"/>
        <v>0.47</v>
      </c>
      <c r="AB17" s="79">
        <f t="shared" si="17"/>
        <v>0.56999999999999995</v>
      </c>
      <c r="AC17" s="79">
        <f t="shared" si="18"/>
        <v>0.55000000000000004</v>
      </c>
      <c r="AD17" s="79">
        <f t="shared" si="19"/>
        <v>0.56000000000000005</v>
      </c>
      <c r="AE17" s="79">
        <f t="shared" si="20"/>
        <v>0.5</v>
      </c>
      <c r="AF17" s="79">
        <f t="shared" si="21"/>
        <v>0.55000000000000004</v>
      </c>
      <c r="AG17" s="79">
        <f t="shared" si="22"/>
        <v>0.48</v>
      </c>
      <c r="AH17" s="79">
        <f t="shared" si="23"/>
        <v>0.51</v>
      </c>
      <c r="AI17" s="79">
        <f t="shared" si="24"/>
        <v>0.52</v>
      </c>
      <c r="AJ17" s="79">
        <f t="shared" si="25"/>
        <v>0.51</v>
      </c>
    </row>
    <row r="18" spans="1:36" ht="12.95" customHeight="1" x14ac:dyDescent="0.15">
      <c r="A18" s="78">
        <v>685</v>
      </c>
      <c r="B18" s="107" t="s">
        <v>62</v>
      </c>
      <c r="C18" s="107"/>
      <c r="D18" s="78">
        <v>20</v>
      </c>
      <c r="E18" s="78">
        <v>12</v>
      </c>
      <c r="F18" s="4">
        <f t="shared" si="0"/>
        <v>0.17</v>
      </c>
      <c r="G18" s="5" t="s">
        <v>63</v>
      </c>
      <c r="H18" s="90" t="s">
        <v>61</v>
      </c>
      <c r="I18" s="78"/>
      <c r="J18" s="1" t="s">
        <v>15</v>
      </c>
      <c r="K18" s="79">
        <f t="shared" si="1"/>
        <v>0.17</v>
      </c>
      <c r="L18" s="79">
        <f t="shared" si="2"/>
        <v>0.19</v>
      </c>
      <c r="M18" s="79">
        <f t="shared" si="3"/>
        <v>0.18</v>
      </c>
      <c r="N18" s="79">
        <f t="shared" si="4"/>
        <v>0.19</v>
      </c>
      <c r="O18" s="79">
        <f t="shared" si="5"/>
        <v>0.19</v>
      </c>
      <c r="P18" s="79">
        <f t="shared" si="26"/>
        <v>0.19</v>
      </c>
      <c r="Q18" s="79">
        <f t="shared" si="6"/>
        <v>0.17</v>
      </c>
      <c r="R18" s="79">
        <f t="shared" si="7"/>
        <v>0.19</v>
      </c>
      <c r="S18" s="79">
        <f t="shared" si="8"/>
        <v>0.18</v>
      </c>
      <c r="T18" s="79">
        <f t="shared" si="9"/>
        <v>0.17</v>
      </c>
      <c r="U18" s="79">
        <f t="shared" si="10"/>
        <v>0.19</v>
      </c>
      <c r="V18" s="79">
        <f t="shared" si="11"/>
        <v>0.2</v>
      </c>
      <c r="W18" s="79">
        <f t="shared" si="12"/>
        <v>0.19</v>
      </c>
      <c r="X18" s="79">
        <f t="shared" si="13"/>
        <v>0.19</v>
      </c>
      <c r="Y18" s="79">
        <f t="shared" si="14"/>
        <v>0.17</v>
      </c>
      <c r="Z18" s="79">
        <f t="shared" si="15"/>
        <v>0.19</v>
      </c>
      <c r="AA18" s="79">
        <f t="shared" si="16"/>
        <v>0.17</v>
      </c>
      <c r="AB18" s="79">
        <f t="shared" si="17"/>
        <v>0.19</v>
      </c>
      <c r="AC18" s="79">
        <f t="shared" si="18"/>
        <v>0.19</v>
      </c>
      <c r="AD18" s="79">
        <f t="shared" si="19"/>
        <v>0.21</v>
      </c>
      <c r="AE18" s="79">
        <f t="shared" si="20"/>
        <v>0.17</v>
      </c>
      <c r="AF18" s="79">
        <f t="shared" si="21"/>
        <v>0.19</v>
      </c>
      <c r="AG18" s="79">
        <f t="shared" si="22"/>
        <v>0.17</v>
      </c>
      <c r="AH18" s="79">
        <f t="shared" si="23"/>
        <v>0.17</v>
      </c>
      <c r="AI18" s="79">
        <f t="shared" si="24"/>
        <v>0.19</v>
      </c>
      <c r="AJ18" s="79">
        <f t="shared" si="25"/>
        <v>0.17</v>
      </c>
    </row>
    <row r="19" spans="1:36" ht="12.95" customHeight="1" x14ac:dyDescent="0.15">
      <c r="A19" s="78">
        <v>686</v>
      </c>
      <c r="B19" s="107" t="s">
        <v>68</v>
      </c>
      <c r="C19" s="107"/>
      <c r="D19" s="78">
        <v>12</v>
      </c>
      <c r="E19" s="78">
        <v>13</v>
      </c>
      <c r="F19" s="4">
        <f t="shared" si="0"/>
        <v>7.0000000000000007E-2</v>
      </c>
      <c r="G19" s="5" t="s">
        <v>63</v>
      </c>
      <c r="H19" s="90" t="s">
        <v>61</v>
      </c>
      <c r="I19" s="78"/>
      <c r="J19" s="1" t="s">
        <v>15</v>
      </c>
      <c r="K19" s="79">
        <f t="shared" si="1"/>
        <v>0.08</v>
      </c>
      <c r="L19" s="79">
        <f t="shared" si="2"/>
        <v>0.08</v>
      </c>
      <c r="M19" s="79">
        <f t="shared" si="3"/>
        <v>0.08</v>
      </c>
      <c r="N19" s="79">
        <f t="shared" si="4"/>
        <v>0.08</v>
      </c>
      <c r="O19" s="79">
        <f t="shared" si="5"/>
        <v>0.08</v>
      </c>
      <c r="P19" s="79">
        <f t="shared" si="26"/>
        <v>0.08</v>
      </c>
      <c r="Q19" s="79">
        <f t="shared" si="6"/>
        <v>0.08</v>
      </c>
      <c r="R19" s="79">
        <f t="shared" si="7"/>
        <v>0.08</v>
      </c>
      <c r="S19" s="79">
        <f t="shared" si="8"/>
        <v>0.08</v>
      </c>
      <c r="T19" s="79">
        <f t="shared" si="9"/>
        <v>0.08</v>
      </c>
      <c r="U19" s="79">
        <f t="shared" si="10"/>
        <v>0.08</v>
      </c>
      <c r="V19" s="79">
        <f t="shared" si="11"/>
        <v>0.08</v>
      </c>
      <c r="W19" s="79">
        <f t="shared" si="12"/>
        <v>0.08</v>
      </c>
      <c r="X19" s="79">
        <f t="shared" si="13"/>
        <v>0.08</v>
      </c>
      <c r="Y19" s="79">
        <f t="shared" si="14"/>
        <v>7.0000000000000007E-2</v>
      </c>
      <c r="Z19" s="79">
        <f t="shared" si="15"/>
        <v>0.08</v>
      </c>
      <c r="AA19" s="79">
        <f t="shared" si="16"/>
        <v>7.0000000000000007E-2</v>
      </c>
      <c r="AB19" s="79">
        <f t="shared" si="17"/>
        <v>0.08</v>
      </c>
      <c r="AC19" s="79">
        <f t="shared" si="18"/>
        <v>0.08</v>
      </c>
      <c r="AD19" s="79">
        <f t="shared" si="19"/>
        <v>0.1</v>
      </c>
      <c r="AE19" s="79">
        <f t="shared" si="20"/>
        <v>7.0000000000000007E-2</v>
      </c>
      <c r="AF19" s="79">
        <f t="shared" si="21"/>
        <v>0.08</v>
      </c>
      <c r="AG19" s="79">
        <f t="shared" si="22"/>
        <v>7.0000000000000007E-2</v>
      </c>
      <c r="AH19" s="79">
        <f t="shared" si="23"/>
        <v>7.0000000000000007E-2</v>
      </c>
      <c r="AI19" s="79">
        <f t="shared" si="24"/>
        <v>0.08</v>
      </c>
      <c r="AJ19" s="79">
        <f t="shared" si="25"/>
        <v>7.0000000000000007E-2</v>
      </c>
    </row>
    <row r="20" spans="1:36" ht="12.95" customHeight="1" x14ac:dyDescent="0.15">
      <c r="A20" s="78">
        <v>687</v>
      </c>
      <c r="B20" s="107" t="s">
        <v>68</v>
      </c>
      <c r="C20" s="107"/>
      <c r="D20" s="78">
        <v>22</v>
      </c>
      <c r="E20" s="78">
        <v>16</v>
      </c>
      <c r="F20" s="4">
        <f t="shared" si="0"/>
        <v>0.28000000000000003</v>
      </c>
      <c r="G20" s="5" t="s">
        <v>63</v>
      </c>
      <c r="H20" s="90" t="s">
        <v>61</v>
      </c>
      <c r="I20" s="78"/>
      <c r="J20" s="1" t="s">
        <v>15</v>
      </c>
      <c r="K20" s="79">
        <f t="shared" si="1"/>
        <v>0.28000000000000003</v>
      </c>
      <c r="L20" s="79">
        <f t="shared" si="2"/>
        <v>0.3</v>
      </c>
      <c r="M20" s="79">
        <f t="shared" si="3"/>
        <v>0.3</v>
      </c>
      <c r="N20" s="79">
        <f t="shared" si="4"/>
        <v>0.3</v>
      </c>
      <c r="O20" s="79">
        <f t="shared" si="5"/>
        <v>0.3</v>
      </c>
      <c r="P20" s="79">
        <f t="shared" si="26"/>
        <v>0.3</v>
      </c>
      <c r="Q20" s="79">
        <f t="shared" si="6"/>
        <v>0.28000000000000003</v>
      </c>
      <c r="R20" s="79">
        <f t="shared" si="7"/>
        <v>0.3</v>
      </c>
      <c r="S20" s="79">
        <f t="shared" si="8"/>
        <v>0.3</v>
      </c>
      <c r="T20" s="79">
        <f t="shared" si="9"/>
        <v>0.3</v>
      </c>
      <c r="U20" s="79">
        <f t="shared" si="10"/>
        <v>0.3</v>
      </c>
      <c r="V20" s="79">
        <f t="shared" si="11"/>
        <v>0.32</v>
      </c>
      <c r="W20" s="79">
        <f t="shared" si="12"/>
        <v>0.3</v>
      </c>
      <c r="X20" s="79">
        <f t="shared" si="13"/>
        <v>0.3</v>
      </c>
      <c r="Y20" s="79">
        <f t="shared" si="14"/>
        <v>0.27</v>
      </c>
      <c r="Z20" s="79">
        <f t="shared" si="15"/>
        <v>0.3</v>
      </c>
      <c r="AA20" s="79">
        <f t="shared" si="16"/>
        <v>0.27</v>
      </c>
      <c r="AB20" s="79">
        <f t="shared" si="17"/>
        <v>0.31</v>
      </c>
      <c r="AC20" s="79">
        <f t="shared" si="18"/>
        <v>0.31</v>
      </c>
      <c r="AD20" s="79">
        <f t="shared" si="19"/>
        <v>0.34</v>
      </c>
      <c r="AE20" s="79">
        <f t="shared" si="20"/>
        <v>0.28000000000000003</v>
      </c>
      <c r="AF20" s="79">
        <f t="shared" si="21"/>
        <v>0.31</v>
      </c>
      <c r="AG20" s="79">
        <f t="shared" si="22"/>
        <v>0.27</v>
      </c>
      <c r="AH20" s="79">
        <f t="shared" si="23"/>
        <v>0.28000000000000003</v>
      </c>
      <c r="AI20" s="79">
        <f t="shared" si="24"/>
        <v>0.3</v>
      </c>
      <c r="AJ20" s="79">
        <f t="shared" si="25"/>
        <v>0.28000000000000003</v>
      </c>
    </row>
    <row r="21" spans="1:36" ht="12.95" customHeight="1" x14ac:dyDescent="0.15">
      <c r="A21" s="78">
        <v>688</v>
      </c>
      <c r="B21" s="107" t="s">
        <v>71</v>
      </c>
      <c r="C21" s="107"/>
      <c r="D21" s="78">
        <v>8</v>
      </c>
      <c r="E21" s="78">
        <v>8</v>
      </c>
      <c r="F21" s="4">
        <f t="shared" si="0"/>
        <v>0.02</v>
      </c>
      <c r="G21" s="5"/>
      <c r="H21" s="90" t="s">
        <v>61</v>
      </c>
      <c r="I21" s="78"/>
      <c r="J21" s="1" t="s">
        <v>15</v>
      </c>
      <c r="K21" s="79">
        <f t="shared" si="1"/>
        <v>0.02</v>
      </c>
      <c r="L21" s="79">
        <f t="shared" si="2"/>
        <v>0.02</v>
      </c>
      <c r="M21" s="79">
        <f t="shared" si="3"/>
        <v>0.02</v>
      </c>
      <c r="N21" s="79">
        <f t="shared" si="4"/>
        <v>0.02</v>
      </c>
      <c r="O21" s="79">
        <f t="shared" si="5"/>
        <v>0.02</v>
      </c>
      <c r="P21" s="79">
        <f t="shared" si="26"/>
        <v>0.02</v>
      </c>
      <c r="Q21" s="79">
        <f t="shared" si="6"/>
        <v>0.02</v>
      </c>
      <c r="R21" s="79">
        <f t="shared" si="7"/>
        <v>0.02</v>
      </c>
      <c r="S21" s="79">
        <f t="shared" si="8"/>
        <v>0.02</v>
      </c>
      <c r="T21" s="79">
        <f t="shared" si="9"/>
        <v>0.02</v>
      </c>
      <c r="U21" s="79">
        <f t="shared" si="10"/>
        <v>0.02</v>
      </c>
      <c r="V21" s="79">
        <f t="shared" si="11"/>
        <v>0.02</v>
      </c>
      <c r="W21" s="79">
        <f t="shared" si="12"/>
        <v>0.02</v>
      </c>
      <c r="X21" s="79">
        <f t="shared" si="13"/>
        <v>0.02</v>
      </c>
      <c r="Y21" s="79">
        <f t="shared" si="14"/>
        <v>0.02</v>
      </c>
      <c r="Z21" s="79">
        <f t="shared" si="15"/>
        <v>0.02</v>
      </c>
      <c r="AA21" s="79">
        <f t="shared" si="16"/>
        <v>0.02</v>
      </c>
      <c r="AB21" s="79">
        <f t="shared" si="17"/>
        <v>0.02</v>
      </c>
      <c r="AC21" s="79">
        <f t="shared" si="18"/>
        <v>0.02</v>
      </c>
      <c r="AD21" s="79">
        <f t="shared" si="19"/>
        <v>0.03</v>
      </c>
      <c r="AE21" s="79">
        <f t="shared" si="20"/>
        <v>0.02</v>
      </c>
      <c r="AF21" s="79">
        <f t="shared" si="21"/>
        <v>0.02</v>
      </c>
      <c r="AG21" s="79">
        <f t="shared" si="22"/>
        <v>0.02</v>
      </c>
      <c r="AH21" s="79">
        <f t="shared" si="23"/>
        <v>0.02</v>
      </c>
      <c r="AI21" s="79">
        <f t="shared" si="24"/>
        <v>0.02</v>
      </c>
      <c r="AJ21" s="79">
        <f t="shared" si="25"/>
        <v>0.02</v>
      </c>
    </row>
    <row r="22" spans="1:36" ht="12.95" customHeight="1" x14ac:dyDescent="0.15">
      <c r="A22" s="78">
        <v>689</v>
      </c>
      <c r="B22" s="107" t="s">
        <v>68</v>
      </c>
      <c r="C22" s="107"/>
      <c r="D22" s="78">
        <v>18</v>
      </c>
      <c r="E22" s="78">
        <v>13</v>
      </c>
      <c r="F22" s="4">
        <f t="shared" si="0"/>
        <v>0.15</v>
      </c>
      <c r="G22" s="5"/>
      <c r="H22" s="90" t="s">
        <v>61</v>
      </c>
      <c r="I22" s="78"/>
      <c r="J22" s="1" t="s">
        <v>15</v>
      </c>
      <c r="K22" s="79">
        <f t="shared" si="1"/>
        <v>0.16</v>
      </c>
      <c r="L22" s="79">
        <f t="shared" si="2"/>
        <v>0.17</v>
      </c>
      <c r="M22" s="79">
        <f t="shared" si="3"/>
        <v>0.16</v>
      </c>
      <c r="N22" s="79">
        <f t="shared" si="4"/>
        <v>0.17</v>
      </c>
      <c r="O22" s="79">
        <f t="shared" si="5"/>
        <v>0.17</v>
      </c>
      <c r="P22" s="79">
        <f t="shared" si="26"/>
        <v>0.17</v>
      </c>
      <c r="Q22" s="79">
        <f t="shared" si="6"/>
        <v>0.16</v>
      </c>
      <c r="R22" s="79">
        <f t="shared" si="7"/>
        <v>0.17</v>
      </c>
      <c r="S22" s="79">
        <f t="shared" si="8"/>
        <v>0.17</v>
      </c>
      <c r="T22" s="79">
        <f t="shared" si="9"/>
        <v>0.16</v>
      </c>
      <c r="U22" s="79">
        <f t="shared" si="10"/>
        <v>0.17</v>
      </c>
      <c r="V22" s="79">
        <f t="shared" si="11"/>
        <v>0.18</v>
      </c>
      <c r="W22" s="79">
        <f t="shared" si="12"/>
        <v>0.17</v>
      </c>
      <c r="X22" s="79">
        <f t="shared" si="13"/>
        <v>0.17</v>
      </c>
      <c r="Y22" s="79">
        <f t="shared" si="14"/>
        <v>0.15</v>
      </c>
      <c r="Z22" s="79">
        <f t="shared" si="15"/>
        <v>0.17</v>
      </c>
      <c r="AA22" s="79">
        <f t="shared" si="16"/>
        <v>0.15</v>
      </c>
      <c r="AB22" s="79">
        <f t="shared" si="17"/>
        <v>0.17</v>
      </c>
      <c r="AC22" s="79">
        <f t="shared" si="18"/>
        <v>0.17</v>
      </c>
      <c r="AD22" s="79">
        <f t="shared" si="19"/>
        <v>0.19</v>
      </c>
      <c r="AE22" s="79">
        <f t="shared" si="20"/>
        <v>0.15</v>
      </c>
      <c r="AF22" s="79">
        <f t="shared" si="21"/>
        <v>0.17</v>
      </c>
      <c r="AG22" s="79">
        <f t="shared" si="22"/>
        <v>0.15</v>
      </c>
      <c r="AH22" s="79">
        <f t="shared" si="23"/>
        <v>0.15</v>
      </c>
      <c r="AI22" s="79">
        <f t="shared" si="24"/>
        <v>0.17</v>
      </c>
      <c r="AJ22" s="79">
        <f t="shared" si="25"/>
        <v>0.15</v>
      </c>
    </row>
    <row r="23" spans="1:36" ht="12.95" customHeight="1" x14ac:dyDescent="0.15">
      <c r="A23" s="78"/>
      <c r="B23" s="107"/>
      <c r="C23" s="107"/>
      <c r="D23" s="78"/>
      <c r="E23" s="78"/>
      <c r="F23" s="4" t="str">
        <f t="shared" si="0"/>
        <v/>
      </c>
      <c r="G23" s="5"/>
      <c r="H23" s="90"/>
      <c r="I23" s="78"/>
      <c r="J23" s="1" t="s">
        <v>15</v>
      </c>
      <c r="K23" s="79" t="e">
        <f t="shared" si="1"/>
        <v>#NUM!</v>
      </c>
      <c r="L23" s="79" t="e">
        <f t="shared" si="2"/>
        <v>#NUM!</v>
      </c>
      <c r="M23" s="79" t="e">
        <f t="shared" si="3"/>
        <v>#NUM!</v>
      </c>
      <c r="N23" s="79" t="e">
        <f t="shared" si="4"/>
        <v>#NUM!</v>
      </c>
      <c r="O23" s="79" t="e">
        <f t="shared" si="5"/>
        <v>#NUM!</v>
      </c>
      <c r="P23" s="79" t="e">
        <f t="shared" si="26"/>
        <v>#N/A</v>
      </c>
      <c r="Q23" s="79" t="e">
        <f t="shared" si="6"/>
        <v>#NUM!</v>
      </c>
      <c r="R23" s="79" t="e">
        <f t="shared" si="7"/>
        <v>#NUM!</v>
      </c>
      <c r="S23" s="79" t="e">
        <f t="shared" si="8"/>
        <v>#NUM!</v>
      </c>
      <c r="T23" s="79" t="e">
        <f t="shared" si="9"/>
        <v>#NUM!</v>
      </c>
      <c r="U23" s="79" t="e">
        <f t="shared" si="10"/>
        <v>#N/A</v>
      </c>
      <c r="V23" s="79" t="e">
        <f t="shared" si="11"/>
        <v>#NUM!</v>
      </c>
      <c r="W23" s="79" t="e">
        <f t="shared" si="12"/>
        <v>#NUM!</v>
      </c>
      <c r="X23" s="79" t="e">
        <f t="shared" si="13"/>
        <v>#NUM!</v>
      </c>
      <c r="Y23" s="79" t="e">
        <f t="shared" si="14"/>
        <v>#NUM!</v>
      </c>
      <c r="Z23" s="79" t="e">
        <f t="shared" si="15"/>
        <v>#N/A</v>
      </c>
      <c r="AA23" s="79" t="e">
        <f t="shared" si="16"/>
        <v>#NUM!</v>
      </c>
      <c r="AB23" s="79" t="e">
        <f t="shared" si="17"/>
        <v>#NUM!</v>
      </c>
      <c r="AC23" s="79" t="e">
        <f t="shared" si="18"/>
        <v>#NUM!</v>
      </c>
      <c r="AD23" s="79" t="e">
        <f t="shared" si="19"/>
        <v>#NUM!</v>
      </c>
      <c r="AE23" s="79" t="e">
        <f t="shared" si="20"/>
        <v>#NUM!</v>
      </c>
      <c r="AF23" s="79" t="e">
        <f t="shared" si="21"/>
        <v>#N/A</v>
      </c>
      <c r="AG23" s="79" t="e">
        <f t="shared" si="22"/>
        <v>#NUM!</v>
      </c>
      <c r="AH23" s="79" t="e">
        <f t="shared" si="23"/>
        <v>#NUM!</v>
      </c>
      <c r="AI23" s="79" t="e">
        <f t="shared" si="24"/>
        <v>#NUM!</v>
      </c>
      <c r="AJ23" s="79" t="e">
        <f t="shared" si="25"/>
        <v>#N/A</v>
      </c>
    </row>
    <row r="24" spans="1:36" ht="12.95" customHeight="1" x14ac:dyDescent="0.15">
      <c r="A24" s="78"/>
      <c r="B24" s="107"/>
      <c r="C24" s="107"/>
      <c r="D24" s="78"/>
      <c r="E24" s="78"/>
      <c r="F24" s="4" t="str">
        <f t="shared" si="0"/>
        <v/>
      </c>
      <c r="G24" s="5"/>
      <c r="H24" s="90"/>
      <c r="I24" s="78"/>
      <c r="J24" s="1" t="s">
        <v>15</v>
      </c>
      <c r="K24" s="79" t="e">
        <f t="shared" si="1"/>
        <v>#NUM!</v>
      </c>
      <c r="L24" s="79" t="e">
        <f t="shared" si="2"/>
        <v>#NUM!</v>
      </c>
      <c r="M24" s="79" t="e">
        <f t="shared" si="3"/>
        <v>#NUM!</v>
      </c>
      <c r="N24" s="79" t="e">
        <f t="shared" si="4"/>
        <v>#NUM!</v>
      </c>
      <c r="O24" s="79" t="e">
        <f t="shared" si="5"/>
        <v>#NUM!</v>
      </c>
      <c r="P24" s="79" t="e">
        <f t="shared" si="26"/>
        <v>#N/A</v>
      </c>
      <c r="Q24" s="79" t="e">
        <f t="shared" si="6"/>
        <v>#NUM!</v>
      </c>
      <c r="R24" s="79" t="e">
        <f t="shared" si="7"/>
        <v>#NUM!</v>
      </c>
      <c r="S24" s="79" t="e">
        <f t="shared" si="8"/>
        <v>#NUM!</v>
      </c>
      <c r="T24" s="79" t="e">
        <f t="shared" si="9"/>
        <v>#NUM!</v>
      </c>
      <c r="U24" s="79" t="e">
        <f t="shared" si="10"/>
        <v>#N/A</v>
      </c>
      <c r="V24" s="79" t="e">
        <f t="shared" si="11"/>
        <v>#NUM!</v>
      </c>
      <c r="W24" s="79" t="e">
        <f t="shared" si="12"/>
        <v>#NUM!</v>
      </c>
      <c r="X24" s="79" t="e">
        <f t="shared" si="13"/>
        <v>#NUM!</v>
      </c>
      <c r="Y24" s="79" t="e">
        <f t="shared" si="14"/>
        <v>#NUM!</v>
      </c>
      <c r="Z24" s="79" t="e">
        <f t="shared" si="15"/>
        <v>#N/A</v>
      </c>
      <c r="AA24" s="79" t="e">
        <f t="shared" si="16"/>
        <v>#NUM!</v>
      </c>
      <c r="AB24" s="79" t="e">
        <f t="shared" si="17"/>
        <v>#NUM!</v>
      </c>
      <c r="AC24" s="79" t="e">
        <f t="shared" si="18"/>
        <v>#NUM!</v>
      </c>
      <c r="AD24" s="79" t="e">
        <f t="shared" si="19"/>
        <v>#NUM!</v>
      </c>
      <c r="AE24" s="79" t="e">
        <f t="shared" si="20"/>
        <v>#NUM!</v>
      </c>
      <c r="AF24" s="79" t="e">
        <f t="shared" si="21"/>
        <v>#N/A</v>
      </c>
      <c r="AG24" s="79" t="e">
        <f t="shared" si="22"/>
        <v>#NUM!</v>
      </c>
      <c r="AH24" s="79" t="e">
        <f t="shared" si="23"/>
        <v>#NUM!</v>
      </c>
      <c r="AI24" s="79" t="e">
        <f t="shared" si="24"/>
        <v>#NUM!</v>
      </c>
      <c r="AJ24" s="79" t="e">
        <f t="shared" si="25"/>
        <v>#N/A</v>
      </c>
    </row>
    <row r="25" spans="1:36" ht="12.95" customHeight="1" x14ac:dyDescent="0.15">
      <c r="A25" s="78"/>
      <c r="B25" s="107"/>
      <c r="C25" s="107"/>
      <c r="D25" s="78"/>
      <c r="E25" s="78"/>
      <c r="F25" s="4" t="str">
        <f t="shared" si="0"/>
        <v/>
      </c>
      <c r="G25" s="6"/>
      <c r="H25" s="90"/>
      <c r="I25" s="78"/>
      <c r="J25" s="1" t="s">
        <v>15</v>
      </c>
      <c r="K25" s="79" t="e">
        <f t="shared" si="1"/>
        <v>#NUM!</v>
      </c>
      <c r="L25" s="79" t="e">
        <f t="shared" si="2"/>
        <v>#NUM!</v>
      </c>
      <c r="M25" s="79" t="e">
        <f t="shared" si="3"/>
        <v>#NUM!</v>
      </c>
      <c r="N25" s="79" t="e">
        <f t="shared" si="4"/>
        <v>#NUM!</v>
      </c>
      <c r="O25" s="79" t="e">
        <f t="shared" si="5"/>
        <v>#NUM!</v>
      </c>
      <c r="P25" s="79" t="e">
        <f t="shared" si="26"/>
        <v>#N/A</v>
      </c>
      <c r="Q25" s="79" t="e">
        <f t="shared" si="6"/>
        <v>#NUM!</v>
      </c>
      <c r="R25" s="79" t="e">
        <f t="shared" si="7"/>
        <v>#NUM!</v>
      </c>
      <c r="S25" s="79" t="e">
        <f t="shared" si="8"/>
        <v>#NUM!</v>
      </c>
      <c r="T25" s="79" t="e">
        <f t="shared" si="9"/>
        <v>#NUM!</v>
      </c>
      <c r="U25" s="79" t="e">
        <f t="shared" si="10"/>
        <v>#N/A</v>
      </c>
      <c r="V25" s="79" t="e">
        <f t="shared" si="11"/>
        <v>#NUM!</v>
      </c>
      <c r="W25" s="79" t="e">
        <f t="shared" si="12"/>
        <v>#NUM!</v>
      </c>
      <c r="X25" s="79" t="e">
        <f t="shared" si="13"/>
        <v>#NUM!</v>
      </c>
      <c r="Y25" s="79" t="e">
        <f t="shared" si="14"/>
        <v>#NUM!</v>
      </c>
      <c r="Z25" s="79" t="e">
        <f t="shared" si="15"/>
        <v>#N/A</v>
      </c>
      <c r="AA25" s="79" t="e">
        <f t="shared" si="16"/>
        <v>#NUM!</v>
      </c>
      <c r="AB25" s="79" t="e">
        <f t="shared" si="17"/>
        <v>#NUM!</v>
      </c>
      <c r="AC25" s="79" t="e">
        <f t="shared" si="18"/>
        <v>#NUM!</v>
      </c>
      <c r="AD25" s="79" t="e">
        <f t="shared" si="19"/>
        <v>#NUM!</v>
      </c>
      <c r="AE25" s="79" t="e">
        <f t="shared" si="20"/>
        <v>#NUM!</v>
      </c>
      <c r="AF25" s="79" t="e">
        <f t="shared" si="21"/>
        <v>#N/A</v>
      </c>
      <c r="AG25" s="79" t="e">
        <f t="shared" si="22"/>
        <v>#NUM!</v>
      </c>
      <c r="AH25" s="79" t="e">
        <f t="shared" si="23"/>
        <v>#NUM!</v>
      </c>
      <c r="AI25" s="79" t="e">
        <f t="shared" si="24"/>
        <v>#NUM!</v>
      </c>
      <c r="AJ25" s="79" t="e">
        <f t="shared" si="25"/>
        <v>#N/A</v>
      </c>
    </row>
    <row r="26" spans="1:36" ht="12.95" customHeight="1" x14ac:dyDescent="0.15">
      <c r="A26" s="78"/>
      <c r="B26" s="107"/>
      <c r="C26" s="107"/>
      <c r="D26" s="78"/>
      <c r="E26" s="78"/>
      <c r="F26" s="4" t="str">
        <f t="shared" si="0"/>
        <v/>
      </c>
      <c r="G26" s="7"/>
      <c r="H26" s="90"/>
      <c r="I26" s="78"/>
      <c r="J26" s="1" t="s">
        <v>15</v>
      </c>
      <c r="K26" s="79" t="e">
        <f t="shared" si="1"/>
        <v>#NUM!</v>
      </c>
      <c r="L26" s="79" t="e">
        <f t="shared" si="2"/>
        <v>#NUM!</v>
      </c>
      <c r="M26" s="79" t="e">
        <f t="shared" si="3"/>
        <v>#NUM!</v>
      </c>
      <c r="N26" s="79" t="e">
        <f t="shared" si="4"/>
        <v>#NUM!</v>
      </c>
      <c r="O26" s="79" t="e">
        <f t="shared" si="5"/>
        <v>#NUM!</v>
      </c>
      <c r="P26" s="79" t="e">
        <f t="shared" si="26"/>
        <v>#N/A</v>
      </c>
      <c r="Q26" s="79" t="e">
        <f t="shared" si="6"/>
        <v>#NUM!</v>
      </c>
      <c r="R26" s="79" t="e">
        <f t="shared" si="7"/>
        <v>#NUM!</v>
      </c>
      <c r="S26" s="79" t="e">
        <f t="shared" si="8"/>
        <v>#NUM!</v>
      </c>
      <c r="T26" s="79" t="e">
        <f t="shared" si="9"/>
        <v>#NUM!</v>
      </c>
      <c r="U26" s="79" t="e">
        <f t="shared" si="10"/>
        <v>#N/A</v>
      </c>
      <c r="V26" s="79" t="e">
        <f t="shared" si="11"/>
        <v>#NUM!</v>
      </c>
      <c r="W26" s="79" t="e">
        <f t="shared" si="12"/>
        <v>#NUM!</v>
      </c>
      <c r="X26" s="79" t="e">
        <f t="shared" si="13"/>
        <v>#NUM!</v>
      </c>
      <c r="Y26" s="79" t="e">
        <f t="shared" si="14"/>
        <v>#NUM!</v>
      </c>
      <c r="Z26" s="79" t="e">
        <f t="shared" si="15"/>
        <v>#N/A</v>
      </c>
      <c r="AA26" s="79" t="e">
        <f t="shared" si="16"/>
        <v>#NUM!</v>
      </c>
      <c r="AB26" s="79" t="e">
        <f t="shared" si="17"/>
        <v>#NUM!</v>
      </c>
      <c r="AC26" s="79" t="e">
        <f t="shared" si="18"/>
        <v>#NUM!</v>
      </c>
      <c r="AD26" s="79" t="e">
        <f t="shared" si="19"/>
        <v>#NUM!</v>
      </c>
      <c r="AE26" s="79" t="e">
        <f t="shared" si="20"/>
        <v>#NUM!</v>
      </c>
      <c r="AF26" s="79" t="e">
        <f t="shared" si="21"/>
        <v>#N/A</v>
      </c>
      <c r="AG26" s="79" t="e">
        <f t="shared" si="22"/>
        <v>#NUM!</v>
      </c>
      <c r="AH26" s="79" t="e">
        <f t="shared" si="23"/>
        <v>#NUM!</v>
      </c>
      <c r="AI26" s="79" t="e">
        <f t="shared" si="24"/>
        <v>#NUM!</v>
      </c>
      <c r="AJ26" s="79" t="e">
        <f t="shared" si="25"/>
        <v>#N/A</v>
      </c>
    </row>
    <row r="27" spans="1:36" ht="12.95" customHeight="1" x14ac:dyDescent="0.15">
      <c r="A27" s="78"/>
      <c r="B27" s="107"/>
      <c r="C27" s="107"/>
      <c r="D27" s="78"/>
      <c r="E27" s="78"/>
      <c r="F27" s="4" t="str">
        <f t="shared" si="0"/>
        <v/>
      </c>
      <c r="G27" s="78"/>
      <c r="H27" s="78"/>
      <c r="I27" s="78"/>
      <c r="J27" s="1" t="s">
        <v>15</v>
      </c>
      <c r="K27" s="79" t="e">
        <f t="shared" si="1"/>
        <v>#NUM!</v>
      </c>
      <c r="L27" s="79" t="e">
        <f t="shared" si="2"/>
        <v>#NUM!</v>
      </c>
      <c r="M27" s="79" t="e">
        <f t="shared" si="3"/>
        <v>#NUM!</v>
      </c>
      <c r="N27" s="79" t="e">
        <f t="shared" si="4"/>
        <v>#NUM!</v>
      </c>
      <c r="O27" s="79" t="e">
        <f t="shared" si="5"/>
        <v>#NUM!</v>
      </c>
      <c r="P27" s="79" t="e">
        <f t="shared" si="26"/>
        <v>#N/A</v>
      </c>
      <c r="Q27" s="79" t="e">
        <f t="shared" si="6"/>
        <v>#NUM!</v>
      </c>
      <c r="R27" s="79" t="e">
        <f t="shared" si="7"/>
        <v>#NUM!</v>
      </c>
      <c r="S27" s="79" t="e">
        <f t="shared" si="8"/>
        <v>#NUM!</v>
      </c>
      <c r="T27" s="79" t="e">
        <f t="shared" si="9"/>
        <v>#NUM!</v>
      </c>
      <c r="U27" s="79" t="e">
        <f t="shared" si="10"/>
        <v>#N/A</v>
      </c>
      <c r="V27" s="79" t="e">
        <f t="shared" si="11"/>
        <v>#NUM!</v>
      </c>
      <c r="W27" s="79" t="e">
        <f t="shared" si="12"/>
        <v>#NUM!</v>
      </c>
      <c r="X27" s="79" t="e">
        <f t="shared" si="13"/>
        <v>#NUM!</v>
      </c>
      <c r="Y27" s="79" t="e">
        <f t="shared" si="14"/>
        <v>#NUM!</v>
      </c>
      <c r="Z27" s="79" t="e">
        <f t="shared" si="15"/>
        <v>#N/A</v>
      </c>
      <c r="AA27" s="79" t="e">
        <f t="shared" si="16"/>
        <v>#NUM!</v>
      </c>
      <c r="AB27" s="79" t="e">
        <f t="shared" si="17"/>
        <v>#NUM!</v>
      </c>
      <c r="AC27" s="79" t="e">
        <f t="shared" si="18"/>
        <v>#NUM!</v>
      </c>
      <c r="AD27" s="79" t="e">
        <f t="shared" si="19"/>
        <v>#NUM!</v>
      </c>
      <c r="AE27" s="79" t="e">
        <f t="shared" si="20"/>
        <v>#NUM!</v>
      </c>
      <c r="AF27" s="79" t="e">
        <f t="shared" si="21"/>
        <v>#N/A</v>
      </c>
      <c r="AG27" s="79" t="e">
        <f t="shared" si="22"/>
        <v>#NUM!</v>
      </c>
      <c r="AH27" s="79" t="e">
        <f t="shared" si="23"/>
        <v>#NUM!</v>
      </c>
      <c r="AI27" s="79" t="e">
        <f t="shared" si="24"/>
        <v>#NUM!</v>
      </c>
      <c r="AJ27" s="79" t="e">
        <f t="shared" si="25"/>
        <v>#N/A</v>
      </c>
    </row>
    <row r="28" spans="1:36" ht="12.95" customHeight="1" x14ac:dyDescent="0.15">
      <c r="A28" s="78"/>
      <c r="B28" s="107"/>
      <c r="C28" s="107"/>
      <c r="D28" s="78"/>
      <c r="E28" s="78"/>
      <c r="F28" s="4" t="str">
        <f t="shared" si="0"/>
        <v/>
      </c>
      <c r="G28" s="78"/>
      <c r="H28" s="78"/>
      <c r="I28" s="78"/>
      <c r="J28" s="1" t="s">
        <v>15</v>
      </c>
      <c r="K28" s="79" t="e">
        <f t="shared" si="1"/>
        <v>#NUM!</v>
      </c>
      <c r="L28" s="79" t="e">
        <f t="shared" si="2"/>
        <v>#NUM!</v>
      </c>
      <c r="M28" s="79" t="e">
        <f t="shared" si="3"/>
        <v>#NUM!</v>
      </c>
      <c r="N28" s="79" t="e">
        <f t="shared" si="4"/>
        <v>#NUM!</v>
      </c>
      <c r="O28" s="79" t="e">
        <f t="shared" si="5"/>
        <v>#NUM!</v>
      </c>
      <c r="P28" s="79" t="e">
        <f t="shared" si="26"/>
        <v>#N/A</v>
      </c>
      <c r="Q28" s="79" t="e">
        <f t="shared" si="6"/>
        <v>#NUM!</v>
      </c>
      <c r="R28" s="79" t="e">
        <f t="shared" si="7"/>
        <v>#NUM!</v>
      </c>
      <c r="S28" s="79" t="e">
        <f t="shared" si="8"/>
        <v>#NUM!</v>
      </c>
      <c r="T28" s="79" t="e">
        <f t="shared" si="9"/>
        <v>#NUM!</v>
      </c>
      <c r="U28" s="79" t="e">
        <f t="shared" si="10"/>
        <v>#N/A</v>
      </c>
      <c r="V28" s="79" t="e">
        <f t="shared" si="11"/>
        <v>#NUM!</v>
      </c>
      <c r="W28" s="79" t="e">
        <f t="shared" si="12"/>
        <v>#NUM!</v>
      </c>
      <c r="X28" s="79" t="e">
        <f t="shared" si="13"/>
        <v>#NUM!</v>
      </c>
      <c r="Y28" s="79" t="e">
        <f t="shared" si="14"/>
        <v>#NUM!</v>
      </c>
      <c r="Z28" s="79" t="e">
        <f t="shared" si="15"/>
        <v>#N/A</v>
      </c>
      <c r="AA28" s="79" t="e">
        <f t="shared" si="16"/>
        <v>#NUM!</v>
      </c>
      <c r="AB28" s="79" t="e">
        <f t="shared" si="17"/>
        <v>#NUM!</v>
      </c>
      <c r="AC28" s="79" t="e">
        <f t="shared" si="18"/>
        <v>#NUM!</v>
      </c>
      <c r="AD28" s="79" t="e">
        <f t="shared" si="19"/>
        <v>#NUM!</v>
      </c>
      <c r="AE28" s="79" t="e">
        <f t="shared" si="20"/>
        <v>#NUM!</v>
      </c>
      <c r="AF28" s="79" t="e">
        <f t="shared" si="21"/>
        <v>#N/A</v>
      </c>
      <c r="AG28" s="79" t="e">
        <f t="shared" si="22"/>
        <v>#NUM!</v>
      </c>
      <c r="AH28" s="79" t="e">
        <f t="shared" si="23"/>
        <v>#NUM!</v>
      </c>
      <c r="AI28" s="79" t="e">
        <f t="shared" si="24"/>
        <v>#NUM!</v>
      </c>
      <c r="AJ28" s="79" t="e">
        <f t="shared" si="25"/>
        <v>#N/A</v>
      </c>
    </row>
    <row r="29" spans="1:36" ht="12.95" customHeight="1" x14ac:dyDescent="0.15">
      <c r="A29" s="78"/>
      <c r="B29" s="107"/>
      <c r="C29" s="107"/>
      <c r="D29" s="78"/>
      <c r="E29" s="78"/>
      <c r="F29" s="4" t="str">
        <f t="shared" si="0"/>
        <v/>
      </c>
      <c r="G29" s="78"/>
      <c r="H29" s="78"/>
      <c r="I29" s="78"/>
      <c r="J29" s="1" t="s">
        <v>15</v>
      </c>
      <c r="K29" s="79" t="e">
        <f t="shared" si="1"/>
        <v>#NUM!</v>
      </c>
      <c r="L29" s="79" t="e">
        <f t="shared" si="2"/>
        <v>#NUM!</v>
      </c>
      <c r="M29" s="79" t="e">
        <f t="shared" si="3"/>
        <v>#NUM!</v>
      </c>
      <c r="N29" s="79" t="e">
        <f t="shared" si="4"/>
        <v>#NUM!</v>
      </c>
      <c r="O29" s="79" t="e">
        <f t="shared" si="5"/>
        <v>#NUM!</v>
      </c>
      <c r="P29" s="79" t="e">
        <f t="shared" si="26"/>
        <v>#N/A</v>
      </c>
      <c r="Q29" s="79" t="e">
        <f t="shared" si="6"/>
        <v>#NUM!</v>
      </c>
      <c r="R29" s="79" t="e">
        <f t="shared" si="7"/>
        <v>#NUM!</v>
      </c>
      <c r="S29" s="79" t="e">
        <f t="shared" si="8"/>
        <v>#NUM!</v>
      </c>
      <c r="T29" s="79" t="e">
        <f t="shared" si="9"/>
        <v>#NUM!</v>
      </c>
      <c r="U29" s="79" t="e">
        <f t="shared" si="10"/>
        <v>#N/A</v>
      </c>
      <c r="V29" s="79" t="e">
        <f t="shared" si="11"/>
        <v>#NUM!</v>
      </c>
      <c r="W29" s="79" t="e">
        <f t="shared" si="12"/>
        <v>#NUM!</v>
      </c>
      <c r="X29" s="79" t="e">
        <f t="shared" si="13"/>
        <v>#NUM!</v>
      </c>
      <c r="Y29" s="79" t="e">
        <f t="shared" si="14"/>
        <v>#NUM!</v>
      </c>
      <c r="Z29" s="79" t="e">
        <f t="shared" si="15"/>
        <v>#N/A</v>
      </c>
      <c r="AA29" s="79" t="e">
        <f t="shared" si="16"/>
        <v>#NUM!</v>
      </c>
      <c r="AB29" s="79" t="e">
        <f t="shared" si="17"/>
        <v>#NUM!</v>
      </c>
      <c r="AC29" s="79" t="e">
        <f t="shared" si="18"/>
        <v>#NUM!</v>
      </c>
      <c r="AD29" s="79" t="e">
        <f t="shared" si="19"/>
        <v>#NUM!</v>
      </c>
      <c r="AE29" s="79" t="e">
        <f t="shared" si="20"/>
        <v>#NUM!</v>
      </c>
      <c r="AF29" s="79" t="e">
        <f t="shared" si="21"/>
        <v>#N/A</v>
      </c>
      <c r="AG29" s="79" t="e">
        <f t="shared" si="22"/>
        <v>#NUM!</v>
      </c>
      <c r="AH29" s="79" t="e">
        <f t="shared" si="23"/>
        <v>#NUM!</v>
      </c>
      <c r="AI29" s="79" t="e">
        <f t="shared" si="24"/>
        <v>#NUM!</v>
      </c>
      <c r="AJ29" s="79" t="e">
        <f t="shared" si="25"/>
        <v>#N/A</v>
      </c>
    </row>
    <row r="30" spans="1:36" ht="12.95" customHeight="1" x14ac:dyDescent="0.15">
      <c r="A30" s="78"/>
      <c r="B30" s="107"/>
      <c r="C30" s="107"/>
      <c r="D30" s="78"/>
      <c r="E30" s="78"/>
      <c r="F30" s="4" t="str">
        <f t="shared" si="0"/>
        <v/>
      </c>
      <c r="G30" s="6"/>
      <c r="H30" s="78"/>
      <c r="I30" s="78"/>
      <c r="J30" s="1" t="s">
        <v>15</v>
      </c>
      <c r="K30" s="79" t="e">
        <f t="shared" si="1"/>
        <v>#NUM!</v>
      </c>
      <c r="L30" s="79" t="e">
        <f t="shared" si="2"/>
        <v>#NUM!</v>
      </c>
      <c r="M30" s="79" t="e">
        <f t="shared" si="3"/>
        <v>#NUM!</v>
      </c>
      <c r="N30" s="79" t="e">
        <f t="shared" si="4"/>
        <v>#NUM!</v>
      </c>
      <c r="O30" s="79" t="e">
        <f t="shared" si="5"/>
        <v>#NUM!</v>
      </c>
      <c r="P30" s="79" t="e">
        <f t="shared" si="26"/>
        <v>#N/A</v>
      </c>
      <c r="Q30" s="79" t="e">
        <f t="shared" si="6"/>
        <v>#NUM!</v>
      </c>
      <c r="R30" s="79" t="e">
        <f t="shared" si="7"/>
        <v>#NUM!</v>
      </c>
      <c r="S30" s="79" t="e">
        <f t="shared" si="8"/>
        <v>#NUM!</v>
      </c>
      <c r="T30" s="79" t="e">
        <f t="shared" si="9"/>
        <v>#NUM!</v>
      </c>
      <c r="U30" s="79" t="e">
        <f t="shared" si="10"/>
        <v>#N/A</v>
      </c>
      <c r="V30" s="79" t="e">
        <f t="shared" si="11"/>
        <v>#NUM!</v>
      </c>
      <c r="W30" s="79" t="e">
        <f t="shared" si="12"/>
        <v>#NUM!</v>
      </c>
      <c r="X30" s="79" t="e">
        <f t="shared" si="13"/>
        <v>#NUM!</v>
      </c>
      <c r="Y30" s="79" t="e">
        <f t="shared" si="14"/>
        <v>#NUM!</v>
      </c>
      <c r="Z30" s="79" t="e">
        <f t="shared" si="15"/>
        <v>#N/A</v>
      </c>
      <c r="AA30" s="79" t="e">
        <f t="shared" si="16"/>
        <v>#NUM!</v>
      </c>
      <c r="AB30" s="79" t="e">
        <f t="shared" si="17"/>
        <v>#NUM!</v>
      </c>
      <c r="AC30" s="79" t="e">
        <f t="shared" si="18"/>
        <v>#NUM!</v>
      </c>
      <c r="AD30" s="79" t="e">
        <f t="shared" si="19"/>
        <v>#NUM!</v>
      </c>
      <c r="AE30" s="79" t="e">
        <f t="shared" si="20"/>
        <v>#NUM!</v>
      </c>
      <c r="AF30" s="79" t="e">
        <f t="shared" si="21"/>
        <v>#N/A</v>
      </c>
      <c r="AG30" s="79" t="e">
        <f t="shared" si="22"/>
        <v>#NUM!</v>
      </c>
      <c r="AH30" s="79" t="e">
        <f t="shared" si="23"/>
        <v>#NUM!</v>
      </c>
      <c r="AI30" s="79" t="e">
        <f t="shared" si="24"/>
        <v>#NUM!</v>
      </c>
      <c r="AJ30" s="79" t="e">
        <f t="shared" si="25"/>
        <v>#N/A</v>
      </c>
    </row>
    <row r="31" spans="1:36" ht="12.95" customHeight="1" x14ac:dyDescent="0.15">
      <c r="A31" s="78"/>
      <c r="B31" s="107"/>
      <c r="C31" s="107"/>
      <c r="D31" s="78"/>
      <c r="E31" s="78"/>
      <c r="F31" s="4" t="str">
        <f t="shared" si="0"/>
        <v/>
      </c>
      <c r="G31" s="78"/>
      <c r="H31" s="78"/>
      <c r="I31" s="78"/>
      <c r="J31" s="1" t="s">
        <v>15</v>
      </c>
      <c r="K31" s="79" t="e">
        <f t="shared" si="1"/>
        <v>#NUM!</v>
      </c>
      <c r="L31" s="79" t="e">
        <f t="shared" si="2"/>
        <v>#NUM!</v>
      </c>
      <c r="M31" s="79" t="e">
        <f t="shared" si="3"/>
        <v>#NUM!</v>
      </c>
      <c r="N31" s="79" t="e">
        <f t="shared" si="4"/>
        <v>#NUM!</v>
      </c>
      <c r="O31" s="79" t="e">
        <f t="shared" si="5"/>
        <v>#NUM!</v>
      </c>
      <c r="P31" s="79" t="e">
        <f t="shared" si="26"/>
        <v>#N/A</v>
      </c>
      <c r="Q31" s="79" t="e">
        <f t="shared" si="6"/>
        <v>#NUM!</v>
      </c>
      <c r="R31" s="79" t="e">
        <f t="shared" si="7"/>
        <v>#NUM!</v>
      </c>
      <c r="S31" s="79" t="e">
        <f t="shared" si="8"/>
        <v>#NUM!</v>
      </c>
      <c r="T31" s="79" t="e">
        <f t="shared" si="9"/>
        <v>#NUM!</v>
      </c>
      <c r="U31" s="79" t="e">
        <f t="shared" si="10"/>
        <v>#N/A</v>
      </c>
      <c r="V31" s="79" t="e">
        <f t="shared" si="11"/>
        <v>#NUM!</v>
      </c>
      <c r="W31" s="79" t="e">
        <f t="shared" si="12"/>
        <v>#NUM!</v>
      </c>
      <c r="X31" s="79" t="e">
        <f t="shared" si="13"/>
        <v>#NUM!</v>
      </c>
      <c r="Y31" s="79" t="e">
        <f t="shared" si="14"/>
        <v>#NUM!</v>
      </c>
      <c r="Z31" s="79" t="e">
        <f t="shared" si="15"/>
        <v>#N/A</v>
      </c>
      <c r="AA31" s="79" t="e">
        <f t="shared" si="16"/>
        <v>#NUM!</v>
      </c>
      <c r="AB31" s="79" t="e">
        <f t="shared" si="17"/>
        <v>#NUM!</v>
      </c>
      <c r="AC31" s="79" t="e">
        <f t="shared" si="18"/>
        <v>#NUM!</v>
      </c>
      <c r="AD31" s="79" t="e">
        <f t="shared" si="19"/>
        <v>#NUM!</v>
      </c>
      <c r="AE31" s="79" t="e">
        <f t="shared" si="20"/>
        <v>#NUM!</v>
      </c>
      <c r="AF31" s="79" t="e">
        <f t="shared" si="21"/>
        <v>#N/A</v>
      </c>
      <c r="AG31" s="79" t="e">
        <f t="shared" si="22"/>
        <v>#NUM!</v>
      </c>
      <c r="AH31" s="79" t="e">
        <f t="shared" si="23"/>
        <v>#NUM!</v>
      </c>
      <c r="AI31" s="79" t="e">
        <f t="shared" si="24"/>
        <v>#NUM!</v>
      </c>
      <c r="AJ31" s="79" t="e">
        <f t="shared" si="25"/>
        <v>#N/A</v>
      </c>
    </row>
    <row r="32" spans="1:36" ht="12.95" customHeight="1" x14ac:dyDescent="0.15">
      <c r="A32" s="78"/>
      <c r="B32" s="107"/>
      <c r="C32" s="107"/>
      <c r="D32" s="78"/>
      <c r="E32" s="78"/>
      <c r="F32" s="4" t="str">
        <f t="shared" si="0"/>
        <v/>
      </c>
      <c r="G32" s="78"/>
      <c r="H32" s="78"/>
      <c r="I32" s="78"/>
      <c r="J32" s="1" t="s">
        <v>15</v>
      </c>
      <c r="K32" s="79" t="e">
        <f t="shared" si="1"/>
        <v>#NUM!</v>
      </c>
      <c r="L32" s="79" t="e">
        <f t="shared" si="2"/>
        <v>#NUM!</v>
      </c>
      <c r="M32" s="79" t="e">
        <f t="shared" si="3"/>
        <v>#NUM!</v>
      </c>
      <c r="N32" s="79" t="e">
        <f t="shared" si="4"/>
        <v>#NUM!</v>
      </c>
      <c r="O32" s="79" t="e">
        <f t="shared" si="5"/>
        <v>#NUM!</v>
      </c>
      <c r="P32" s="79" t="e">
        <f t="shared" si="26"/>
        <v>#N/A</v>
      </c>
      <c r="Q32" s="79" t="e">
        <f t="shared" si="6"/>
        <v>#NUM!</v>
      </c>
      <c r="R32" s="79" t="e">
        <f t="shared" si="7"/>
        <v>#NUM!</v>
      </c>
      <c r="S32" s="79" t="e">
        <f t="shared" si="8"/>
        <v>#NUM!</v>
      </c>
      <c r="T32" s="79" t="e">
        <f t="shared" si="9"/>
        <v>#NUM!</v>
      </c>
      <c r="U32" s="79" t="e">
        <f t="shared" si="10"/>
        <v>#N/A</v>
      </c>
      <c r="V32" s="79" t="e">
        <f t="shared" si="11"/>
        <v>#NUM!</v>
      </c>
      <c r="W32" s="79" t="e">
        <f t="shared" si="12"/>
        <v>#NUM!</v>
      </c>
      <c r="X32" s="79" t="e">
        <f t="shared" si="13"/>
        <v>#NUM!</v>
      </c>
      <c r="Y32" s="79" t="e">
        <f t="shared" si="14"/>
        <v>#NUM!</v>
      </c>
      <c r="Z32" s="79" t="e">
        <f t="shared" si="15"/>
        <v>#N/A</v>
      </c>
      <c r="AA32" s="79" t="e">
        <f t="shared" si="16"/>
        <v>#NUM!</v>
      </c>
      <c r="AB32" s="79" t="e">
        <f t="shared" si="17"/>
        <v>#NUM!</v>
      </c>
      <c r="AC32" s="79" t="e">
        <f t="shared" si="18"/>
        <v>#NUM!</v>
      </c>
      <c r="AD32" s="79" t="e">
        <f t="shared" si="19"/>
        <v>#NUM!</v>
      </c>
      <c r="AE32" s="79" t="e">
        <f t="shared" si="20"/>
        <v>#NUM!</v>
      </c>
      <c r="AF32" s="79" t="e">
        <f t="shared" si="21"/>
        <v>#N/A</v>
      </c>
      <c r="AG32" s="79" t="e">
        <f t="shared" si="22"/>
        <v>#NUM!</v>
      </c>
      <c r="AH32" s="79" t="e">
        <f t="shared" si="23"/>
        <v>#NUM!</v>
      </c>
      <c r="AI32" s="79" t="e">
        <f t="shared" si="24"/>
        <v>#NUM!</v>
      </c>
      <c r="AJ32" s="79" t="e">
        <f t="shared" si="25"/>
        <v>#N/A</v>
      </c>
    </row>
    <row r="33" spans="1:36" ht="12.95" customHeight="1" x14ac:dyDescent="0.15">
      <c r="A33" s="78"/>
      <c r="B33" s="107"/>
      <c r="C33" s="107"/>
      <c r="D33" s="78"/>
      <c r="E33" s="78"/>
      <c r="F33" s="4" t="str">
        <f t="shared" si="0"/>
        <v/>
      </c>
      <c r="G33" s="78"/>
      <c r="H33" s="78"/>
      <c r="I33" s="78"/>
      <c r="J33" s="1" t="s">
        <v>15</v>
      </c>
      <c r="K33" s="79" t="e">
        <f t="shared" si="1"/>
        <v>#NUM!</v>
      </c>
      <c r="L33" s="79" t="e">
        <f t="shared" si="2"/>
        <v>#NUM!</v>
      </c>
      <c r="M33" s="79" t="e">
        <f t="shared" si="3"/>
        <v>#NUM!</v>
      </c>
      <c r="N33" s="79" t="e">
        <f t="shared" si="4"/>
        <v>#NUM!</v>
      </c>
      <c r="O33" s="79" t="e">
        <f t="shared" si="5"/>
        <v>#NUM!</v>
      </c>
      <c r="P33" s="79" t="e">
        <f t="shared" si="26"/>
        <v>#N/A</v>
      </c>
      <c r="Q33" s="79" t="e">
        <f t="shared" si="6"/>
        <v>#NUM!</v>
      </c>
      <c r="R33" s="79" t="e">
        <f t="shared" si="7"/>
        <v>#NUM!</v>
      </c>
      <c r="S33" s="79" t="e">
        <f t="shared" si="8"/>
        <v>#NUM!</v>
      </c>
      <c r="T33" s="79" t="e">
        <f t="shared" si="9"/>
        <v>#NUM!</v>
      </c>
      <c r="U33" s="79" t="e">
        <f t="shared" si="10"/>
        <v>#N/A</v>
      </c>
      <c r="V33" s="79" t="e">
        <f t="shared" si="11"/>
        <v>#NUM!</v>
      </c>
      <c r="W33" s="79" t="e">
        <f t="shared" si="12"/>
        <v>#NUM!</v>
      </c>
      <c r="X33" s="79" t="e">
        <f t="shared" si="13"/>
        <v>#NUM!</v>
      </c>
      <c r="Y33" s="79" t="e">
        <f t="shared" si="14"/>
        <v>#NUM!</v>
      </c>
      <c r="Z33" s="79" t="e">
        <f t="shared" si="15"/>
        <v>#N/A</v>
      </c>
      <c r="AA33" s="79" t="e">
        <f t="shared" si="16"/>
        <v>#NUM!</v>
      </c>
      <c r="AB33" s="79" t="e">
        <f t="shared" si="17"/>
        <v>#NUM!</v>
      </c>
      <c r="AC33" s="79" t="e">
        <f t="shared" si="18"/>
        <v>#NUM!</v>
      </c>
      <c r="AD33" s="79" t="e">
        <f t="shared" si="19"/>
        <v>#NUM!</v>
      </c>
      <c r="AE33" s="79" t="e">
        <f t="shared" si="20"/>
        <v>#NUM!</v>
      </c>
      <c r="AF33" s="79" t="e">
        <f t="shared" si="21"/>
        <v>#N/A</v>
      </c>
      <c r="AG33" s="79" t="e">
        <f t="shared" si="22"/>
        <v>#NUM!</v>
      </c>
      <c r="AH33" s="79" t="e">
        <f t="shared" si="23"/>
        <v>#NUM!</v>
      </c>
      <c r="AI33" s="79" t="e">
        <f t="shared" si="24"/>
        <v>#NUM!</v>
      </c>
      <c r="AJ33" s="79" t="e">
        <f t="shared" si="25"/>
        <v>#N/A</v>
      </c>
    </row>
    <row r="34" spans="1:36" ht="12.95" customHeight="1" x14ac:dyDescent="0.15">
      <c r="A34" s="78"/>
      <c r="B34" s="107"/>
      <c r="C34" s="107"/>
      <c r="D34" s="78"/>
      <c r="E34" s="78"/>
      <c r="F34" s="4" t="str">
        <f t="shared" si="0"/>
        <v/>
      </c>
      <c r="G34" s="78"/>
      <c r="H34" s="78"/>
      <c r="I34" s="78"/>
      <c r="K34" s="79" t="e">
        <f t="shared" si="1"/>
        <v>#NUM!</v>
      </c>
      <c r="L34" s="79" t="e">
        <f t="shared" si="2"/>
        <v>#NUM!</v>
      </c>
      <c r="M34" s="79" t="e">
        <f t="shared" si="3"/>
        <v>#NUM!</v>
      </c>
      <c r="N34" s="79" t="e">
        <f t="shared" si="4"/>
        <v>#NUM!</v>
      </c>
      <c r="O34" s="79" t="e">
        <f t="shared" si="5"/>
        <v>#NUM!</v>
      </c>
      <c r="P34" s="79" t="e">
        <f t="shared" si="26"/>
        <v>#N/A</v>
      </c>
      <c r="Q34" s="79" t="e">
        <f t="shared" si="6"/>
        <v>#NUM!</v>
      </c>
      <c r="R34" s="79" t="e">
        <f t="shared" si="7"/>
        <v>#NUM!</v>
      </c>
      <c r="S34" s="79" t="e">
        <f t="shared" si="8"/>
        <v>#NUM!</v>
      </c>
      <c r="T34" s="79" t="e">
        <f t="shared" si="9"/>
        <v>#NUM!</v>
      </c>
      <c r="U34" s="79" t="e">
        <f t="shared" si="10"/>
        <v>#N/A</v>
      </c>
      <c r="V34" s="79" t="e">
        <f t="shared" si="11"/>
        <v>#NUM!</v>
      </c>
      <c r="W34" s="79" t="e">
        <f t="shared" si="12"/>
        <v>#NUM!</v>
      </c>
      <c r="X34" s="79" t="e">
        <f t="shared" si="13"/>
        <v>#NUM!</v>
      </c>
      <c r="Y34" s="79" t="e">
        <f t="shared" si="14"/>
        <v>#NUM!</v>
      </c>
      <c r="Z34" s="79" t="e">
        <f t="shared" si="15"/>
        <v>#N/A</v>
      </c>
      <c r="AA34" s="79" t="e">
        <f t="shared" si="16"/>
        <v>#NUM!</v>
      </c>
      <c r="AB34" s="79" t="e">
        <f t="shared" si="17"/>
        <v>#NUM!</v>
      </c>
      <c r="AC34" s="79" t="e">
        <f t="shared" si="18"/>
        <v>#NUM!</v>
      </c>
      <c r="AD34" s="79" t="e">
        <f t="shared" si="19"/>
        <v>#NUM!</v>
      </c>
      <c r="AE34" s="79" t="e">
        <f t="shared" si="20"/>
        <v>#NUM!</v>
      </c>
      <c r="AF34" s="79" t="e">
        <f t="shared" si="21"/>
        <v>#N/A</v>
      </c>
      <c r="AG34" s="79" t="e">
        <f t="shared" si="22"/>
        <v>#NUM!</v>
      </c>
      <c r="AH34" s="79" t="e">
        <f t="shared" si="23"/>
        <v>#NUM!</v>
      </c>
      <c r="AI34" s="79" t="e">
        <f t="shared" si="24"/>
        <v>#NUM!</v>
      </c>
      <c r="AJ34" s="79" t="e">
        <f t="shared" si="25"/>
        <v>#N/A</v>
      </c>
    </row>
    <row r="35" spans="1:36" ht="12.95" customHeight="1" x14ac:dyDescent="0.15">
      <c r="A35" s="78"/>
      <c r="B35" s="107"/>
      <c r="C35" s="107"/>
      <c r="D35" s="78"/>
      <c r="E35" s="78"/>
      <c r="F35" s="4" t="str">
        <f t="shared" si="0"/>
        <v/>
      </c>
      <c r="G35" s="78"/>
      <c r="H35" s="78"/>
      <c r="I35" s="78"/>
      <c r="K35" s="79" t="e">
        <f t="shared" si="1"/>
        <v>#NUM!</v>
      </c>
      <c r="L35" s="79" t="e">
        <f t="shared" si="2"/>
        <v>#NUM!</v>
      </c>
      <c r="M35" s="79" t="e">
        <f t="shared" si="3"/>
        <v>#NUM!</v>
      </c>
      <c r="N35" s="79" t="e">
        <f t="shared" si="4"/>
        <v>#NUM!</v>
      </c>
      <c r="O35" s="79" t="e">
        <f t="shared" si="5"/>
        <v>#NUM!</v>
      </c>
      <c r="P35" s="79" t="e">
        <f t="shared" si="26"/>
        <v>#N/A</v>
      </c>
      <c r="Q35" s="79" t="e">
        <f t="shared" si="6"/>
        <v>#NUM!</v>
      </c>
      <c r="R35" s="79" t="e">
        <f t="shared" si="7"/>
        <v>#NUM!</v>
      </c>
      <c r="S35" s="79" t="e">
        <f t="shared" si="8"/>
        <v>#NUM!</v>
      </c>
      <c r="T35" s="79" t="e">
        <f t="shared" si="9"/>
        <v>#NUM!</v>
      </c>
      <c r="U35" s="79" t="e">
        <f t="shared" si="10"/>
        <v>#N/A</v>
      </c>
      <c r="V35" s="79" t="e">
        <f t="shared" si="11"/>
        <v>#NUM!</v>
      </c>
      <c r="W35" s="79" t="e">
        <f t="shared" si="12"/>
        <v>#NUM!</v>
      </c>
      <c r="X35" s="79" t="e">
        <f t="shared" si="13"/>
        <v>#NUM!</v>
      </c>
      <c r="Y35" s="79" t="e">
        <f t="shared" si="14"/>
        <v>#NUM!</v>
      </c>
      <c r="Z35" s="79" t="e">
        <f t="shared" si="15"/>
        <v>#N/A</v>
      </c>
      <c r="AA35" s="79" t="e">
        <f t="shared" si="16"/>
        <v>#NUM!</v>
      </c>
      <c r="AB35" s="79" t="e">
        <f t="shared" si="17"/>
        <v>#NUM!</v>
      </c>
      <c r="AC35" s="79" t="e">
        <f t="shared" si="18"/>
        <v>#NUM!</v>
      </c>
      <c r="AD35" s="79" t="e">
        <f t="shared" si="19"/>
        <v>#NUM!</v>
      </c>
      <c r="AE35" s="79" t="e">
        <f t="shared" si="20"/>
        <v>#NUM!</v>
      </c>
      <c r="AF35" s="79" t="e">
        <f t="shared" si="21"/>
        <v>#N/A</v>
      </c>
      <c r="AG35" s="79" t="e">
        <f t="shared" si="22"/>
        <v>#NUM!</v>
      </c>
      <c r="AH35" s="79" t="e">
        <f t="shared" si="23"/>
        <v>#NUM!</v>
      </c>
      <c r="AI35" s="79" t="e">
        <f t="shared" si="24"/>
        <v>#NUM!</v>
      </c>
      <c r="AJ35" s="79" t="e">
        <f t="shared" si="25"/>
        <v>#N/A</v>
      </c>
    </row>
    <row r="36" spans="1:36" ht="12.95" customHeight="1" x14ac:dyDescent="0.15">
      <c r="A36" s="78"/>
      <c r="B36" s="107"/>
      <c r="C36" s="107"/>
      <c r="D36" s="78"/>
      <c r="E36" s="78"/>
      <c r="F36" s="4" t="str">
        <f t="shared" si="0"/>
        <v/>
      </c>
      <c r="G36" s="78"/>
      <c r="H36" s="78"/>
      <c r="I36" s="78"/>
      <c r="K36" s="79" t="e">
        <f t="shared" si="1"/>
        <v>#NUM!</v>
      </c>
      <c r="L36" s="79" t="e">
        <f t="shared" si="2"/>
        <v>#NUM!</v>
      </c>
      <c r="M36" s="79" t="e">
        <f t="shared" si="3"/>
        <v>#NUM!</v>
      </c>
      <c r="N36" s="79" t="e">
        <f t="shared" si="4"/>
        <v>#NUM!</v>
      </c>
      <c r="O36" s="79" t="e">
        <f t="shared" si="5"/>
        <v>#NUM!</v>
      </c>
      <c r="P36" s="79" t="e">
        <f t="shared" si="26"/>
        <v>#N/A</v>
      </c>
      <c r="Q36" s="79" t="e">
        <f t="shared" si="6"/>
        <v>#NUM!</v>
      </c>
      <c r="R36" s="79" t="e">
        <f t="shared" si="7"/>
        <v>#NUM!</v>
      </c>
      <c r="S36" s="79" t="e">
        <f t="shared" si="8"/>
        <v>#NUM!</v>
      </c>
      <c r="T36" s="79" t="e">
        <f t="shared" si="9"/>
        <v>#NUM!</v>
      </c>
      <c r="U36" s="79" t="e">
        <f t="shared" si="10"/>
        <v>#N/A</v>
      </c>
      <c r="V36" s="79" t="e">
        <f t="shared" si="11"/>
        <v>#NUM!</v>
      </c>
      <c r="W36" s="79" t="e">
        <f t="shared" si="12"/>
        <v>#NUM!</v>
      </c>
      <c r="X36" s="79" t="e">
        <f t="shared" si="13"/>
        <v>#NUM!</v>
      </c>
      <c r="Y36" s="79" t="e">
        <f t="shared" si="14"/>
        <v>#NUM!</v>
      </c>
      <c r="Z36" s="79" t="e">
        <f t="shared" si="15"/>
        <v>#N/A</v>
      </c>
      <c r="AA36" s="79" t="e">
        <f t="shared" si="16"/>
        <v>#NUM!</v>
      </c>
      <c r="AB36" s="79" t="e">
        <f t="shared" si="17"/>
        <v>#NUM!</v>
      </c>
      <c r="AC36" s="79" t="e">
        <f t="shared" si="18"/>
        <v>#NUM!</v>
      </c>
      <c r="AD36" s="79" t="e">
        <f t="shared" si="19"/>
        <v>#NUM!</v>
      </c>
      <c r="AE36" s="79" t="e">
        <f t="shared" si="20"/>
        <v>#NUM!</v>
      </c>
      <c r="AF36" s="79" t="e">
        <f t="shared" si="21"/>
        <v>#N/A</v>
      </c>
      <c r="AG36" s="79" t="e">
        <f t="shared" si="22"/>
        <v>#NUM!</v>
      </c>
      <c r="AH36" s="79" t="e">
        <f t="shared" si="23"/>
        <v>#NUM!</v>
      </c>
      <c r="AI36" s="79" t="e">
        <f t="shared" si="24"/>
        <v>#NUM!</v>
      </c>
      <c r="AJ36" s="79" t="e">
        <f t="shared" si="25"/>
        <v>#N/A</v>
      </c>
    </row>
    <row r="37" spans="1:36" ht="12.95" customHeight="1" x14ac:dyDescent="0.15">
      <c r="A37" s="78"/>
      <c r="B37" s="107"/>
      <c r="C37" s="107"/>
      <c r="D37" s="78"/>
      <c r="E37" s="78"/>
      <c r="F37" s="4" t="str">
        <f t="shared" si="0"/>
        <v/>
      </c>
      <c r="G37" s="78"/>
      <c r="H37" s="78"/>
      <c r="I37" s="78"/>
      <c r="K37" s="79" t="e">
        <f t="shared" si="1"/>
        <v>#NUM!</v>
      </c>
      <c r="L37" s="79" t="e">
        <f t="shared" si="2"/>
        <v>#NUM!</v>
      </c>
      <c r="M37" s="79" t="e">
        <f t="shared" si="3"/>
        <v>#NUM!</v>
      </c>
      <c r="N37" s="79" t="e">
        <f t="shared" si="4"/>
        <v>#NUM!</v>
      </c>
      <c r="O37" s="79" t="e">
        <f t="shared" si="5"/>
        <v>#NUM!</v>
      </c>
      <c r="P37" s="79" t="e">
        <f t="shared" si="26"/>
        <v>#N/A</v>
      </c>
      <c r="Q37" s="79" t="e">
        <f t="shared" si="6"/>
        <v>#NUM!</v>
      </c>
      <c r="R37" s="79" t="e">
        <f t="shared" si="7"/>
        <v>#NUM!</v>
      </c>
      <c r="S37" s="79" t="e">
        <f t="shared" si="8"/>
        <v>#NUM!</v>
      </c>
      <c r="T37" s="79" t="e">
        <f t="shared" si="9"/>
        <v>#NUM!</v>
      </c>
      <c r="U37" s="79" t="e">
        <f t="shared" si="10"/>
        <v>#N/A</v>
      </c>
      <c r="V37" s="79" t="e">
        <f t="shared" si="11"/>
        <v>#NUM!</v>
      </c>
      <c r="W37" s="79" t="e">
        <f t="shared" si="12"/>
        <v>#NUM!</v>
      </c>
      <c r="X37" s="79" t="e">
        <f t="shared" si="13"/>
        <v>#NUM!</v>
      </c>
      <c r="Y37" s="79" t="e">
        <f t="shared" si="14"/>
        <v>#NUM!</v>
      </c>
      <c r="Z37" s="79" t="e">
        <f t="shared" si="15"/>
        <v>#N/A</v>
      </c>
      <c r="AA37" s="79" t="e">
        <f t="shared" si="16"/>
        <v>#NUM!</v>
      </c>
      <c r="AB37" s="79" t="e">
        <f t="shared" si="17"/>
        <v>#NUM!</v>
      </c>
      <c r="AC37" s="79" t="e">
        <f t="shared" si="18"/>
        <v>#NUM!</v>
      </c>
      <c r="AD37" s="79" t="e">
        <f t="shared" si="19"/>
        <v>#NUM!</v>
      </c>
      <c r="AE37" s="79" t="e">
        <f t="shared" si="20"/>
        <v>#NUM!</v>
      </c>
      <c r="AF37" s="79" t="e">
        <f t="shared" si="21"/>
        <v>#N/A</v>
      </c>
      <c r="AG37" s="79" t="e">
        <f t="shared" si="22"/>
        <v>#NUM!</v>
      </c>
      <c r="AH37" s="79" t="e">
        <f t="shared" si="23"/>
        <v>#NUM!</v>
      </c>
      <c r="AI37" s="79" t="e">
        <f t="shared" si="24"/>
        <v>#NUM!</v>
      </c>
      <c r="AJ37" s="79" t="e">
        <f t="shared" si="25"/>
        <v>#N/A</v>
      </c>
    </row>
    <row r="38" spans="1:36" ht="12.95" customHeight="1" x14ac:dyDescent="0.15">
      <c r="A38" s="78"/>
      <c r="B38" s="107"/>
      <c r="C38" s="107"/>
      <c r="D38" s="78"/>
      <c r="E38" s="78"/>
      <c r="F38" s="4" t="str">
        <f t="shared" si="0"/>
        <v/>
      </c>
      <c r="G38" s="78"/>
      <c r="H38" s="78"/>
      <c r="I38" s="78"/>
      <c r="K38" s="79" t="e">
        <f t="shared" si="1"/>
        <v>#NUM!</v>
      </c>
      <c r="L38" s="79" t="e">
        <f t="shared" si="2"/>
        <v>#NUM!</v>
      </c>
      <c r="M38" s="79" t="e">
        <f t="shared" si="3"/>
        <v>#NUM!</v>
      </c>
      <c r="N38" s="79" t="e">
        <f t="shared" si="4"/>
        <v>#NUM!</v>
      </c>
      <c r="O38" s="79" t="e">
        <f t="shared" si="5"/>
        <v>#NUM!</v>
      </c>
      <c r="P38" s="79" t="e">
        <f t="shared" si="26"/>
        <v>#N/A</v>
      </c>
      <c r="Q38" s="79" t="e">
        <f t="shared" si="6"/>
        <v>#NUM!</v>
      </c>
      <c r="R38" s="79" t="e">
        <f t="shared" si="7"/>
        <v>#NUM!</v>
      </c>
      <c r="S38" s="79" t="e">
        <f t="shared" si="8"/>
        <v>#NUM!</v>
      </c>
      <c r="T38" s="79" t="e">
        <f t="shared" si="9"/>
        <v>#NUM!</v>
      </c>
      <c r="U38" s="79" t="e">
        <f t="shared" si="10"/>
        <v>#N/A</v>
      </c>
      <c r="V38" s="79" t="e">
        <f t="shared" si="11"/>
        <v>#NUM!</v>
      </c>
      <c r="W38" s="79" t="e">
        <f t="shared" si="12"/>
        <v>#NUM!</v>
      </c>
      <c r="X38" s="79" t="e">
        <f t="shared" si="13"/>
        <v>#NUM!</v>
      </c>
      <c r="Y38" s="79" t="e">
        <f t="shared" si="14"/>
        <v>#NUM!</v>
      </c>
      <c r="Z38" s="79" t="e">
        <f t="shared" si="15"/>
        <v>#N/A</v>
      </c>
      <c r="AA38" s="79" t="e">
        <f t="shared" si="16"/>
        <v>#NUM!</v>
      </c>
      <c r="AB38" s="79" t="e">
        <f t="shared" si="17"/>
        <v>#NUM!</v>
      </c>
      <c r="AC38" s="79" t="e">
        <f t="shared" si="18"/>
        <v>#NUM!</v>
      </c>
      <c r="AD38" s="79" t="e">
        <f t="shared" si="19"/>
        <v>#NUM!</v>
      </c>
      <c r="AE38" s="79" t="e">
        <f t="shared" si="20"/>
        <v>#NUM!</v>
      </c>
      <c r="AF38" s="79" t="e">
        <f t="shared" si="21"/>
        <v>#N/A</v>
      </c>
      <c r="AG38" s="79" t="e">
        <f t="shared" si="22"/>
        <v>#NUM!</v>
      </c>
      <c r="AH38" s="79" t="e">
        <f t="shared" si="23"/>
        <v>#NUM!</v>
      </c>
      <c r="AI38" s="79" t="e">
        <f t="shared" si="24"/>
        <v>#NUM!</v>
      </c>
      <c r="AJ38" s="79" t="e">
        <f t="shared" si="25"/>
        <v>#N/A</v>
      </c>
    </row>
    <row r="39" spans="1:36" ht="12.95" customHeight="1" x14ac:dyDescent="0.15">
      <c r="A39" s="78"/>
      <c r="B39" s="107"/>
      <c r="C39" s="107"/>
      <c r="D39" s="78"/>
      <c r="E39" s="78"/>
      <c r="F39" s="4" t="str">
        <f t="shared" si="0"/>
        <v/>
      </c>
      <c r="G39" s="78"/>
      <c r="H39" s="78"/>
      <c r="I39" s="78"/>
      <c r="K39" s="79" t="e">
        <f t="shared" si="1"/>
        <v>#NUM!</v>
      </c>
      <c r="L39" s="79" t="e">
        <f t="shared" si="2"/>
        <v>#NUM!</v>
      </c>
      <c r="M39" s="79" t="e">
        <f t="shared" si="3"/>
        <v>#NUM!</v>
      </c>
      <c r="N39" s="79" t="e">
        <f t="shared" si="4"/>
        <v>#NUM!</v>
      </c>
      <c r="O39" s="79" t="e">
        <f t="shared" si="5"/>
        <v>#NUM!</v>
      </c>
      <c r="P39" s="79" t="e">
        <f t="shared" si="26"/>
        <v>#N/A</v>
      </c>
      <c r="Q39" s="79" t="e">
        <f t="shared" si="6"/>
        <v>#NUM!</v>
      </c>
      <c r="R39" s="79" t="e">
        <f t="shared" si="7"/>
        <v>#NUM!</v>
      </c>
      <c r="S39" s="79" t="e">
        <f t="shared" si="8"/>
        <v>#NUM!</v>
      </c>
      <c r="T39" s="79" t="e">
        <f t="shared" si="9"/>
        <v>#NUM!</v>
      </c>
      <c r="U39" s="79" t="e">
        <f t="shared" si="10"/>
        <v>#N/A</v>
      </c>
      <c r="V39" s="79" t="e">
        <f t="shared" si="11"/>
        <v>#NUM!</v>
      </c>
      <c r="W39" s="79" t="e">
        <f t="shared" si="12"/>
        <v>#NUM!</v>
      </c>
      <c r="X39" s="79" t="e">
        <f t="shared" si="13"/>
        <v>#NUM!</v>
      </c>
      <c r="Y39" s="79" t="e">
        <f t="shared" si="14"/>
        <v>#NUM!</v>
      </c>
      <c r="Z39" s="79" t="e">
        <f t="shared" si="15"/>
        <v>#N/A</v>
      </c>
      <c r="AA39" s="79" t="e">
        <f t="shared" si="16"/>
        <v>#NUM!</v>
      </c>
      <c r="AB39" s="79" t="e">
        <f t="shared" si="17"/>
        <v>#NUM!</v>
      </c>
      <c r="AC39" s="79" t="e">
        <f t="shared" si="18"/>
        <v>#NUM!</v>
      </c>
      <c r="AD39" s="79" t="e">
        <f t="shared" si="19"/>
        <v>#NUM!</v>
      </c>
      <c r="AE39" s="79" t="e">
        <f t="shared" si="20"/>
        <v>#NUM!</v>
      </c>
      <c r="AF39" s="79" t="e">
        <f t="shared" si="21"/>
        <v>#N/A</v>
      </c>
      <c r="AG39" s="79" t="e">
        <f t="shared" si="22"/>
        <v>#NUM!</v>
      </c>
      <c r="AH39" s="79" t="e">
        <f t="shared" si="23"/>
        <v>#NUM!</v>
      </c>
      <c r="AI39" s="79" t="e">
        <f t="shared" si="24"/>
        <v>#NUM!</v>
      </c>
      <c r="AJ39" s="79" t="e">
        <f t="shared" si="25"/>
        <v>#N/A</v>
      </c>
    </row>
    <row r="40" spans="1:36" ht="12.95" customHeight="1" x14ac:dyDescent="0.15">
      <c r="A40" s="78"/>
      <c r="B40" s="107"/>
      <c r="C40" s="107"/>
      <c r="D40" s="78"/>
      <c r="E40" s="78"/>
      <c r="F40" s="4" t="str">
        <f t="shared" si="0"/>
        <v/>
      </c>
      <c r="G40" s="78"/>
      <c r="H40" s="78"/>
      <c r="I40" s="78"/>
      <c r="K40" s="79" t="e">
        <f t="shared" si="1"/>
        <v>#NUM!</v>
      </c>
      <c r="L40" s="79" t="e">
        <f t="shared" si="2"/>
        <v>#NUM!</v>
      </c>
      <c r="M40" s="79" t="e">
        <f t="shared" si="3"/>
        <v>#NUM!</v>
      </c>
      <c r="N40" s="79" t="e">
        <f t="shared" si="4"/>
        <v>#NUM!</v>
      </c>
      <c r="O40" s="79" t="e">
        <f t="shared" si="5"/>
        <v>#NUM!</v>
      </c>
      <c r="P40" s="79" t="e">
        <f t="shared" si="26"/>
        <v>#N/A</v>
      </c>
      <c r="Q40" s="79" t="e">
        <f t="shared" si="6"/>
        <v>#NUM!</v>
      </c>
      <c r="R40" s="79" t="e">
        <f t="shared" si="7"/>
        <v>#NUM!</v>
      </c>
      <c r="S40" s="79" t="e">
        <f t="shared" si="8"/>
        <v>#NUM!</v>
      </c>
      <c r="T40" s="79" t="e">
        <f t="shared" si="9"/>
        <v>#NUM!</v>
      </c>
      <c r="U40" s="79" t="e">
        <f t="shared" si="10"/>
        <v>#N/A</v>
      </c>
      <c r="V40" s="79" t="e">
        <f t="shared" si="11"/>
        <v>#NUM!</v>
      </c>
      <c r="W40" s="79" t="e">
        <f t="shared" si="12"/>
        <v>#NUM!</v>
      </c>
      <c r="X40" s="79" t="e">
        <f t="shared" si="13"/>
        <v>#NUM!</v>
      </c>
      <c r="Y40" s="79" t="e">
        <f t="shared" si="14"/>
        <v>#NUM!</v>
      </c>
      <c r="Z40" s="79" t="e">
        <f t="shared" si="15"/>
        <v>#N/A</v>
      </c>
      <c r="AA40" s="79" t="e">
        <f t="shared" si="16"/>
        <v>#NUM!</v>
      </c>
      <c r="AB40" s="79" t="e">
        <f t="shared" si="17"/>
        <v>#NUM!</v>
      </c>
      <c r="AC40" s="79" t="e">
        <f t="shared" si="18"/>
        <v>#NUM!</v>
      </c>
      <c r="AD40" s="79" t="e">
        <f t="shared" si="19"/>
        <v>#NUM!</v>
      </c>
      <c r="AE40" s="79" t="e">
        <f t="shared" si="20"/>
        <v>#NUM!</v>
      </c>
      <c r="AF40" s="79" t="e">
        <f t="shared" si="21"/>
        <v>#N/A</v>
      </c>
      <c r="AG40" s="79" t="e">
        <f t="shared" si="22"/>
        <v>#NUM!</v>
      </c>
      <c r="AH40" s="79" t="e">
        <f t="shared" si="23"/>
        <v>#NUM!</v>
      </c>
      <c r="AI40" s="79" t="e">
        <f t="shared" si="24"/>
        <v>#NUM!</v>
      </c>
      <c r="AJ40" s="79" t="e">
        <f t="shared" si="25"/>
        <v>#N/A</v>
      </c>
    </row>
    <row r="41" spans="1:36" ht="12.95" customHeight="1" x14ac:dyDescent="0.15">
      <c r="A41" s="78"/>
      <c r="B41" s="107"/>
      <c r="C41" s="107"/>
      <c r="D41" s="78"/>
      <c r="E41" s="78"/>
      <c r="F41" s="4" t="str">
        <f t="shared" si="0"/>
        <v/>
      </c>
      <c r="G41" s="78"/>
      <c r="H41" s="78"/>
      <c r="I41" s="78"/>
      <c r="K41" s="79" t="e">
        <f t="shared" si="1"/>
        <v>#NUM!</v>
      </c>
      <c r="L41" s="79" t="e">
        <f t="shared" si="2"/>
        <v>#NUM!</v>
      </c>
      <c r="M41" s="79" t="e">
        <f t="shared" si="3"/>
        <v>#NUM!</v>
      </c>
      <c r="N41" s="79" t="e">
        <f t="shared" si="4"/>
        <v>#NUM!</v>
      </c>
      <c r="O41" s="79" t="e">
        <f t="shared" si="5"/>
        <v>#NUM!</v>
      </c>
      <c r="P41" s="79" t="e">
        <f t="shared" si="26"/>
        <v>#N/A</v>
      </c>
      <c r="Q41" s="79" t="e">
        <f t="shared" si="6"/>
        <v>#NUM!</v>
      </c>
      <c r="R41" s="79" t="e">
        <f t="shared" si="7"/>
        <v>#NUM!</v>
      </c>
      <c r="S41" s="79" t="e">
        <f t="shared" si="8"/>
        <v>#NUM!</v>
      </c>
      <c r="T41" s="79" t="e">
        <f t="shared" si="9"/>
        <v>#NUM!</v>
      </c>
      <c r="U41" s="79" t="e">
        <f t="shared" si="10"/>
        <v>#N/A</v>
      </c>
      <c r="V41" s="79" t="e">
        <f t="shared" si="11"/>
        <v>#NUM!</v>
      </c>
      <c r="W41" s="79" t="e">
        <f t="shared" si="12"/>
        <v>#NUM!</v>
      </c>
      <c r="X41" s="79" t="e">
        <f t="shared" si="13"/>
        <v>#NUM!</v>
      </c>
      <c r="Y41" s="79" t="e">
        <f t="shared" si="14"/>
        <v>#NUM!</v>
      </c>
      <c r="Z41" s="79" t="e">
        <f t="shared" si="15"/>
        <v>#N/A</v>
      </c>
      <c r="AA41" s="79" t="e">
        <f t="shared" si="16"/>
        <v>#NUM!</v>
      </c>
      <c r="AB41" s="79" t="e">
        <f t="shared" si="17"/>
        <v>#NUM!</v>
      </c>
      <c r="AC41" s="79" t="e">
        <f t="shared" si="18"/>
        <v>#NUM!</v>
      </c>
      <c r="AD41" s="79" t="e">
        <f t="shared" si="19"/>
        <v>#NUM!</v>
      </c>
      <c r="AE41" s="79" t="e">
        <f t="shared" si="20"/>
        <v>#NUM!</v>
      </c>
      <c r="AF41" s="79" t="e">
        <f t="shared" si="21"/>
        <v>#N/A</v>
      </c>
      <c r="AG41" s="79" t="e">
        <f t="shared" si="22"/>
        <v>#NUM!</v>
      </c>
      <c r="AH41" s="79" t="e">
        <f t="shared" si="23"/>
        <v>#NUM!</v>
      </c>
      <c r="AI41" s="79" t="e">
        <f t="shared" si="24"/>
        <v>#NUM!</v>
      </c>
      <c r="AJ41" s="79" t="e">
        <f t="shared" si="25"/>
        <v>#N/A</v>
      </c>
    </row>
    <row r="42" spans="1:36" ht="12.95" customHeight="1" x14ac:dyDescent="0.15">
      <c r="A42" s="78"/>
      <c r="B42" s="107"/>
      <c r="C42" s="107"/>
      <c r="D42" s="78"/>
      <c r="E42" s="78"/>
      <c r="F42" s="4" t="str">
        <f t="shared" si="0"/>
        <v/>
      </c>
      <c r="G42" s="78"/>
      <c r="H42" s="78"/>
      <c r="I42" s="78"/>
      <c r="K42" s="79" t="e">
        <f t="shared" si="1"/>
        <v>#NUM!</v>
      </c>
      <c r="L42" s="79" t="e">
        <f t="shared" si="2"/>
        <v>#NUM!</v>
      </c>
      <c r="M42" s="79" t="e">
        <f t="shared" si="3"/>
        <v>#NUM!</v>
      </c>
      <c r="N42" s="79" t="e">
        <f t="shared" si="4"/>
        <v>#NUM!</v>
      </c>
      <c r="O42" s="79" t="e">
        <f t="shared" si="5"/>
        <v>#NUM!</v>
      </c>
      <c r="P42" s="79" t="e">
        <f t="shared" si="26"/>
        <v>#N/A</v>
      </c>
      <c r="Q42" s="79" t="e">
        <f t="shared" si="6"/>
        <v>#NUM!</v>
      </c>
      <c r="R42" s="79" t="e">
        <f t="shared" si="7"/>
        <v>#NUM!</v>
      </c>
      <c r="S42" s="79" t="e">
        <f t="shared" si="8"/>
        <v>#NUM!</v>
      </c>
      <c r="T42" s="79" t="e">
        <f t="shared" si="9"/>
        <v>#NUM!</v>
      </c>
      <c r="U42" s="79" t="e">
        <f t="shared" si="10"/>
        <v>#N/A</v>
      </c>
      <c r="V42" s="79" t="e">
        <f t="shared" si="11"/>
        <v>#NUM!</v>
      </c>
      <c r="W42" s="79" t="e">
        <f t="shared" si="12"/>
        <v>#NUM!</v>
      </c>
      <c r="X42" s="79" t="e">
        <f t="shared" si="13"/>
        <v>#NUM!</v>
      </c>
      <c r="Y42" s="79" t="e">
        <f t="shared" si="14"/>
        <v>#NUM!</v>
      </c>
      <c r="Z42" s="79" t="e">
        <f t="shared" si="15"/>
        <v>#N/A</v>
      </c>
      <c r="AA42" s="79" t="e">
        <f t="shared" si="16"/>
        <v>#NUM!</v>
      </c>
      <c r="AB42" s="79" t="e">
        <f t="shared" si="17"/>
        <v>#NUM!</v>
      </c>
      <c r="AC42" s="79" t="e">
        <f t="shared" si="18"/>
        <v>#NUM!</v>
      </c>
      <c r="AD42" s="79" t="e">
        <f t="shared" si="19"/>
        <v>#NUM!</v>
      </c>
      <c r="AE42" s="79" t="e">
        <f t="shared" si="20"/>
        <v>#NUM!</v>
      </c>
      <c r="AF42" s="79" t="e">
        <f t="shared" si="21"/>
        <v>#N/A</v>
      </c>
      <c r="AG42" s="79" t="e">
        <f t="shared" si="22"/>
        <v>#NUM!</v>
      </c>
      <c r="AH42" s="79" t="e">
        <f t="shared" si="23"/>
        <v>#NUM!</v>
      </c>
      <c r="AI42" s="79" t="e">
        <f t="shared" si="24"/>
        <v>#NUM!</v>
      </c>
      <c r="AJ42" s="79" t="e">
        <f t="shared" si="25"/>
        <v>#N/A</v>
      </c>
    </row>
    <row r="43" spans="1:36" ht="12.95" customHeight="1" x14ac:dyDescent="0.15">
      <c r="A43" s="78"/>
      <c r="B43" s="107"/>
      <c r="C43" s="107"/>
      <c r="D43" s="78"/>
      <c r="E43" s="78"/>
      <c r="F43" s="4" t="str">
        <f t="shared" si="0"/>
        <v/>
      </c>
      <c r="G43" s="78"/>
      <c r="H43" s="78"/>
      <c r="I43" s="78"/>
      <c r="K43" s="79" t="e">
        <f t="shared" si="1"/>
        <v>#NUM!</v>
      </c>
      <c r="L43" s="79" t="e">
        <f t="shared" si="2"/>
        <v>#NUM!</v>
      </c>
      <c r="M43" s="79" t="e">
        <f t="shared" si="3"/>
        <v>#NUM!</v>
      </c>
      <c r="N43" s="79" t="e">
        <f t="shared" si="4"/>
        <v>#NUM!</v>
      </c>
      <c r="O43" s="79" t="e">
        <f t="shared" si="5"/>
        <v>#NUM!</v>
      </c>
      <c r="P43" s="79" t="e">
        <f t="shared" si="26"/>
        <v>#N/A</v>
      </c>
      <c r="Q43" s="79" t="e">
        <f t="shared" si="6"/>
        <v>#NUM!</v>
      </c>
      <c r="R43" s="79" t="e">
        <f t="shared" si="7"/>
        <v>#NUM!</v>
      </c>
      <c r="S43" s="79" t="e">
        <f t="shared" si="8"/>
        <v>#NUM!</v>
      </c>
      <c r="T43" s="79" t="e">
        <f t="shared" si="9"/>
        <v>#NUM!</v>
      </c>
      <c r="U43" s="79" t="e">
        <f t="shared" si="10"/>
        <v>#N/A</v>
      </c>
      <c r="V43" s="79" t="e">
        <f t="shared" si="11"/>
        <v>#NUM!</v>
      </c>
      <c r="W43" s="79" t="e">
        <f t="shared" si="12"/>
        <v>#NUM!</v>
      </c>
      <c r="X43" s="79" t="e">
        <f t="shared" si="13"/>
        <v>#NUM!</v>
      </c>
      <c r="Y43" s="79" t="e">
        <f t="shared" si="14"/>
        <v>#NUM!</v>
      </c>
      <c r="Z43" s="79" t="e">
        <f t="shared" si="15"/>
        <v>#N/A</v>
      </c>
      <c r="AA43" s="79" t="e">
        <f t="shared" si="16"/>
        <v>#NUM!</v>
      </c>
      <c r="AB43" s="79" t="e">
        <f t="shared" si="17"/>
        <v>#NUM!</v>
      </c>
      <c r="AC43" s="79" t="e">
        <f t="shared" si="18"/>
        <v>#NUM!</v>
      </c>
      <c r="AD43" s="79" t="e">
        <f t="shared" si="19"/>
        <v>#NUM!</v>
      </c>
      <c r="AE43" s="79" t="e">
        <f t="shared" si="20"/>
        <v>#NUM!</v>
      </c>
      <c r="AF43" s="79" t="e">
        <f t="shared" si="21"/>
        <v>#N/A</v>
      </c>
      <c r="AG43" s="79" t="e">
        <f t="shared" si="22"/>
        <v>#NUM!</v>
      </c>
      <c r="AH43" s="79" t="e">
        <f t="shared" si="23"/>
        <v>#NUM!</v>
      </c>
      <c r="AI43" s="79" t="e">
        <f t="shared" si="24"/>
        <v>#NUM!</v>
      </c>
      <c r="AJ43" s="79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8" t="s">
        <v>18</v>
      </c>
      <c r="D46" s="78" t="s">
        <v>19</v>
      </c>
      <c r="E46" s="78" t="s">
        <v>20</v>
      </c>
      <c r="F46" s="10"/>
      <c r="G46" s="5" t="s">
        <v>21</v>
      </c>
      <c r="H46" s="12"/>
      <c r="I46" s="104" t="s">
        <v>153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2.8899999999999997</v>
      </c>
      <c r="D50" s="16">
        <f>SUMIF(G4:G43,"*下層*",F4:F43)</f>
        <v>0</v>
      </c>
      <c r="E50" s="4">
        <f>SUM(F4:F43)</f>
        <v>2.8899999999999997</v>
      </c>
      <c r="F50" s="13"/>
      <c r="G50" s="17">
        <f>C50*100</f>
        <v>288.99999999999994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形状比＝75、Sr＝19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8" t="s">
        <v>18</v>
      </c>
      <c r="D53" s="78" t="s">
        <v>19</v>
      </c>
      <c r="E53" s="78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14</v>
      </c>
      <c r="D54" s="14">
        <f>COUNTIF(H4:H43,"▲")</f>
        <v>0</v>
      </c>
      <c r="E54" s="14">
        <f>COUNTA(H4:H43)</f>
        <v>14</v>
      </c>
      <c r="F54" s="10"/>
      <c r="G54" s="15">
        <f>C54*100</f>
        <v>1400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15</v>
      </c>
      <c r="D56" s="14" t="str">
        <f>IF(D54&gt;0,ROUND(SUMIF(H4:H43,"▲",D4:D43)/D54,0),"")</f>
        <v/>
      </c>
      <c r="E56" s="14">
        <f>ROUND(SUMIF(H4:H43,"*",D4:D43)/E54,0)</f>
        <v>15</v>
      </c>
      <c r="F56" s="13"/>
      <c r="G56" s="15">
        <f>C56</f>
        <v>15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1.59</v>
      </c>
      <c r="D57" s="16">
        <f>SUMIF(H4:H43,"▲",F4:F43)</f>
        <v>0</v>
      </c>
      <c r="E57" s="16">
        <f>SUM(C57:D57)</f>
        <v>1.59</v>
      </c>
      <c r="F57" s="13"/>
      <c r="G57" s="19">
        <f>C57*100</f>
        <v>159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8" t="s">
        <v>18</v>
      </c>
      <c r="D60" s="78" t="s">
        <v>19</v>
      </c>
      <c r="E60" s="78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73.7</v>
      </c>
      <c r="D61" s="20" t="str">
        <f>IF(D47&gt;0,ROUND(D54/D47*100,1),"")</f>
        <v/>
      </c>
      <c r="E61" s="20">
        <f>ROUND(E54/E47*100,1)</f>
        <v>73.7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55</v>
      </c>
      <c r="D62" s="20" t="str">
        <f>IF(D47&gt;0,ROUND(D57/D50*100,1),"")</f>
        <v/>
      </c>
      <c r="E62" s="20">
        <f>ROUND(E57/E50*100,1)</f>
        <v>55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8" t="s">
        <v>18</v>
      </c>
      <c r="D65" s="78" t="s">
        <v>19</v>
      </c>
      <c r="E65" s="78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1.2999999999999996</v>
      </c>
      <c r="D69" s="16" t="str">
        <f>IF(D66&gt;0,D50-D57,"")</f>
        <v/>
      </c>
      <c r="E69" s="4">
        <f>SUM(C69:D69)</f>
        <v>1.2999999999999996</v>
      </c>
      <c r="F69" s="13"/>
      <c r="G69" s="17">
        <f>C69*100</f>
        <v>129.99999999999997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形状比＝67、Sr＝32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A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639" priority="16" stopIfTrue="1">
      <formula>AND(($H4="スギ"),(#REF!&lt;12))</formula>
    </cfRule>
  </conditionalFormatting>
  <conditionalFormatting sqref="L4:L43">
    <cfRule type="expression" dxfId="638" priority="15" stopIfTrue="1">
      <formula>AND(($H4="スギ"),(#REF!&lt;22),(#REF!&gt;=12))</formula>
    </cfRule>
  </conditionalFormatting>
  <conditionalFormatting sqref="M4:M43">
    <cfRule type="expression" dxfId="637" priority="14" stopIfTrue="1">
      <formula>AND(($H4="スギ"),(#REF!&lt;32),(#REF!&gt;=22))</formula>
    </cfRule>
  </conditionalFormatting>
  <conditionalFormatting sqref="N4:N43">
    <cfRule type="expression" dxfId="636" priority="13" stopIfTrue="1">
      <formula>AND(($H4="スギ"),(#REF!&lt;42),(#REF!&gt;=32))</formula>
    </cfRule>
  </conditionalFormatting>
  <conditionalFormatting sqref="U4:U43 Z4:AF43 AJ4:AJ43 O4:P43">
    <cfRule type="expression" dxfId="635" priority="12" stopIfTrue="1">
      <formula>AND(($H4="スギ"),(#REF!&gt;=42))</formula>
    </cfRule>
  </conditionalFormatting>
  <conditionalFormatting sqref="Q4:Q43 AA4:AA43">
    <cfRule type="expression" dxfId="634" priority="11" stopIfTrue="1">
      <formula>AND(($H4="ヒノキ"),(#REF!&lt;12))</formula>
    </cfRule>
  </conditionalFormatting>
  <conditionalFormatting sqref="R4:R43 AB4:AE43">
    <cfRule type="expression" dxfId="633" priority="10" stopIfTrue="1">
      <formula>AND(($H4="ヒノキ"),(#REF!&lt;22),(#REF!&gt;=12))</formula>
    </cfRule>
  </conditionalFormatting>
  <conditionalFormatting sqref="S4:S43">
    <cfRule type="expression" dxfId="632" priority="9" stopIfTrue="1">
      <formula>AND(($H4="ヒノキ"),(#REF!&lt;32),(#REF!&gt;=22))</formula>
    </cfRule>
  </conditionalFormatting>
  <conditionalFormatting sqref="T4:U43 Z4:AF43 AJ4:AJ43">
    <cfRule type="expression" dxfId="631" priority="8" stopIfTrue="1">
      <formula>AND(($H4="ヒノキ"),(#REF!&gt;=32))</formula>
    </cfRule>
  </conditionalFormatting>
  <conditionalFormatting sqref="V4:V43 AA4:AA43">
    <cfRule type="expression" dxfId="630" priority="7" stopIfTrue="1">
      <formula>AND(($H4="アカマツ"),(#REF!&lt;12))</formula>
    </cfRule>
  </conditionalFormatting>
  <conditionalFormatting sqref="W4:W43 AB4:AB43">
    <cfRule type="expression" dxfId="629" priority="6" stopIfTrue="1">
      <formula>AND(($H4="アカマツ"),(#REF!&lt;22),(#REF!&gt;=12))</formula>
    </cfRule>
  </conditionalFormatting>
  <conditionalFormatting sqref="X4:X43 AC4:AC43">
    <cfRule type="expression" dxfId="628" priority="5" stopIfTrue="1">
      <formula>AND(($H4="アカマツ"),(#REF!&lt;42),(#REF!&gt;=22))</formula>
    </cfRule>
  </conditionalFormatting>
  <conditionalFormatting sqref="Y4:AF43 AJ4:AJ43">
    <cfRule type="expression" dxfId="627" priority="4" stopIfTrue="1">
      <formula>AND(($H4="アカマツ"),(#REF!&gt;=42))</formula>
    </cfRule>
  </conditionalFormatting>
  <conditionalFormatting sqref="AG4:AG43">
    <cfRule type="expression" dxfId="626" priority="3" stopIfTrue="1">
      <formula>AND(($H4&lt;&gt;"スギ"),($H4&lt;&gt;"ヒノキ"),($H4&lt;&gt;"アカマツ"),(#REF!&lt;12))</formula>
    </cfRule>
  </conditionalFormatting>
  <conditionalFormatting sqref="AH4:AH43">
    <cfRule type="expression" dxfId="62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2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AJ120"/>
  <sheetViews>
    <sheetView showGridLines="0" tabSelected="1" view="pageBreakPreview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122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64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3">
        <v>0</v>
      </c>
      <c r="L3" s="63">
        <v>12</v>
      </c>
      <c r="M3" s="63">
        <v>22</v>
      </c>
      <c r="N3" s="63">
        <v>32</v>
      </c>
      <c r="O3" s="63">
        <v>42</v>
      </c>
      <c r="P3" s="63" t="s">
        <v>14</v>
      </c>
      <c r="Q3" s="63">
        <v>0</v>
      </c>
      <c r="R3" s="63">
        <v>12</v>
      </c>
      <c r="S3" s="63">
        <v>22</v>
      </c>
      <c r="T3" s="63">
        <v>32</v>
      </c>
      <c r="U3" s="63" t="s">
        <v>14</v>
      </c>
      <c r="V3" s="63">
        <v>0</v>
      </c>
      <c r="W3" s="63">
        <v>12</v>
      </c>
      <c r="X3" s="63">
        <v>22</v>
      </c>
      <c r="Y3" s="63">
        <v>42</v>
      </c>
      <c r="Z3" s="63" t="s">
        <v>14</v>
      </c>
      <c r="AA3" s="63">
        <v>0</v>
      </c>
      <c r="AB3" s="63">
        <v>12</v>
      </c>
      <c r="AC3" s="63">
        <v>22</v>
      </c>
      <c r="AD3" s="63">
        <v>32</v>
      </c>
      <c r="AE3" s="63">
        <v>42</v>
      </c>
      <c r="AF3" s="63" t="s">
        <v>14</v>
      </c>
      <c r="AG3" s="63">
        <v>0</v>
      </c>
      <c r="AH3" s="63">
        <v>12</v>
      </c>
      <c r="AI3" s="63">
        <v>42</v>
      </c>
      <c r="AJ3" s="63" t="s">
        <v>14</v>
      </c>
    </row>
    <row r="4" spans="1:36" ht="12.95" customHeight="1" x14ac:dyDescent="0.15">
      <c r="A4" s="62">
        <v>691</v>
      </c>
      <c r="B4" s="135" t="s">
        <v>52</v>
      </c>
      <c r="C4" s="136"/>
      <c r="D4" s="62">
        <v>32</v>
      </c>
      <c r="E4" s="62">
        <v>25</v>
      </c>
      <c r="F4" s="4">
        <f t="shared" ref="F4:F43" si="0">IF(D4&gt;0,IF(B4="スギ",P4,IF(B4="ヒノキ",U4,IF(B4="アカマツ",Z4,IF(B4="カラマツ",AF4,AJ4)))),"")</f>
        <v>0.94</v>
      </c>
      <c r="G4" s="5"/>
      <c r="H4" s="62"/>
      <c r="I4" s="85" t="s">
        <v>83</v>
      </c>
      <c r="J4" s="1" t="s">
        <v>15</v>
      </c>
      <c r="K4" s="63">
        <f t="shared" ref="K4:K43" si="1">IF(ROUND(10^(-5+0.8769+1.7454*LOG(D4)+1.014*LOG(E4)),2)&gt;=0.01,ROUND(10^(-5+0.8769+1.7454*LOG(D4)+1.014*LOG(E4)),2),ROUND(10^(-5+0.8769+1.7454*LOG(D4)+1.014*LOG(E4)),3))</f>
        <v>0.83</v>
      </c>
      <c r="L4" s="63">
        <f t="shared" ref="L4:L43" si="2">ROUND(10^(-5+0.73504+1.83346*LOG(D4)+1.06569*LOG(E4)),2)</f>
        <v>0.96</v>
      </c>
      <c r="M4" s="63">
        <f t="shared" ref="M4:M43" si="3">ROUND(10^(-5+0.71514+1.74357*LOG(D4)+1.17719*LOG(E4)),2)</f>
        <v>0.97</v>
      </c>
      <c r="N4" s="63">
        <f t="shared" ref="N4:N43" si="4">ROUND(10^(-5+0.82956+1.76381*LOG(D4)+1.06412*LOG(E4)),2)</f>
        <v>0.94</v>
      </c>
      <c r="O4" s="63">
        <f t="shared" ref="O4:O43" si="5">ROUND(10^(-5+0.88226+1.79204*LOG(D4)+0.99303*LOG(E4)),2)</f>
        <v>0.93</v>
      </c>
      <c r="P4" s="63">
        <f>HLOOKUP($D4,K$3:O$43,MATCH($A4,$A$3:$A$43,0),1)</f>
        <v>0.94</v>
      </c>
      <c r="Q4" s="63">
        <f t="shared" ref="Q4:Q43" si="6">IF(ROUND(10^(1.810672*LOG(D4)+0.982833*LOG(E4)-4.173533),2)&gt;=0.01,ROUND(10^(1.810672*LOG(D4)+0.982833*LOG(E4)-4.173533),2),ROUND(10^(1.810672*LOG(D4)+0.982833*LOG(E4)-4.173533),3))</f>
        <v>0.84</v>
      </c>
      <c r="R4" s="63">
        <f t="shared" ref="R4:R43" si="7">ROUND(10^(1.905709*LOG(D4)+1.011385*LOG(E4)-4.293729),2)</f>
        <v>0.97</v>
      </c>
      <c r="S4" s="63">
        <f t="shared" ref="S4:S43" si="8">ROUND(10^(1.771888*LOG(D4)+1.138415*LOG(E4)-4.271259),2)</f>
        <v>0.97</v>
      </c>
      <c r="T4" s="63">
        <f t="shared" ref="T4:T43" si="9">ROUND(10^(1.671519*LOG(D4)+1.363617*LOG(E4)-4.404407),2)</f>
        <v>1.04</v>
      </c>
      <c r="U4" s="63">
        <f t="shared" ref="U4:U43" si="10">HLOOKUP($D4,Q$3:T$43,MATCH($A4,$A$3:$A$43,0),1)</f>
        <v>1.04</v>
      </c>
      <c r="V4" s="63">
        <f t="shared" ref="V4:V43" si="11">IF(ROUND(10^(-4.249503+1.946501*LOG(D4)+0.942682*LOG(E4)),2)&gt;=0.01,ROUND(10^(-4.249503+1.946501*LOG(D4)+0.942682*LOG(E4)),2),ROUND(10^(-4.249503+1.946501*LOG(D4)+0.942682*LOG(E4)),3))</f>
        <v>1</v>
      </c>
      <c r="W4" s="63">
        <f t="shared" ref="W4:W43" si="12">ROUND(10^(-4.155639+1.847898*LOG(D4)+0.951955*LOG(E4)),2)</f>
        <v>0.9</v>
      </c>
      <c r="X4" s="63">
        <f t="shared" ref="X4:X43" si="13">ROUND(10^(-4.194535+1.804172*LOG(D4)+1.034248*LOG(E4)),2)</f>
        <v>0.93</v>
      </c>
      <c r="Y4" s="63">
        <f t="shared" ref="Y4:Y43" si="14">ROUND(10^(-4.42347+2.006485*LOG(D4)+0.967757*LOG(E4)),2)</f>
        <v>0.89</v>
      </c>
      <c r="Z4" s="63">
        <f t="shared" ref="Z4:Z43" si="15">HLOOKUP($D4,V$3:Y$43,MATCH($A4,$A$3:$A$43,0),1)</f>
        <v>0.93</v>
      </c>
      <c r="AA4" s="63">
        <f t="shared" ref="AA4:AA43" si="16">IF(ROUND(10^(1.80389*LOG(D4)+0.962587*LOG(E4)-4.155099),2)&gt;=0.01,ROUND(10^(1.80389*LOG(D4)+0.962587*LOG(E4)-4.155099),2),ROUND(10^(1.80389*LOG(D4)+0.962587*LOG(E4)-4.155099),3))</f>
        <v>0.8</v>
      </c>
      <c r="AB4" s="63">
        <f t="shared" ref="AB4:AB43" si="17">ROUND(10^(1.979213*LOG(D4)+0.998347*LOG(E4)-4.369281),2)</f>
        <v>1.01</v>
      </c>
      <c r="AC4" s="63">
        <f t="shared" ref="AC4:AC43" si="18">ROUND(10^(1.904401*LOG(D4)+1.062478*LOG(E4)-4.348104),2)</f>
        <v>1.01</v>
      </c>
      <c r="AD4" s="63">
        <f t="shared" ref="AD4:AD43" si="19">ROUND(10^(1.640825*LOG(D4)+1.080387*LOG(E4)-3.976731),2)</f>
        <v>1.01</v>
      </c>
      <c r="AE4" s="63">
        <f t="shared" ref="AE4:AE43" si="20">ROUND(10^(1.90887*LOG(D4)+1.088002*LOG(E4)-4.431495),2)</f>
        <v>0.92</v>
      </c>
      <c r="AF4" s="63">
        <f t="shared" ref="AF4:AF43" si="21">HLOOKUP($D4,AA$3:AE$43,MATCH($A4,$A$3:$A$43,0),1)</f>
        <v>1.01</v>
      </c>
      <c r="AG4" s="63">
        <f t="shared" ref="AG4:AG43" si="22">IF(ROUND(10^(1.94019664*LOG(D4)+0.84689666*LOG(E4)-4.20067295),2)&gt;=0.01,ROUND(10^(1.94019664*LOG(D4)+0.84689666*LOG(E4)-4.20067295),2),ROUND(10^(1.94019664*LOG(D4)+0.84689666*LOG(E4)-4.20067295),3))</f>
        <v>0.8</v>
      </c>
      <c r="AH4" s="63">
        <f t="shared" ref="AH4:AH43" si="23">ROUND(10^(1.93813902*LOG(D4)+0.96697002*LOG(E4)-4.32216295),2)</f>
        <v>0.88</v>
      </c>
      <c r="AI4" s="63">
        <f t="shared" ref="AI4:AI43" si="24">ROUND(10^(1.82464098*LOG(D4)+0.97625989*LOG(E4)-4.15096808),2)</f>
        <v>0.91</v>
      </c>
      <c r="AJ4" s="63">
        <f t="shared" ref="AJ4:AJ43" si="25">HLOOKUP($D4,AG$3:AI$43,MATCH($A4,$A$3:$A$43,0),1)</f>
        <v>0.88</v>
      </c>
    </row>
    <row r="5" spans="1:36" ht="12.95" customHeight="1" x14ac:dyDescent="0.15">
      <c r="A5" s="62">
        <v>692</v>
      </c>
      <c r="B5" s="135" t="s">
        <v>52</v>
      </c>
      <c r="C5" s="136"/>
      <c r="D5" s="62">
        <v>18</v>
      </c>
      <c r="E5" s="62">
        <v>19</v>
      </c>
      <c r="F5" s="4">
        <f t="shared" si="0"/>
        <v>0.25</v>
      </c>
      <c r="G5" s="43"/>
      <c r="H5" s="90" t="s">
        <v>61</v>
      </c>
      <c r="I5" s="62" t="s">
        <v>84</v>
      </c>
      <c r="J5" s="1" t="s">
        <v>15</v>
      </c>
      <c r="K5" s="63">
        <f t="shared" si="1"/>
        <v>0.23</v>
      </c>
      <c r="L5" s="63">
        <f t="shared" si="2"/>
        <v>0.25</v>
      </c>
      <c r="M5" s="63">
        <f t="shared" si="3"/>
        <v>0.26</v>
      </c>
      <c r="N5" s="63">
        <f t="shared" si="4"/>
        <v>0.25</v>
      </c>
      <c r="O5" s="63">
        <f t="shared" si="5"/>
        <v>0.25</v>
      </c>
      <c r="P5" s="63">
        <f t="shared" ref="P5:P43" si="26">HLOOKUP($D5,K$3:O$43,MATCH(A5,$A$3:$A$43,0),1)</f>
        <v>0.25</v>
      </c>
      <c r="Q5" s="63">
        <f t="shared" si="6"/>
        <v>0.23</v>
      </c>
      <c r="R5" s="63">
        <f t="shared" si="7"/>
        <v>0.25</v>
      </c>
      <c r="S5" s="63">
        <f t="shared" si="8"/>
        <v>0.26</v>
      </c>
      <c r="T5" s="63">
        <f t="shared" si="9"/>
        <v>0.27</v>
      </c>
      <c r="U5" s="63">
        <f t="shared" si="10"/>
        <v>0.25</v>
      </c>
      <c r="V5" s="63">
        <f t="shared" si="11"/>
        <v>0.25</v>
      </c>
      <c r="W5" s="63">
        <f t="shared" si="12"/>
        <v>0.24</v>
      </c>
      <c r="X5" s="63">
        <f t="shared" si="13"/>
        <v>0.25</v>
      </c>
      <c r="Y5" s="63">
        <f t="shared" si="14"/>
        <v>0.22</v>
      </c>
      <c r="Z5" s="63">
        <f t="shared" si="15"/>
        <v>0.24</v>
      </c>
      <c r="AA5" s="63">
        <f t="shared" si="16"/>
        <v>0.22</v>
      </c>
      <c r="AB5" s="63">
        <f t="shared" si="17"/>
        <v>0.25</v>
      </c>
      <c r="AC5" s="63">
        <f t="shared" si="18"/>
        <v>0.25</v>
      </c>
      <c r="AD5" s="63">
        <f t="shared" si="19"/>
        <v>0.28999999999999998</v>
      </c>
      <c r="AE5" s="63">
        <f t="shared" si="20"/>
        <v>0.23</v>
      </c>
      <c r="AF5" s="63">
        <f t="shared" si="21"/>
        <v>0.25</v>
      </c>
      <c r="AG5" s="63">
        <f t="shared" si="22"/>
        <v>0.21</v>
      </c>
      <c r="AH5" s="63">
        <f t="shared" si="23"/>
        <v>0.22</v>
      </c>
      <c r="AI5" s="63">
        <f t="shared" si="24"/>
        <v>0.24</v>
      </c>
      <c r="AJ5" s="63">
        <f t="shared" si="25"/>
        <v>0.22</v>
      </c>
    </row>
    <row r="6" spans="1:36" ht="12.95" customHeight="1" x14ac:dyDescent="0.15">
      <c r="A6" s="90">
        <v>693</v>
      </c>
      <c r="B6" s="135" t="s">
        <v>52</v>
      </c>
      <c r="C6" s="136"/>
      <c r="D6" s="62">
        <v>34</v>
      </c>
      <c r="E6" s="62">
        <v>24</v>
      </c>
      <c r="F6" s="4">
        <f t="shared" si="0"/>
        <v>1</v>
      </c>
      <c r="G6" s="5"/>
      <c r="H6" s="75"/>
      <c r="I6" s="62"/>
      <c r="J6" s="1" t="s">
        <v>15</v>
      </c>
      <c r="K6" s="63">
        <f t="shared" si="1"/>
        <v>0.89</v>
      </c>
      <c r="L6" s="63">
        <f t="shared" si="2"/>
        <v>1.03</v>
      </c>
      <c r="M6" s="63">
        <f t="shared" si="3"/>
        <v>1.02</v>
      </c>
      <c r="N6" s="63">
        <f t="shared" si="4"/>
        <v>1</v>
      </c>
      <c r="O6" s="63">
        <f t="shared" si="5"/>
        <v>0.99</v>
      </c>
      <c r="P6" s="63">
        <f t="shared" si="26"/>
        <v>1</v>
      </c>
      <c r="Q6" s="63">
        <f t="shared" si="6"/>
        <v>0.9</v>
      </c>
      <c r="R6" s="63">
        <f t="shared" si="7"/>
        <v>1.05</v>
      </c>
      <c r="S6" s="63">
        <f t="shared" si="8"/>
        <v>1.03</v>
      </c>
      <c r="T6" s="63">
        <f t="shared" si="9"/>
        <v>1.0900000000000001</v>
      </c>
      <c r="U6" s="63">
        <f t="shared" si="10"/>
        <v>1.0900000000000001</v>
      </c>
      <c r="V6" s="63">
        <f t="shared" si="11"/>
        <v>1.08</v>
      </c>
      <c r="W6" s="63">
        <f t="shared" si="12"/>
        <v>0.97</v>
      </c>
      <c r="X6" s="63">
        <f t="shared" si="13"/>
        <v>0.99</v>
      </c>
      <c r="Y6" s="63">
        <f t="shared" si="14"/>
        <v>0.97</v>
      </c>
      <c r="Z6" s="63">
        <f t="shared" si="15"/>
        <v>0.99</v>
      </c>
      <c r="AA6" s="63">
        <f t="shared" si="16"/>
        <v>0.86</v>
      </c>
      <c r="AB6" s="63">
        <f t="shared" si="17"/>
        <v>1.1000000000000001</v>
      </c>
      <c r="AC6" s="63">
        <f t="shared" si="18"/>
        <v>1.08</v>
      </c>
      <c r="AD6" s="63">
        <f t="shared" si="19"/>
        <v>1.06</v>
      </c>
      <c r="AE6" s="63">
        <f t="shared" si="20"/>
        <v>0.99</v>
      </c>
      <c r="AF6" s="63">
        <f t="shared" si="21"/>
        <v>1.06</v>
      </c>
      <c r="AG6" s="63">
        <f t="shared" si="22"/>
        <v>0.87</v>
      </c>
      <c r="AH6" s="63">
        <f t="shared" si="23"/>
        <v>0.96</v>
      </c>
      <c r="AI6" s="63">
        <f t="shared" si="24"/>
        <v>0.98</v>
      </c>
      <c r="AJ6" s="63">
        <f t="shared" si="25"/>
        <v>0.96</v>
      </c>
    </row>
    <row r="7" spans="1:36" ht="12.95" customHeight="1" x14ac:dyDescent="0.15">
      <c r="A7" s="90">
        <v>694</v>
      </c>
      <c r="B7" s="135" t="s">
        <v>52</v>
      </c>
      <c r="C7" s="136"/>
      <c r="D7" s="62">
        <v>36</v>
      </c>
      <c r="E7" s="62">
        <v>26</v>
      </c>
      <c r="F7" s="4">
        <f t="shared" si="0"/>
        <v>1.2</v>
      </c>
      <c r="G7" s="43"/>
      <c r="H7" s="72"/>
      <c r="I7" s="62"/>
      <c r="J7" s="1" t="s">
        <v>15</v>
      </c>
      <c r="K7" s="63">
        <f t="shared" si="1"/>
        <v>1.07</v>
      </c>
      <c r="L7" s="63">
        <f t="shared" si="2"/>
        <v>1.25</v>
      </c>
      <c r="M7" s="63">
        <f t="shared" si="3"/>
        <v>1.24</v>
      </c>
      <c r="N7" s="63">
        <f t="shared" si="4"/>
        <v>1.2</v>
      </c>
      <c r="O7" s="63">
        <f t="shared" si="5"/>
        <v>1.19</v>
      </c>
      <c r="P7" s="63">
        <f t="shared" si="26"/>
        <v>1.2</v>
      </c>
      <c r="Q7" s="63">
        <f t="shared" si="6"/>
        <v>1.08</v>
      </c>
      <c r="R7" s="63">
        <f t="shared" si="7"/>
        <v>1.27</v>
      </c>
      <c r="S7" s="63">
        <f t="shared" si="8"/>
        <v>1.25</v>
      </c>
      <c r="T7" s="63">
        <f t="shared" si="9"/>
        <v>1.34</v>
      </c>
      <c r="U7" s="63">
        <f t="shared" si="10"/>
        <v>1.34</v>
      </c>
      <c r="V7" s="63">
        <f t="shared" si="11"/>
        <v>1.3</v>
      </c>
      <c r="W7" s="63">
        <f t="shared" si="12"/>
        <v>1.17</v>
      </c>
      <c r="X7" s="63">
        <f t="shared" si="13"/>
        <v>1.19</v>
      </c>
      <c r="Y7" s="63">
        <f t="shared" si="14"/>
        <v>1.17</v>
      </c>
      <c r="Z7" s="63">
        <f t="shared" si="15"/>
        <v>1.19</v>
      </c>
      <c r="AA7" s="63">
        <f t="shared" si="16"/>
        <v>1.03</v>
      </c>
      <c r="AB7" s="63">
        <f t="shared" si="17"/>
        <v>1.33</v>
      </c>
      <c r="AC7" s="63">
        <f t="shared" si="18"/>
        <v>1.32</v>
      </c>
      <c r="AD7" s="63">
        <f t="shared" si="19"/>
        <v>1.28</v>
      </c>
      <c r="AE7" s="63">
        <f t="shared" si="20"/>
        <v>1.2</v>
      </c>
      <c r="AF7" s="63">
        <f t="shared" si="21"/>
        <v>1.28</v>
      </c>
      <c r="AG7" s="63">
        <f t="shared" si="22"/>
        <v>1.04</v>
      </c>
      <c r="AH7" s="63">
        <f t="shared" si="23"/>
        <v>1.1499999999999999</v>
      </c>
      <c r="AI7" s="63">
        <f t="shared" si="24"/>
        <v>1.18</v>
      </c>
      <c r="AJ7" s="63">
        <f t="shared" si="25"/>
        <v>1.1499999999999999</v>
      </c>
    </row>
    <row r="8" spans="1:36" ht="12.95" customHeight="1" x14ac:dyDescent="0.15">
      <c r="A8" s="90">
        <v>695</v>
      </c>
      <c r="B8" s="135" t="s">
        <v>52</v>
      </c>
      <c r="C8" s="136"/>
      <c r="D8" s="62">
        <v>18</v>
      </c>
      <c r="E8" s="62">
        <v>18</v>
      </c>
      <c r="F8" s="4">
        <f t="shared" si="0"/>
        <v>0.24</v>
      </c>
      <c r="G8" s="5"/>
      <c r="H8" s="90" t="s">
        <v>61</v>
      </c>
      <c r="I8" s="62" t="s">
        <v>84</v>
      </c>
      <c r="J8" s="1" t="s">
        <v>15</v>
      </c>
      <c r="K8" s="63">
        <f t="shared" si="1"/>
        <v>0.22</v>
      </c>
      <c r="L8" s="63">
        <f t="shared" si="2"/>
        <v>0.24</v>
      </c>
      <c r="M8" s="63">
        <f t="shared" si="3"/>
        <v>0.24</v>
      </c>
      <c r="N8" s="63">
        <f t="shared" si="4"/>
        <v>0.24</v>
      </c>
      <c r="O8" s="63">
        <f t="shared" si="5"/>
        <v>0.24</v>
      </c>
      <c r="P8" s="63">
        <f t="shared" si="26"/>
        <v>0.24</v>
      </c>
      <c r="Q8" s="63">
        <f t="shared" si="6"/>
        <v>0.22</v>
      </c>
      <c r="R8" s="63">
        <f t="shared" si="7"/>
        <v>0.23</v>
      </c>
      <c r="S8" s="63">
        <f t="shared" si="8"/>
        <v>0.24</v>
      </c>
      <c r="T8" s="63">
        <f t="shared" si="9"/>
        <v>0.25</v>
      </c>
      <c r="U8" s="63">
        <f t="shared" si="10"/>
        <v>0.23</v>
      </c>
      <c r="V8" s="63">
        <f t="shared" si="11"/>
        <v>0.24</v>
      </c>
      <c r="W8" s="63">
        <f t="shared" si="12"/>
        <v>0.23</v>
      </c>
      <c r="X8" s="63">
        <f t="shared" si="13"/>
        <v>0.23</v>
      </c>
      <c r="Y8" s="63">
        <f t="shared" si="14"/>
        <v>0.2</v>
      </c>
      <c r="Z8" s="63">
        <f t="shared" si="15"/>
        <v>0.23</v>
      </c>
      <c r="AA8" s="63">
        <f t="shared" si="16"/>
        <v>0.21</v>
      </c>
      <c r="AB8" s="63">
        <f t="shared" si="17"/>
        <v>0.23</v>
      </c>
      <c r="AC8" s="63">
        <f t="shared" si="18"/>
        <v>0.24</v>
      </c>
      <c r="AD8" s="63">
        <f t="shared" si="19"/>
        <v>0.27</v>
      </c>
      <c r="AE8" s="63">
        <f t="shared" si="20"/>
        <v>0.21</v>
      </c>
      <c r="AF8" s="63">
        <f t="shared" si="21"/>
        <v>0.23</v>
      </c>
      <c r="AG8" s="63">
        <f t="shared" si="22"/>
        <v>0.2</v>
      </c>
      <c r="AH8" s="63">
        <f t="shared" si="23"/>
        <v>0.21</v>
      </c>
      <c r="AI8" s="63">
        <f t="shared" si="24"/>
        <v>0.23</v>
      </c>
      <c r="AJ8" s="63">
        <f t="shared" si="25"/>
        <v>0.21</v>
      </c>
    </row>
    <row r="9" spans="1:36" ht="12.95" customHeight="1" x14ac:dyDescent="0.15">
      <c r="A9" s="90">
        <v>696</v>
      </c>
      <c r="B9" s="135" t="s">
        <v>52</v>
      </c>
      <c r="C9" s="136"/>
      <c r="D9" s="62">
        <v>18</v>
      </c>
      <c r="E9" s="62">
        <v>19</v>
      </c>
      <c r="F9" s="4">
        <f t="shared" si="0"/>
        <v>0.25</v>
      </c>
      <c r="G9" s="5"/>
      <c r="H9" s="75" t="s">
        <v>61</v>
      </c>
      <c r="I9" s="62"/>
      <c r="J9" s="1" t="s">
        <v>15</v>
      </c>
      <c r="K9" s="63">
        <f t="shared" si="1"/>
        <v>0.23</v>
      </c>
      <c r="L9" s="63">
        <f t="shared" si="2"/>
        <v>0.25</v>
      </c>
      <c r="M9" s="63">
        <f t="shared" si="3"/>
        <v>0.26</v>
      </c>
      <c r="N9" s="63">
        <f t="shared" si="4"/>
        <v>0.25</v>
      </c>
      <c r="O9" s="63">
        <f t="shared" si="5"/>
        <v>0.25</v>
      </c>
      <c r="P9" s="63">
        <f t="shared" si="26"/>
        <v>0.25</v>
      </c>
      <c r="Q9" s="63">
        <f t="shared" si="6"/>
        <v>0.23</v>
      </c>
      <c r="R9" s="63">
        <f t="shared" si="7"/>
        <v>0.25</v>
      </c>
      <c r="S9" s="63">
        <f t="shared" si="8"/>
        <v>0.26</v>
      </c>
      <c r="T9" s="63">
        <f t="shared" si="9"/>
        <v>0.27</v>
      </c>
      <c r="U9" s="63">
        <f t="shared" si="10"/>
        <v>0.25</v>
      </c>
      <c r="V9" s="63">
        <f t="shared" si="11"/>
        <v>0.25</v>
      </c>
      <c r="W9" s="63">
        <f t="shared" si="12"/>
        <v>0.24</v>
      </c>
      <c r="X9" s="63">
        <f t="shared" si="13"/>
        <v>0.25</v>
      </c>
      <c r="Y9" s="63">
        <f t="shared" si="14"/>
        <v>0.22</v>
      </c>
      <c r="Z9" s="63">
        <f t="shared" si="15"/>
        <v>0.24</v>
      </c>
      <c r="AA9" s="63">
        <f t="shared" si="16"/>
        <v>0.22</v>
      </c>
      <c r="AB9" s="63">
        <f t="shared" si="17"/>
        <v>0.25</v>
      </c>
      <c r="AC9" s="63">
        <f t="shared" si="18"/>
        <v>0.25</v>
      </c>
      <c r="AD9" s="63">
        <f t="shared" si="19"/>
        <v>0.28999999999999998</v>
      </c>
      <c r="AE9" s="63">
        <f t="shared" si="20"/>
        <v>0.23</v>
      </c>
      <c r="AF9" s="63">
        <f t="shared" si="21"/>
        <v>0.25</v>
      </c>
      <c r="AG9" s="63">
        <f t="shared" si="22"/>
        <v>0.21</v>
      </c>
      <c r="AH9" s="63">
        <f t="shared" si="23"/>
        <v>0.22</v>
      </c>
      <c r="AI9" s="63">
        <f t="shared" si="24"/>
        <v>0.24</v>
      </c>
      <c r="AJ9" s="63">
        <f t="shared" si="25"/>
        <v>0.22</v>
      </c>
    </row>
    <row r="10" spans="1:36" ht="12.95" customHeight="1" x14ac:dyDescent="0.15">
      <c r="A10" s="90">
        <v>697</v>
      </c>
      <c r="B10" s="135" t="s">
        <v>52</v>
      </c>
      <c r="C10" s="136"/>
      <c r="D10" s="62">
        <v>30</v>
      </c>
      <c r="E10" s="62">
        <v>24</v>
      </c>
      <c r="F10" s="4">
        <f t="shared" si="0"/>
        <v>0.82</v>
      </c>
      <c r="G10" s="5" t="s">
        <v>65</v>
      </c>
      <c r="H10" s="62"/>
      <c r="I10" s="5" t="s">
        <v>65</v>
      </c>
      <c r="J10" s="1" t="s">
        <v>15</v>
      </c>
      <c r="K10" s="63">
        <f t="shared" si="1"/>
        <v>0.72</v>
      </c>
      <c r="L10" s="63">
        <f t="shared" si="2"/>
        <v>0.82</v>
      </c>
      <c r="M10" s="63">
        <f t="shared" si="3"/>
        <v>0.82</v>
      </c>
      <c r="N10" s="63">
        <f t="shared" si="4"/>
        <v>0.8</v>
      </c>
      <c r="O10" s="63">
        <f t="shared" si="5"/>
        <v>0.79</v>
      </c>
      <c r="P10" s="63">
        <f t="shared" si="26"/>
        <v>0.82</v>
      </c>
      <c r="Q10" s="63">
        <f t="shared" si="6"/>
        <v>0.72</v>
      </c>
      <c r="R10" s="63">
        <f t="shared" si="7"/>
        <v>0.83</v>
      </c>
      <c r="S10" s="63">
        <f t="shared" si="8"/>
        <v>0.83</v>
      </c>
      <c r="T10" s="63">
        <f t="shared" si="9"/>
        <v>0.88</v>
      </c>
      <c r="U10" s="63">
        <f t="shared" si="10"/>
        <v>0.83</v>
      </c>
      <c r="V10" s="63">
        <f t="shared" si="11"/>
        <v>0.84</v>
      </c>
      <c r="W10" s="63">
        <f t="shared" si="12"/>
        <v>0.77</v>
      </c>
      <c r="X10" s="63">
        <f t="shared" si="13"/>
        <v>0.79</v>
      </c>
      <c r="Y10" s="63">
        <f t="shared" si="14"/>
        <v>0.75</v>
      </c>
      <c r="Z10" s="63">
        <f t="shared" si="15"/>
        <v>0.79</v>
      </c>
      <c r="AA10" s="63">
        <f t="shared" si="16"/>
        <v>0.69</v>
      </c>
      <c r="AB10" s="63">
        <f t="shared" si="17"/>
        <v>0.86</v>
      </c>
      <c r="AC10" s="63">
        <f t="shared" si="18"/>
        <v>0.85</v>
      </c>
      <c r="AD10" s="63">
        <f t="shared" si="19"/>
        <v>0.87</v>
      </c>
      <c r="AE10" s="63">
        <f t="shared" si="20"/>
        <v>0.78</v>
      </c>
      <c r="AF10" s="63">
        <f t="shared" si="21"/>
        <v>0.85</v>
      </c>
      <c r="AG10" s="63">
        <f t="shared" si="22"/>
        <v>0.68</v>
      </c>
      <c r="AH10" s="63">
        <f t="shared" si="23"/>
        <v>0.75</v>
      </c>
      <c r="AI10" s="63">
        <f t="shared" si="24"/>
        <v>0.78</v>
      </c>
      <c r="AJ10" s="63">
        <f t="shared" si="25"/>
        <v>0.75</v>
      </c>
    </row>
    <row r="11" spans="1:36" ht="12.95" customHeight="1" x14ac:dyDescent="0.15">
      <c r="A11" s="90">
        <v>698</v>
      </c>
      <c r="B11" s="135" t="s">
        <v>52</v>
      </c>
      <c r="C11" s="136"/>
      <c r="D11" s="62">
        <v>24</v>
      </c>
      <c r="E11" s="62">
        <v>23</v>
      </c>
      <c r="F11" s="4">
        <f t="shared" si="0"/>
        <v>0.53</v>
      </c>
      <c r="G11" s="5"/>
      <c r="H11" s="72"/>
      <c r="I11" s="5"/>
      <c r="J11" s="1" t="s">
        <v>15</v>
      </c>
      <c r="K11" s="63">
        <f t="shared" si="1"/>
        <v>0.46</v>
      </c>
      <c r="L11" s="63">
        <f t="shared" si="2"/>
        <v>0.52</v>
      </c>
      <c r="M11" s="63">
        <f t="shared" si="3"/>
        <v>0.53</v>
      </c>
      <c r="N11" s="63">
        <f t="shared" si="4"/>
        <v>0.52</v>
      </c>
      <c r="O11" s="63">
        <f t="shared" si="5"/>
        <v>0.51</v>
      </c>
      <c r="P11" s="63">
        <f t="shared" si="26"/>
        <v>0.53</v>
      </c>
      <c r="Q11" s="63">
        <f t="shared" si="6"/>
        <v>0.46</v>
      </c>
      <c r="R11" s="63">
        <f t="shared" si="7"/>
        <v>0.52</v>
      </c>
      <c r="S11" s="63">
        <f t="shared" si="8"/>
        <v>0.53</v>
      </c>
      <c r="T11" s="63">
        <f t="shared" si="9"/>
        <v>0.56999999999999995</v>
      </c>
      <c r="U11" s="63">
        <f t="shared" si="10"/>
        <v>0.53</v>
      </c>
      <c r="V11" s="63">
        <f t="shared" si="11"/>
        <v>0.53</v>
      </c>
      <c r="W11" s="63">
        <f t="shared" si="12"/>
        <v>0.49</v>
      </c>
      <c r="X11" s="63">
        <f t="shared" si="13"/>
        <v>0.51</v>
      </c>
      <c r="Y11" s="63">
        <f t="shared" si="14"/>
        <v>0.46</v>
      </c>
      <c r="Z11" s="63">
        <f t="shared" si="15"/>
        <v>0.51</v>
      </c>
      <c r="AA11" s="63">
        <f t="shared" si="16"/>
        <v>0.44</v>
      </c>
      <c r="AB11" s="63">
        <f t="shared" si="17"/>
        <v>0.53</v>
      </c>
      <c r="AC11" s="63">
        <f t="shared" si="18"/>
        <v>0.53</v>
      </c>
      <c r="AD11" s="63">
        <f t="shared" si="19"/>
        <v>0.56999999999999995</v>
      </c>
      <c r="AE11" s="63">
        <f t="shared" si="20"/>
        <v>0.48</v>
      </c>
      <c r="AF11" s="63">
        <f t="shared" si="21"/>
        <v>0.53</v>
      </c>
      <c r="AG11" s="63">
        <f t="shared" si="22"/>
        <v>0.43</v>
      </c>
      <c r="AH11" s="63">
        <f t="shared" si="23"/>
        <v>0.47</v>
      </c>
      <c r="AI11" s="63">
        <f t="shared" si="24"/>
        <v>0.5</v>
      </c>
      <c r="AJ11" s="63">
        <f t="shared" si="25"/>
        <v>0.47</v>
      </c>
    </row>
    <row r="12" spans="1:36" ht="12.95" customHeight="1" x14ac:dyDescent="0.15">
      <c r="A12" s="90">
        <v>699</v>
      </c>
      <c r="B12" s="135" t="s">
        <v>52</v>
      </c>
      <c r="C12" s="136"/>
      <c r="D12" s="62">
        <v>28</v>
      </c>
      <c r="E12" s="62">
        <v>24</v>
      </c>
      <c r="F12" s="4">
        <f t="shared" si="0"/>
        <v>0.73</v>
      </c>
      <c r="G12" s="43"/>
      <c r="H12" s="62"/>
      <c r="I12" s="43"/>
      <c r="J12" s="1" t="s">
        <v>15</v>
      </c>
      <c r="K12" s="63">
        <f t="shared" si="1"/>
        <v>0.63</v>
      </c>
      <c r="L12" s="63">
        <f t="shared" si="2"/>
        <v>0.72</v>
      </c>
      <c r="M12" s="63">
        <f t="shared" si="3"/>
        <v>0.73</v>
      </c>
      <c r="N12" s="63">
        <f t="shared" si="4"/>
        <v>0.71</v>
      </c>
      <c r="O12" s="63">
        <f t="shared" si="5"/>
        <v>0.7</v>
      </c>
      <c r="P12" s="63">
        <f t="shared" si="26"/>
        <v>0.73</v>
      </c>
      <c r="Q12" s="63">
        <f t="shared" si="6"/>
        <v>0.64</v>
      </c>
      <c r="R12" s="63">
        <f t="shared" si="7"/>
        <v>0.72</v>
      </c>
      <c r="S12" s="63">
        <f t="shared" si="8"/>
        <v>0.73</v>
      </c>
      <c r="T12" s="63">
        <f t="shared" si="9"/>
        <v>0.79</v>
      </c>
      <c r="U12" s="63">
        <f t="shared" si="10"/>
        <v>0.73</v>
      </c>
      <c r="V12" s="63">
        <f t="shared" si="11"/>
        <v>0.74</v>
      </c>
      <c r="W12" s="63">
        <f t="shared" si="12"/>
        <v>0.68</v>
      </c>
      <c r="X12" s="63">
        <f t="shared" si="13"/>
        <v>0.7</v>
      </c>
      <c r="Y12" s="63">
        <f t="shared" si="14"/>
        <v>0.65</v>
      </c>
      <c r="Z12" s="63">
        <f t="shared" si="15"/>
        <v>0.7</v>
      </c>
      <c r="AA12" s="63">
        <f t="shared" si="16"/>
        <v>0.61</v>
      </c>
      <c r="AB12" s="63">
        <f t="shared" si="17"/>
        <v>0.75</v>
      </c>
      <c r="AC12" s="63">
        <f t="shared" si="18"/>
        <v>0.75</v>
      </c>
      <c r="AD12" s="63">
        <f t="shared" si="19"/>
        <v>0.77</v>
      </c>
      <c r="AE12" s="63">
        <f t="shared" si="20"/>
        <v>0.68</v>
      </c>
      <c r="AF12" s="63">
        <f t="shared" si="21"/>
        <v>0.75</v>
      </c>
      <c r="AG12" s="63">
        <f t="shared" si="22"/>
        <v>0.6</v>
      </c>
      <c r="AH12" s="63">
        <f t="shared" si="23"/>
        <v>0.66</v>
      </c>
      <c r="AI12" s="63">
        <f t="shared" si="24"/>
        <v>0.69</v>
      </c>
      <c r="AJ12" s="63">
        <f t="shared" si="25"/>
        <v>0.66</v>
      </c>
    </row>
    <row r="13" spans="1:36" ht="12.95" customHeight="1" x14ac:dyDescent="0.15">
      <c r="A13" s="90">
        <v>700</v>
      </c>
      <c r="B13" s="135" t="s">
        <v>52</v>
      </c>
      <c r="C13" s="136"/>
      <c r="D13" s="62">
        <v>36</v>
      </c>
      <c r="E13" s="62">
        <v>25</v>
      </c>
      <c r="F13" s="4">
        <f t="shared" si="0"/>
        <v>1.1499999999999999</v>
      </c>
      <c r="G13" s="5"/>
      <c r="H13" s="72"/>
      <c r="I13" s="5"/>
      <c r="J13" s="1" t="s">
        <v>15</v>
      </c>
      <c r="K13" s="63">
        <f t="shared" si="1"/>
        <v>1.03</v>
      </c>
      <c r="L13" s="63">
        <f t="shared" si="2"/>
        <v>1.2</v>
      </c>
      <c r="M13" s="63">
        <f t="shared" si="3"/>
        <v>1.19</v>
      </c>
      <c r="N13" s="63">
        <f t="shared" si="4"/>
        <v>1.1499999999999999</v>
      </c>
      <c r="O13" s="63">
        <f t="shared" si="5"/>
        <v>1.1499999999999999</v>
      </c>
      <c r="P13" s="63">
        <f t="shared" si="26"/>
        <v>1.1499999999999999</v>
      </c>
      <c r="Q13" s="63">
        <f t="shared" si="6"/>
        <v>1.04</v>
      </c>
      <c r="R13" s="63">
        <f t="shared" si="7"/>
        <v>1.22</v>
      </c>
      <c r="S13" s="63">
        <f t="shared" si="8"/>
        <v>1.2</v>
      </c>
      <c r="T13" s="63">
        <f t="shared" si="9"/>
        <v>1.27</v>
      </c>
      <c r="U13" s="63">
        <f t="shared" si="10"/>
        <v>1.27</v>
      </c>
      <c r="V13" s="63">
        <f t="shared" si="11"/>
        <v>1.25</v>
      </c>
      <c r="W13" s="63">
        <f t="shared" si="12"/>
        <v>1.1200000000000001</v>
      </c>
      <c r="X13" s="63">
        <f t="shared" si="13"/>
        <v>1.1499999999999999</v>
      </c>
      <c r="Y13" s="63">
        <f t="shared" si="14"/>
        <v>1.1299999999999999</v>
      </c>
      <c r="Z13" s="63">
        <f t="shared" si="15"/>
        <v>1.1499999999999999</v>
      </c>
      <c r="AA13" s="63">
        <f t="shared" si="16"/>
        <v>1</v>
      </c>
      <c r="AB13" s="63">
        <f t="shared" si="17"/>
        <v>1.28</v>
      </c>
      <c r="AC13" s="63">
        <f t="shared" si="18"/>
        <v>1.26</v>
      </c>
      <c r="AD13" s="63">
        <f t="shared" si="19"/>
        <v>1.22</v>
      </c>
      <c r="AE13" s="63">
        <f t="shared" si="20"/>
        <v>1.1499999999999999</v>
      </c>
      <c r="AF13" s="63">
        <f t="shared" si="21"/>
        <v>1.22</v>
      </c>
      <c r="AG13" s="63">
        <f t="shared" si="22"/>
        <v>1.01</v>
      </c>
      <c r="AH13" s="63">
        <f t="shared" si="23"/>
        <v>1.1100000000000001</v>
      </c>
      <c r="AI13" s="63">
        <f t="shared" si="24"/>
        <v>1.1299999999999999</v>
      </c>
      <c r="AJ13" s="63">
        <f t="shared" si="25"/>
        <v>1.1100000000000001</v>
      </c>
    </row>
    <row r="14" spans="1:36" ht="12.95" customHeight="1" x14ac:dyDescent="0.15">
      <c r="A14" s="90">
        <v>701</v>
      </c>
      <c r="B14" s="135" t="s">
        <v>52</v>
      </c>
      <c r="C14" s="136"/>
      <c r="D14" s="62">
        <v>22</v>
      </c>
      <c r="E14" s="62">
        <v>21</v>
      </c>
      <c r="F14" s="4">
        <f t="shared" si="0"/>
        <v>0.41</v>
      </c>
      <c r="G14" s="5"/>
      <c r="H14" s="62"/>
      <c r="I14" s="5"/>
      <c r="J14" s="1" t="s">
        <v>15</v>
      </c>
      <c r="K14" s="63">
        <f t="shared" si="1"/>
        <v>0.36</v>
      </c>
      <c r="L14" s="63">
        <f t="shared" si="2"/>
        <v>0.4</v>
      </c>
      <c r="M14" s="63">
        <f t="shared" si="3"/>
        <v>0.41</v>
      </c>
      <c r="N14" s="63">
        <f t="shared" si="4"/>
        <v>0.4</v>
      </c>
      <c r="O14" s="63">
        <f t="shared" si="5"/>
        <v>0.4</v>
      </c>
      <c r="P14" s="63">
        <f t="shared" si="26"/>
        <v>0.41</v>
      </c>
      <c r="Q14" s="63">
        <f t="shared" si="6"/>
        <v>0.36</v>
      </c>
      <c r="R14" s="63">
        <f t="shared" si="7"/>
        <v>0.4</v>
      </c>
      <c r="S14" s="63">
        <f t="shared" si="8"/>
        <v>0.41</v>
      </c>
      <c r="T14" s="63">
        <f t="shared" si="9"/>
        <v>0.44</v>
      </c>
      <c r="U14" s="63">
        <f t="shared" si="10"/>
        <v>0.41</v>
      </c>
      <c r="V14" s="63">
        <f t="shared" si="11"/>
        <v>0.41</v>
      </c>
      <c r="W14" s="63">
        <f t="shared" si="12"/>
        <v>0.38</v>
      </c>
      <c r="X14" s="63">
        <f t="shared" si="13"/>
        <v>0.39</v>
      </c>
      <c r="Y14" s="63">
        <f t="shared" si="14"/>
        <v>0.35</v>
      </c>
      <c r="Z14" s="63">
        <f t="shared" si="15"/>
        <v>0.39</v>
      </c>
      <c r="AA14" s="63">
        <f t="shared" si="16"/>
        <v>0.35</v>
      </c>
      <c r="AB14" s="63">
        <f t="shared" si="17"/>
        <v>0.41</v>
      </c>
      <c r="AC14" s="63">
        <f t="shared" si="18"/>
        <v>0.41</v>
      </c>
      <c r="AD14" s="63">
        <f t="shared" si="19"/>
        <v>0.45</v>
      </c>
      <c r="AE14" s="63">
        <f t="shared" si="20"/>
        <v>0.37</v>
      </c>
      <c r="AF14" s="63">
        <f t="shared" si="21"/>
        <v>0.41</v>
      </c>
      <c r="AG14" s="63">
        <f t="shared" si="22"/>
        <v>0.33</v>
      </c>
      <c r="AH14" s="63">
        <f t="shared" si="23"/>
        <v>0.36</v>
      </c>
      <c r="AI14" s="63">
        <f t="shared" si="24"/>
        <v>0.39</v>
      </c>
      <c r="AJ14" s="63">
        <f t="shared" si="25"/>
        <v>0.36</v>
      </c>
    </row>
    <row r="15" spans="1:36" ht="12.95" customHeight="1" x14ac:dyDescent="0.15">
      <c r="A15" s="90">
        <v>702</v>
      </c>
      <c r="B15" s="135" t="s">
        <v>52</v>
      </c>
      <c r="C15" s="136"/>
      <c r="D15" s="62">
        <v>36</v>
      </c>
      <c r="E15" s="62">
        <v>25</v>
      </c>
      <c r="F15" s="4">
        <f t="shared" si="0"/>
        <v>1.1499999999999999</v>
      </c>
      <c r="G15" s="62"/>
      <c r="H15" s="72"/>
      <c r="I15" s="99"/>
      <c r="J15" s="1" t="s">
        <v>15</v>
      </c>
      <c r="K15" s="63">
        <f t="shared" si="1"/>
        <v>1.03</v>
      </c>
      <c r="L15" s="63">
        <f t="shared" si="2"/>
        <v>1.2</v>
      </c>
      <c r="M15" s="63">
        <f t="shared" si="3"/>
        <v>1.19</v>
      </c>
      <c r="N15" s="63">
        <f t="shared" si="4"/>
        <v>1.1499999999999999</v>
      </c>
      <c r="O15" s="63">
        <f t="shared" si="5"/>
        <v>1.1499999999999999</v>
      </c>
      <c r="P15" s="63">
        <f t="shared" si="26"/>
        <v>1.1499999999999999</v>
      </c>
      <c r="Q15" s="63">
        <f t="shared" si="6"/>
        <v>1.04</v>
      </c>
      <c r="R15" s="63">
        <f t="shared" si="7"/>
        <v>1.22</v>
      </c>
      <c r="S15" s="63">
        <f t="shared" si="8"/>
        <v>1.2</v>
      </c>
      <c r="T15" s="63">
        <f t="shared" si="9"/>
        <v>1.27</v>
      </c>
      <c r="U15" s="63">
        <f t="shared" si="10"/>
        <v>1.27</v>
      </c>
      <c r="V15" s="63">
        <f t="shared" si="11"/>
        <v>1.25</v>
      </c>
      <c r="W15" s="63">
        <f t="shared" si="12"/>
        <v>1.1200000000000001</v>
      </c>
      <c r="X15" s="63">
        <f t="shared" si="13"/>
        <v>1.1499999999999999</v>
      </c>
      <c r="Y15" s="63">
        <f t="shared" si="14"/>
        <v>1.1299999999999999</v>
      </c>
      <c r="Z15" s="63">
        <f t="shared" si="15"/>
        <v>1.1499999999999999</v>
      </c>
      <c r="AA15" s="63">
        <f t="shared" si="16"/>
        <v>1</v>
      </c>
      <c r="AB15" s="63">
        <f t="shared" si="17"/>
        <v>1.28</v>
      </c>
      <c r="AC15" s="63">
        <f t="shared" si="18"/>
        <v>1.26</v>
      </c>
      <c r="AD15" s="63">
        <f t="shared" si="19"/>
        <v>1.22</v>
      </c>
      <c r="AE15" s="63">
        <f t="shared" si="20"/>
        <v>1.1499999999999999</v>
      </c>
      <c r="AF15" s="63">
        <f t="shared" si="21"/>
        <v>1.22</v>
      </c>
      <c r="AG15" s="63">
        <f t="shared" si="22"/>
        <v>1.01</v>
      </c>
      <c r="AH15" s="63">
        <f t="shared" si="23"/>
        <v>1.1100000000000001</v>
      </c>
      <c r="AI15" s="63">
        <f t="shared" si="24"/>
        <v>1.1299999999999999</v>
      </c>
      <c r="AJ15" s="63">
        <f t="shared" si="25"/>
        <v>1.1100000000000001</v>
      </c>
    </row>
    <row r="16" spans="1:36" ht="12.95" customHeight="1" x14ac:dyDescent="0.15">
      <c r="A16" s="90">
        <v>703</v>
      </c>
      <c r="B16" s="135" t="s">
        <v>52</v>
      </c>
      <c r="C16" s="136"/>
      <c r="D16" s="62">
        <v>24</v>
      </c>
      <c r="E16" s="62">
        <v>22</v>
      </c>
      <c r="F16" s="4">
        <f t="shared" si="0"/>
        <v>0.5</v>
      </c>
      <c r="G16" s="5" t="s">
        <v>154</v>
      </c>
      <c r="H16" s="90" t="s">
        <v>61</v>
      </c>
      <c r="I16" s="5" t="s">
        <v>154</v>
      </c>
      <c r="J16" s="1" t="s">
        <v>15</v>
      </c>
      <c r="K16" s="63">
        <f t="shared" si="1"/>
        <v>0.44</v>
      </c>
      <c r="L16" s="63">
        <f t="shared" si="2"/>
        <v>0.5</v>
      </c>
      <c r="M16" s="63">
        <f t="shared" si="3"/>
        <v>0.5</v>
      </c>
      <c r="N16" s="63">
        <f t="shared" si="4"/>
        <v>0.49</v>
      </c>
      <c r="O16" s="63">
        <f t="shared" si="5"/>
        <v>0.49</v>
      </c>
      <c r="P16" s="63">
        <f t="shared" si="26"/>
        <v>0.5</v>
      </c>
      <c r="Q16" s="63">
        <f t="shared" si="6"/>
        <v>0.44</v>
      </c>
      <c r="R16" s="63">
        <f t="shared" si="7"/>
        <v>0.49</v>
      </c>
      <c r="S16" s="63">
        <f t="shared" si="8"/>
        <v>0.5</v>
      </c>
      <c r="T16" s="63">
        <f t="shared" si="9"/>
        <v>0.54</v>
      </c>
      <c r="U16" s="63">
        <f t="shared" si="10"/>
        <v>0.5</v>
      </c>
      <c r="V16" s="63">
        <f t="shared" si="11"/>
        <v>0.5</v>
      </c>
      <c r="W16" s="63">
        <f t="shared" si="12"/>
        <v>0.47</v>
      </c>
      <c r="X16" s="63">
        <f t="shared" si="13"/>
        <v>0.48</v>
      </c>
      <c r="Y16" s="63">
        <f t="shared" si="14"/>
        <v>0.44</v>
      </c>
      <c r="Z16" s="63">
        <f t="shared" si="15"/>
        <v>0.48</v>
      </c>
      <c r="AA16" s="63">
        <f t="shared" si="16"/>
        <v>0.42</v>
      </c>
      <c r="AB16" s="63">
        <f t="shared" si="17"/>
        <v>0.5</v>
      </c>
      <c r="AC16" s="63">
        <f t="shared" si="18"/>
        <v>0.51</v>
      </c>
      <c r="AD16" s="63">
        <f t="shared" si="19"/>
        <v>0.55000000000000004</v>
      </c>
      <c r="AE16" s="63">
        <f t="shared" si="20"/>
        <v>0.46</v>
      </c>
      <c r="AF16" s="63">
        <f t="shared" si="21"/>
        <v>0.51</v>
      </c>
      <c r="AG16" s="63">
        <f t="shared" si="22"/>
        <v>0.41</v>
      </c>
      <c r="AH16" s="63">
        <f t="shared" si="23"/>
        <v>0.45</v>
      </c>
      <c r="AI16" s="63">
        <f t="shared" si="24"/>
        <v>0.48</v>
      </c>
      <c r="AJ16" s="63">
        <f t="shared" si="25"/>
        <v>0.45</v>
      </c>
    </row>
    <row r="17" spans="1:36" ht="12.95" customHeight="1" x14ac:dyDescent="0.15">
      <c r="A17" s="90">
        <v>704</v>
      </c>
      <c r="B17" s="135" t="s">
        <v>52</v>
      </c>
      <c r="C17" s="136"/>
      <c r="D17" s="62">
        <v>34</v>
      </c>
      <c r="E17" s="62">
        <v>25</v>
      </c>
      <c r="F17" s="4">
        <f t="shared" si="0"/>
        <v>1.04</v>
      </c>
      <c r="G17" s="5"/>
      <c r="H17" s="72"/>
      <c r="I17" s="62"/>
      <c r="J17" s="1" t="s">
        <v>15</v>
      </c>
      <c r="K17" s="63">
        <f t="shared" si="1"/>
        <v>0.93</v>
      </c>
      <c r="L17" s="63">
        <f t="shared" si="2"/>
        <v>1.08</v>
      </c>
      <c r="M17" s="63">
        <f t="shared" si="3"/>
        <v>1.07</v>
      </c>
      <c r="N17" s="63">
        <f t="shared" si="4"/>
        <v>1.04</v>
      </c>
      <c r="O17" s="63">
        <f t="shared" si="5"/>
        <v>1.03</v>
      </c>
      <c r="P17" s="63">
        <f t="shared" si="26"/>
        <v>1.04</v>
      </c>
      <c r="Q17" s="63">
        <f t="shared" si="6"/>
        <v>0.94</v>
      </c>
      <c r="R17" s="63">
        <f t="shared" si="7"/>
        <v>1.0900000000000001</v>
      </c>
      <c r="S17" s="63">
        <f t="shared" si="8"/>
        <v>1.08</v>
      </c>
      <c r="T17" s="63">
        <f t="shared" si="9"/>
        <v>1.1499999999999999</v>
      </c>
      <c r="U17" s="63">
        <f t="shared" si="10"/>
        <v>1.1499999999999999</v>
      </c>
      <c r="V17" s="63">
        <f t="shared" si="11"/>
        <v>1.1200000000000001</v>
      </c>
      <c r="W17" s="63">
        <f t="shared" si="12"/>
        <v>1.01</v>
      </c>
      <c r="X17" s="63">
        <f t="shared" si="13"/>
        <v>1.03</v>
      </c>
      <c r="Y17" s="63">
        <f t="shared" si="14"/>
        <v>1.01</v>
      </c>
      <c r="Z17" s="63">
        <f t="shared" si="15"/>
        <v>1.03</v>
      </c>
      <c r="AA17" s="63">
        <f t="shared" si="16"/>
        <v>0.9</v>
      </c>
      <c r="AB17" s="63">
        <f t="shared" si="17"/>
        <v>1.1399999999999999</v>
      </c>
      <c r="AC17" s="63">
        <f t="shared" si="18"/>
        <v>1.1299999999999999</v>
      </c>
      <c r="AD17" s="63">
        <f t="shared" si="19"/>
        <v>1.1100000000000001</v>
      </c>
      <c r="AE17" s="63">
        <f t="shared" si="20"/>
        <v>1.03</v>
      </c>
      <c r="AF17" s="63">
        <f t="shared" si="21"/>
        <v>1.1100000000000001</v>
      </c>
      <c r="AG17" s="63">
        <f t="shared" si="22"/>
        <v>0.9</v>
      </c>
      <c r="AH17" s="63">
        <f t="shared" si="23"/>
        <v>0.99</v>
      </c>
      <c r="AI17" s="63">
        <f t="shared" si="24"/>
        <v>1.02</v>
      </c>
      <c r="AJ17" s="63">
        <f t="shared" si="25"/>
        <v>0.99</v>
      </c>
    </row>
    <row r="18" spans="1:36" ht="12.95" customHeight="1" x14ac:dyDescent="0.15">
      <c r="A18" s="62"/>
      <c r="B18" s="107"/>
      <c r="C18" s="107"/>
      <c r="D18" s="62"/>
      <c r="E18" s="62"/>
      <c r="F18" s="4" t="str">
        <f t="shared" si="0"/>
        <v/>
      </c>
      <c r="G18" s="43"/>
      <c r="H18" s="62"/>
      <c r="I18" s="62"/>
      <c r="J18" s="1" t="s">
        <v>15</v>
      </c>
      <c r="K18" s="63" t="e">
        <f t="shared" si="1"/>
        <v>#NUM!</v>
      </c>
      <c r="L18" s="63" t="e">
        <f t="shared" si="2"/>
        <v>#NUM!</v>
      </c>
      <c r="M18" s="63" t="e">
        <f t="shared" si="3"/>
        <v>#NUM!</v>
      </c>
      <c r="N18" s="63" t="e">
        <f t="shared" si="4"/>
        <v>#NUM!</v>
      </c>
      <c r="O18" s="63" t="e">
        <f t="shared" si="5"/>
        <v>#NUM!</v>
      </c>
      <c r="P18" s="63" t="e">
        <f t="shared" si="26"/>
        <v>#N/A</v>
      </c>
      <c r="Q18" s="63" t="e">
        <f t="shared" si="6"/>
        <v>#NUM!</v>
      </c>
      <c r="R18" s="63" t="e">
        <f t="shared" si="7"/>
        <v>#NUM!</v>
      </c>
      <c r="S18" s="63" t="e">
        <f t="shared" si="8"/>
        <v>#NUM!</v>
      </c>
      <c r="T18" s="63" t="e">
        <f t="shared" si="9"/>
        <v>#NUM!</v>
      </c>
      <c r="U18" s="63" t="e">
        <f t="shared" si="10"/>
        <v>#N/A</v>
      </c>
      <c r="V18" s="63" t="e">
        <f t="shared" si="11"/>
        <v>#NUM!</v>
      </c>
      <c r="W18" s="63" t="e">
        <f t="shared" si="12"/>
        <v>#NUM!</v>
      </c>
      <c r="X18" s="63" t="e">
        <f t="shared" si="13"/>
        <v>#NUM!</v>
      </c>
      <c r="Y18" s="63" t="e">
        <f t="shared" si="14"/>
        <v>#NUM!</v>
      </c>
      <c r="Z18" s="63" t="e">
        <f t="shared" si="15"/>
        <v>#N/A</v>
      </c>
      <c r="AA18" s="63" t="e">
        <f t="shared" si="16"/>
        <v>#NUM!</v>
      </c>
      <c r="AB18" s="63" t="e">
        <f t="shared" si="17"/>
        <v>#NUM!</v>
      </c>
      <c r="AC18" s="63" t="e">
        <f t="shared" si="18"/>
        <v>#NUM!</v>
      </c>
      <c r="AD18" s="63" t="e">
        <f t="shared" si="19"/>
        <v>#NUM!</v>
      </c>
      <c r="AE18" s="63" t="e">
        <f t="shared" si="20"/>
        <v>#NUM!</v>
      </c>
      <c r="AF18" s="63" t="e">
        <f t="shared" si="21"/>
        <v>#N/A</v>
      </c>
      <c r="AG18" s="63" t="e">
        <f t="shared" si="22"/>
        <v>#NUM!</v>
      </c>
      <c r="AH18" s="63" t="e">
        <f t="shared" si="23"/>
        <v>#NUM!</v>
      </c>
      <c r="AI18" s="63" t="e">
        <f t="shared" si="24"/>
        <v>#NUM!</v>
      </c>
      <c r="AJ18" s="63" t="e">
        <f t="shared" si="25"/>
        <v>#N/A</v>
      </c>
    </row>
    <row r="19" spans="1:36" ht="12.95" customHeight="1" x14ac:dyDescent="0.15">
      <c r="A19" s="62"/>
      <c r="B19" s="107"/>
      <c r="C19" s="107"/>
      <c r="D19" s="62"/>
      <c r="E19" s="62"/>
      <c r="F19" s="4" t="str">
        <f t="shared" si="0"/>
        <v/>
      </c>
      <c r="G19" s="43"/>
      <c r="H19" s="62"/>
      <c r="I19" s="62"/>
      <c r="J19" s="1" t="s">
        <v>15</v>
      </c>
      <c r="K19" s="63" t="e">
        <f t="shared" si="1"/>
        <v>#NUM!</v>
      </c>
      <c r="L19" s="63" t="e">
        <f t="shared" si="2"/>
        <v>#NUM!</v>
      </c>
      <c r="M19" s="63" t="e">
        <f t="shared" si="3"/>
        <v>#NUM!</v>
      </c>
      <c r="N19" s="63" t="e">
        <f t="shared" si="4"/>
        <v>#NUM!</v>
      </c>
      <c r="O19" s="63" t="e">
        <f t="shared" si="5"/>
        <v>#NUM!</v>
      </c>
      <c r="P19" s="63" t="e">
        <f t="shared" si="26"/>
        <v>#N/A</v>
      </c>
      <c r="Q19" s="63" t="e">
        <f t="shared" si="6"/>
        <v>#NUM!</v>
      </c>
      <c r="R19" s="63" t="e">
        <f t="shared" si="7"/>
        <v>#NUM!</v>
      </c>
      <c r="S19" s="63" t="e">
        <f t="shared" si="8"/>
        <v>#NUM!</v>
      </c>
      <c r="T19" s="63" t="e">
        <f t="shared" si="9"/>
        <v>#NUM!</v>
      </c>
      <c r="U19" s="63" t="e">
        <f t="shared" si="10"/>
        <v>#N/A</v>
      </c>
      <c r="V19" s="63" t="e">
        <f t="shared" si="11"/>
        <v>#NUM!</v>
      </c>
      <c r="W19" s="63" t="e">
        <f t="shared" si="12"/>
        <v>#NUM!</v>
      </c>
      <c r="X19" s="63" t="e">
        <f t="shared" si="13"/>
        <v>#NUM!</v>
      </c>
      <c r="Y19" s="63" t="e">
        <f t="shared" si="14"/>
        <v>#NUM!</v>
      </c>
      <c r="Z19" s="63" t="e">
        <f t="shared" si="15"/>
        <v>#N/A</v>
      </c>
      <c r="AA19" s="63" t="e">
        <f t="shared" si="16"/>
        <v>#NUM!</v>
      </c>
      <c r="AB19" s="63" t="e">
        <f t="shared" si="17"/>
        <v>#NUM!</v>
      </c>
      <c r="AC19" s="63" t="e">
        <f t="shared" si="18"/>
        <v>#NUM!</v>
      </c>
      <c r="AD19" s="63" t="e">
        <f t="shared" si="19"/>
        <v>#NUM!</v>
      </c>
      <c r="AE19" s="63" t="e">
        <f t="shared" si="20"/>
        <v>#NUM!</v>
      </c>
      <c r="AF19" s="63" t="e">
        <f t="shared" si="21"/>
        <v>#N/A</v>
      </c>
      <c r="AG19" s="63" t="e">
        <f t="shared" si="22"/>
        <v>#NUM!</v>
      </c>
      <c r="AH19" s="63" t="e">
        <f t="shared" si="23"/>
        <v>#NUM!</v>
      </c>
      <c r="AI19" s="63" t="e">
        <f t="shared" si="24"/>
        <v>#NUM!</v>
      </c>
      <c r="AJ19" s="63" t="e">
        <f t="shared" si="25"/>
        <v>#N/A</v>
      </c>
    </row>
    <row r="20" spans="1:36" ht="12.95" customHeight="1" x14ac:dyDescent="0.15">
      <c r="A20" s="62"/>
      <c r="B20" s="107"/>
      <c r="C20" s="107"/>
      <c r="D20" s="62"/>
      <c r="E20" s="62"/>
      <c r="F20" s="4" t="str">
        <f t="shared" si="0"/>
        <v/>
      </c>
      <c r="G20" s="5"/>
      <c r="H20" s="62"/>
      <c r="I20" s="62"/>
      <c r="J20" s="1" t="s">
        <v>15</v>
      </c>
      <c r="K20" s="63" t="e">
        <f t="shared" si="1"/>
        <v>#NUM!</v>
      </c>
      <c r="L20" s="63" t="e">
        <f t="shared" si="2"/>
        <v>#NUM!</v>
      </c>
      <c r="M20" s="63" t="e">
        <f t="shared" si="3"/>
        <v>#NUM!</v>
      </c>
      <c r="N20" s="63" t="e">
        <f t="shared" si="4"/>
        <v>#NUM!</v>
      </c>
      <c r="O20" s="63" t="e">
        <f t="shared" si="5"/>
        <v>#NUM!</v>
      </c>
      <c r="P20" s="63" t="e">
        <f t="shared" si="26"/>
        <v>#N/A</v>
      </c>
      <c r="Q20" s="63" t="e">
        <f t="shared" si="6"/>
        <v>#NUM!</v>
      </c>
      <c r="R20" s="63" t="e">
        <f t="shared" si="7"/>
        <v>#NUM!</v>
      </c>
      <c r="S20" s="63" t="e">
        <f t="shared" si="8"/>
        <v>#NUM!</v>
      </c>
      <c r="T20" s="63" t="e">
        <f t="shared" si="9"/>
        <v>#NUM!</v>
      </c>
      <c r="U20" s="63" t="e">
        <f t="shared" si="10"/>
        <v>#N/A</v>
      </c>
      <c r="V20" s="63" t="e">
        <f t="shared" si="11"/>
        <v>#NUM!</v>
      </c>
      <c r="W20" s="63" t="e">
        <f t="shared" si="12"/>
        <v>#NUM!</v>
      </c>
      <c r="X20" s="63" t="e">
        <f t="shared" si="13"/>
        <v>#NUM!</v>
      </c>
      <c r="Y20" s="63" t="e">
        <f t="shared" si="14"/>
        <v>#NUM!</v>
      </c>
      <c r="Z20" s="63" t="e">
        <f t="shared" si="15"/>
        <v>#N/A</v>
      </c>
      <c r="AA20" s="63" t="e">
        <f t="shared" si="16"/>
        <v>#NUM!</v>
      </c>
      <c r="AB20" s="63" t="e">
        <f t="shared" si="17"/>
        <v>#NUM!</v>
      </c>
      <c r="AC20" s="63" t="e">
        <f t="shared" si="18"/>
        <v>#NUM!</v>
      </c>
      <c r="AD20" s="63" t="e">
        <f t="shared" si="19"/>
        <v>#NUM!</v>
      </c>
      <c r="AE20" s="63" t="e">
        <f t="shared" si="20"/>
        <v>#NUM!</v>
      </c>
      <c r="AF20" s="63" t="e">
        <f t="shared" si="21"/>
        <v>#N/A</v>
      </c>
      <c r="AG20" s="63" t="e">
        <f t="shared" si="22"/>
        <v>#NUM!</v>
      </c>
      <c r="AH20" s="63" t="e">
        <f t="shared" si="23"/>
        <v>#NUM!</v>
      </c>
      <c r="AI20" s="63" t="e">
        <f t="shared" si="24"/>
        <v>#NUM!</v>
      </c>
      <c r="AJ20" s="63" t="e">
        <f t="shared" si="25"/>
        <v>#N/A</v>
      </c>
    </row>
    <row r="21" spans="1:36" ht="12.95" customHeight="1" x14ac:dyDescent="0.15">
      <c r="A21" s="62"/>
      <c r="B21" s="107"/>
      <c r="C21" s="107"/>
      <c r="D21" s="62"/>
      <c r="E21" s="62"/>
      <c r="F21" s="4" t="str">
        <f t="shared" si="0"/>
        <v/>
      </c>
      <c r="G21" s="5"/>
      <c r="H21" s="62"/>
      <c r="I21" s="62"/>
      <c r="J21" s="1" t="s">
        <v>15</v>
      </c>
      <c r="K21" s="63" t="e">
        <f t="shared" si="1"/>
        <v>#NUM!</v>
      </c>
      <c r="L21" s="63" t="e">
        <f t="shared" si="2"/>
        <v>#NUM!</v>
      </c>
      <c r="M21" s="63" t="e">
        <f t="shared" si="3"/>
        <v>#NUM!</v>
      </c>
      <c r="N21" s="63" t="e">
        <f t="shared" si="4"/>
        <v>#NUM!</v>
      </c>
      <c r="O21" s="63" t="e">
        <f t="shared" si="5"/>
        <v>#NUM!</v>
      </c>
      <c r="P21" s="63" t="e">
        <f t="shared" si="26"/>
        <v>#N/A</v>
      </c>
      <c r="Q21" s="63" t="e">
        <f t="shared" si="6"/>
        <v>#NUM!</v>
      </c>
      <c r="R21" s="63" t="e">
        <f t="shared" si="7"/>
        <v>#NUM!</v>
      </c>
      <c r="S21" s="63" t="e">
        <f t="shared" si="8"/>
        <v>#NUM!</v>
      </c>
      <c r="T21" s="63" t="e">
        <f t="shared" si="9"/>
        <v>#NUM!</v>
      </c>
      <c r="U21" s="63" t="e">
        <f t="shared" si="10"/>
        <v>#N/A</v>
      </c>
      <c r="V21" s="63" t="e">
        <f t="shared" si="11"/>
        <v>#NUM!</v>
      </c>
      <c r="W21" s="63" t="e">
        <f t="shared" si="12"/>
        <v>#NUM!</v>
      </c>
      <c r="X21" s="63" t="e">
        <f t="shared" si="13"/>
        <v>#NUM!</v>
      </c>
      <c r="Y21" s="63" t="e">
        <f t="shared" si="14"/>
        <v>#NUM!</v>
      </c>
      <c r="Z21" s="63" t="e">
        <f t="shared" si="15"/>
        <v>#N/A</v>
      </c>
      <c r="AA21" s="63" t="e">
        <f t="shared" si="16"/>
        <v>#NUM!</v>
      </c>
      <c r="AB21" s="63" t="e">
        <f t="shared" si="17"/>
        <v>#NUM!</v>
      </c>
      <c r="AC21" s="63" t="e">
        <f t="shared" si="18"/>
        <v>#NUM!</v>
      </c>
      <c r="AD21" s="63" t="e">
        <f t="shared" si="19"/>
        <v>#NUM!</v>
      </c>
      <c r="AE21" s="63" t="e">
        <f t="shared" si="20"/>
        <v>#NUM!</v>
      </c>
      <c r="AF21" s="63" t="e">
        <f t="shared" si="21"/>
        <v>#N/A</v>
      </c>
      <c r="AG21" s="63" t="e">
        <f t="shared" si="22"/>
        <v>#NUM!</v>
      </c>
      <c r="AH21" s="63" t="e">
        <f t="shared" si="23"/>
        <v>#NUM!</v>
      </c>
      <c r="AI21" s="63" t="e">
        <f t="shared" si="24"/>
        <v>#NUM!</v>
      </c>
      <c r="AJ21" s="63" t="e">
        <f t="shared" si="25"/>
        <v>#N/A</v>
      </c>
    </row>
    <row r="22" spans="1:36" ht="12.95" customHeight="1" x14ac:dyDescent="0.15">
      <c r="A22" s="62"/>
      <c r="B22" s="107"/>
      <c r="C22" s="107"/>
      <c r="D22" s="62"/>
      <c r="E22" s="62"/>
      <c r="F22" s="4" t="str">
        <f t="shared" si="0"/>
        <v/>
      </c>
      <c r="G22" s="5"/>
      <c r="H22" s="62"/>
      <c r="I22" s="62"/>
      <c r="J22" s="1" t="s">
        <v>15</v>
      </c>
      <c r="K22" s="63" t="e">
        <f t="shared" si="1"/>
        <v>#NUM!</v>
      </c>
      <c r="L22" s="63" t="e">
        <f t="shared" si="2"/>
        <v>#NUM!</v>
      </c>
      <c r="M22" s="63" t="e">
        <f t="shared" si="3"/>
        <v>#NUM!</v>
      </c>
      <c r="N22" s="63" t="e">
        <f t="shared" si="4"/>
        <v>#NUM!</v>
      </c>
      <c r="O22" s="63" t="e">
        <f t="shared" si="5"/>
        <v>#NUM!</v>
      </c>
      <c r="P22" s="63" t="e">
        <f t="shared" si="26"/>
        <v>#N/A</v>
      </c>
      <c r="Q22" s="63" t="e">
        <f t="shared" si="6"/>
        <v>#NUM!</v>
      </c>
      <c r="R22" s="63" t="e">
        <f t="shared" si="7"/>
        <v>#NUM!</v>
      </c>
      <c r="S22" s="63" t="e">
        <f t="shared" si="8"/>
        <v>#NUM!</v>
      </c>
      <c r="T22" s="63" t="e">
        <f t="shared" si="9"/>
        <v>#NUM!</v>
      </c>
      <c r="U22" s="63" t="e">
        <f t="shared" si="10"/>
        <v>#N/A</v>
      </c>
      <c r="V22" s="63" t="e">
        <f t="shared" si="11"/>
        <v>#NUM!</v>
      </c>
      <c r="W22" s="63" t="e">
        <f t="shared" si="12"/>
        <v>#NUM!</v>
      </c>
      <c r="X22" s="63" t="e">
        <f t="shared" si="13"/>
        <v>#NUM!</v>
      </c>
      <c r="Y22" s="63" t="e">
        <f t="shared" si="14"/>
        <v>#NUM!</v>
      </c>
      <c r="Z22" s="63" t="e">
        <f t="shared" si="15"/>
        <v>#N/A</v>
      </c>
      <c r="AA22" s="63" t="e">
        <f t="shared" si="16"/>
        <v>#NUM!</v>
      </c>
      <c r="AB22" s="63" t="e">
        <f t="shared" si="17"/>
        <v>#NUM!</v>
      </c>
      <c r="AC22" s="63" t="e">
        <f t="shared" si="18"/>
        <v>#NUM!</v>
      </c>
      <c r="AD22" s="63" t="e">
        <f t="shared" si="19"/>
        <v>#NUM!</v>
      </c>
      <c r="AE22" s="63" t="e">
        <f t="shared" si="20"/>
        <v>#NUM!</v>
      </c>
      <c r="AF22" s="63" t="e">
        <f t="shared" si="21"/>
        <v>#N/A</v>
      </c>
      <c r="AG22" s="63" t="e">
        <f t="shared" si="22"/>
        <v>#NUM!</v>
      </c>
      <c r="AH22" s="63" t="e">
        <f t="shared" si="23"/>
        <v>#NUM!</v>
      </c>
      <c r="AI22" s="63" t="e">
        <f t="shared" si="24"/>
        <v>#NUM!</v>
      </c>
      <c r="AJ22" s="63" t="e">
        <f t="shared" si="25"/>
        <v>#N/A</v>
      </c>
    </row>
    <row r="23" spans="1:36" ht="12.95" customHeight="1" x14ac:dyDescent="0.15">
      <c r="A23" s="62"/>
      <c r="B23" s="107"/>
      <c r="C23" s="107"/>
      <c r="D23" s="62"/>
      <c r="E23" s="62"/>
      <c r="F23" s="4" t="str">
        <f t="shared" si="0"/>
        <v/>
      </c>
      <c r="G23" s="5"/>
      <c r="H23" s="62"/>
      <c r="I23" s="62"/>
      <c r="J23" s="1" t="s">
        <v>15</v>
      </c>
      <c r="K23" s="63" t="e">
        <f t="shared" si="1"/>
        <v>#NUM!</v>
      </c>
      <c r="L23" s="63" t="e">
        <f t="shared" si="2"/>
        <v>#NUM!</v>
      </c>
      <c r="M23" s="63" t="e">
        <f t="shared" si="3"/>
        <v>#NUM!</v>
      </c>
      <c r="N23" s="63" t="e">
        <f t="shared" si="4"/>
        <v>#NUM!</v>
      </c>
      <c r="O23" s="63" t="e">
        <f t="shared" si="5"/>
        <v>#NUM!</v>
      </c>
      <c r="P23" s="63" t="e">
        <f t="shared" si="26"/>
        <v>#N/A</v>
      </c>
      <c r="Q23" s="63" t="e">
        <f t="shared" si="6"/>
        <v>#NUM!</v>
      </c>
      <c r="R23" s="63" t="e">
        <f t="shared" si="7"/>
        <v>#NUM!</v>
      </c>
      <c r="S23" s="63" t="e">
        <f t="shared" si="8"/>
        <v>#NUM!</v>
      </c>
      <c r="T23" s="63" t="e">
        <f t="shared" si="9"/>
        <v>#NUM!</v>
      </c>
      <c r="U23" s="63" t="e">
        <f t="shared" si="10"/>
        <v>#N/A</v>
      </c>
      <c r="V23" s="63" t="e">
        <f t="shared" si="11"/>
        <v>#NUM!</v>
      </c>
      <c r="W23" s="63" t="e">
        <f t="shared" si="12"/>
        <v>#NUM!</v>
      </c>
      <c r="X23" s="63" t="e">
        <f t="shared" si="13"/>
        <v>#NUM!</v>
      </c>
      <c r="Y23" s="63" t="e">
        <f t="shared" si="14"/>
        <v>#NUM!</v>
      </c>
      <c r="Z23" s="63" t="e">
        <f t="shared" si="15"/>
        <v>#N/A</v>
      </c>
      <c r="AA23" s="63" t="e">
        <f t="shared" si="16"/>
        <v>#NUM!</v>
      </c>
      <c r="AB23" s="63" t="e">
        <f t="shared" si="17"/>
        <v>#NUM!</v>
      </c>
      <c r="AC23" s="63" t="e">
        <f t="shared" si="18"/>
        <v>#NUM!</v>
      </c>
      <c r="AD23" s="63" t="e">
        <f t="shared" si="19"/>
        <v>#NUM!</v>
      </c>
      <c r="AE23" s="63" t="e">
        <f t="shared" si="20"/>
        <v>#NUM!</v>
      </c>
      <c r="AF23" s="63" t="e">
        <f t="shared" si="21"/>
        <v>#N/A</v>
      </c>
      <c r="AG23" s="63" t="e">
        <f t="shared" si="22"/>
        <v>#NUM!</v>
      </c>
      <c r="AH23" s="63" t="e">
        <f t="shared" si="23"/>
        <v>#NUM!</v>
      </c>
      <c r="AI23" s="63" t="e">
        <f t="shared" si="24"/>
        <v>#NUM!</v>
      </c>
      <c r="AJ23" s="63" t="e">
        <f t="shared" si="25"/>
        <v>#N/A</v>
      </c>
    </row>
    <row r="24" spans="1:36" ht="12.95" customHeight="1" x14ac:dyDescent="0.15">
      <c r="A24" s="62"/>
      <c r="B24" s="107"/>
      <c r="C24" s="107"/>
      <c r="D24" s="62"/>
      <c r="E24" s="62"/>
      <c r="F24" s="4" t="str">
        <f t="shared" si="0"/>
        <v/>
      </c>
      <c r="G24" s="62"/>
      <c r="H24" s="62"/>
      <c r="I24" s="62"/>
      <c r="J24" s="1" t="s">
        <v>15</v>
      </c>
      <c r="K24" s="63" t="e">
        <f t="shared" si="1"/>
        <v>#NUM!</v>
      </c>
      <c r="L24" s="63" t="e">
        <f t="shared" si="2"/>
        <v>#NUM!</v>
      </c>
      <c r="M24" s="63" t="e">
        <f t="shared" si="3"/>
        <v>#NUM!</v>
      </c>
      <c r="N24" s="63" t="e">
        <f t="shared" si="4"/>
        <v>#NUM!</v>
      </c>
      <c r="O24" s="63" t="e">
        <f t="shared" si="5"/>
        <v>#NUM!</v>
      </c>
      <c r="P24" s="63" t="e">
        <f t="shared" si="26"/>
        <v>#N/A</v>
      </c>
      <c r="Q24" s="63" t="e">
        <f t="shared" si="6"/>
        <v>#NUM!</v>
      </c>
      <c r="R24" s="63" t="e">
        <f t="shared" si="7"/>
        <v>#NUM!</v>
      </c>
      <c r="S24" s="63" t="e">
        <f t="shared" si="8"/>
        <v>#NUM!</v>
      </c>
      <c r="T24" s="63" t="e">
        <f t="shared" si="9"/>
        <v>#NUM!</v>
      </c>
      <c r="U24" s="63" t="e">
        <f t="shared" si="10"/>
        <v>#N/A</v>
      </c>
      <c r="V24" s="63" t="e">
        <f t="shared" si="11"/>
        <v>#NUM!</v>
      </c>
      <c r="W24" s="63" t="e">
        <f t="shared" si="12"/>
        <v>#NUM!</v>
      </c>
      <c r="X24" s="63" t="e">
        <f t="shared" si="13"/>
        <v>#NUM!</v>
      </c>
      <c r="Y24" s="63" t="e">
        <f t="shared" si="14"/>
        <v>#NUM!</v>
      </c>
      <c r="Z24" s="63" t="e">
        <f t="shared" si="15"/>
        <v>#N/A</v>
      </c>
      <c r="AA24" s="63" t="e">
        <f t="shared" si="16"/>
        <v>#NUM!</v>
      </c>
      <c r="AB24" s="63" t="e">
        <f t="shared" si="17"/>
        <v>#NUM!</v>
      </c>
      <c r="AC24" s="63" t="e">
        <f t="shared" si="18"/>
        <v>#NUM!</v>
      </c>
      <c r="AD24" s="63" t="e">
        <f t="shared" si="19"/>
        <v>#NUM!</v>
      </c>
      <c r="AE24" s="63" t="e">
        <f t="shared" si="20"/>
        <v>#NUM!</v>
      </c>
      <c r="AF24" s="63" t="e">
        <f t="shared" si="21"/>
        <v>#N/A</v>
      </c>
      <c r="AG24" s="63" t="e">
        <f t="shared" si="22"/>
        <v>#NUM!</v>
      </c>
      <c r="AH24" s="63" t="e">
        <f t="shared" si="23"/>
        <v>#NUM!</v>
      </c>
      <c r="AI24" s="63" t="e">
        <f t="shared" si="24"/>
        <v>#NUM!</v>
      </c>
      <c r="AJ24" s="63" t="e">
        <f t="shared" si="25"/>
        <v>#N/A</v>
      </c>
    </row>
    <row r="25" spans="1:36" ht="12.95" customHeight="1" x14ac:dyDescent="0.15">
      <c r="A25" s="62"/>
      <c r="B25" s="107"/>
      <c r="C25" s="107"/>
      <c r="D25" s="62"/>
      <c r="E25" s="62"/>
      <c r="F25" s="4" t="str">
        <f t="shared" si="0"/>
        <v/>
      </c>
      <c r="G25" s="62"/>
      <c r="H25" s="62"/>
      <c r="I25" s="62"/>
      <c r="J25" s="1" t="s">
        <v>15</v>
      </c>
      <c r="K25" s="63" t="e">
        <f t="shared" si="1"/>
        <v>#NUM!</v>
      </c>
      <c r="L25" s="63" t="e">
        <f t="shared" si="2"/>
        <v>#NUM!</v>
      </c>
      <c r="M25" s="63" t="e">
        <f t="shared" si="3"/>
        <v>#NUM!</v>
      </c>
      <c r="N25" s="63" t="e">
        <f t="shared" si="4"/>
        <v>#NUM!</v>
      </c>
      <c r="O25" s="63" t="e">
        <f t="shared" si="5"/>
        <v>#NUM!</v>
      </c>
      <c r="P25" s="63" t="e">
        <f t="shared" si="26"/>
        <v>#N/A</v>
      </c>
      <c r="Q25" s="63" t="e">
        <f t="shared" si="6"/>
        <v>#NUM!</v>
      </c>
      <c r="R25" s="63" t="e">
        <f t="shared" si="7"/>
        <v>#NUM!</v>
      </c>
      <c r="S25" s="63" t="e">
        <f t="shared" si="8"/>
        <v>#NUM!</v>
      </c>
      <c r="T25" s="63" t="e">
        <f t="shared" si="9"/>
        <v>#NUM!</v>
      </c>
      <c r="U25" s="63" t="e">
        <f t="shared" si="10"/>
        <v>#N/A</v>
      </c>
      <c r="V25" s="63" t="e">
        <f t="shared" si="11"/>
        <v>#NUM!</v>
      </c>
      <c r="W25" s="63" t="e">
        <f t="shared" si="12"/>
        <v>#NUM!</v>
      </c>
      <c r="X25" s="63" t="e">
        <f t="shared" si="13"/>
        <v>#NUM!</v>
      </c>
      <c r="Y25" s="63" t="e">
        <f t="shared" si="14"/>
        <v>#NUM!</v>
      </c>
      <c r="Z25" s="63" t="e">
        <f t="shared" si="15"/>
        <v>#N/A</v>
      </c>
      <c r="AA25" s="63" t="e">
        <f t="shared" si="16"/>
        <v>#NUM!</v>
      </c>
      <c r="AB25" s="63" t="e">
        <f t="shared" si="17"/>
        <v>#NUM!</v>
      </c>
      <c r="AC25" s="63" t="e">
        <f t="shared" si="18"/>
        <v>#NUM!</v>
      </c>
      <c r="AD25" s="63" t="e">
        <f t="shared" si="19"/>
        <v>#NUM!</v>
      </c>
      <c r="AE25" s="63" t="e">
        <f t="shared" si="20"/>
        <v>#NUM!</v>
      </c>
      <c r="AF25" s="63" t="e">
        <f t="shared" si="21"/>
        <v>#N/A</v>
      </c>
      <c r="AG25" s="63" t="e">
        <f t="shared" si="22"/>
        <v>#NUM!</v>
      </c>
      <c r="AH25" s="63" t="e">
        <f t="shared" si="23"/>
        <v>#NUM!</v>
      </c>
      <c r="AI25" s="63" t="e">
        <f t="shared" si="24"/>
        <v>#NUM!</v>
      </c>
      <c r="AJ25" s="63" t="e">
        <f t="shared" si="25"/>
        <v>#N/A</v>
      </c>
    </row>
    <row r="26" spans="1:36" ht="12.95" customHeight="1" x14ac:dyDescent="0.15">
      <c r="A26" s="62"/>
      <c r="B26" s="107"/>
      <c r="C26" s="107"/>
      <c r="D26" s="62"/>
      <c r="E26" s="62"/>
      <c r="F26" s="4" t="str">
        <f t="shared" si="0"/>
        <v/>
      </c>
      <c r="G26" s="62"/>
      <c r="H26" s="62"/>
      <c r="I26" s="62"/>
      <c r="J26" s="1" t="s">
        <v>15</v>
      </c>
      <c r="K26" s="63" t="e">
        <f t="shared" si="1"/>
        <v>#NUM!</v>
      </c>
      <c r="L26" s="63" t="e">
        <f t="shared" si="2"/>
        <v>#NUM!</v>
      </c>
      <c r="M26" s="63" t="e">
        <f t="shared" si="3"/>
        <v>#NUM!</v>
      </c>
      <c r="N26" s="63" t="e">
        <f t="shared" si="4"/>
        <v>#NUM!</v>
      </c>
      <c r="O26" s="63" t="e">
        <f t="shared" si="5"/>
        <v>#NUM!</v>
      </c>
      <c r="P26" s="63" t="e">
        <f t="shared" si="26"/>
        <v>#N/A</v>
      </c>
      <c r="Q26" s="63" t="e">
        <f t="shared" si="6"/>
        <v>#NUM!</v>
      </c>
      <c r="R26" s="63" t="e">
        <f t="shared" si="7"/>
        <v>#NUM!</v>
      </c>
      <c r="S26" s="63" t="e">
        <f t="shared" si="8"/>
        <v>#NUM!</v>
      </c>
      <c r="T26" s="63" t="e">
        <f t="shared" si="9"/>
        <v>#NUM!</v>
      </c>
      <c r="U26" s="63" t="e">
        <f t="shared" si="10"/>
        <v>#N/A</v>
      </c>
      <c r="V26" s="63" t="e">
        <f t="shared" si="11"/>
        <v>#NUM!</v>
      </c>
      <c r="W26" s="63" t="e">
        <f t="shared" si="12"/>
        <v>#NUM!</v>
      </c>
      <c r="X26" s="63" t="e">
        <f t="shared" si="13"/>
        <v>#NUM!</v>
      </c>
      <c r="Y26" s="63" t="e">
        <f t="shared" si="14"/>
        <v>#NUM!</v>
      </c>
      <c r="Z26" s="63" t="e">
        <f t="shared" si="15"/>
        <v>#N/A</v>
      </c>
      <c r="AA26" s="63" t="e">
        <f t="shared" si="16"/>
        <v>#NUM!</v>
      </c>
      <c r="AB26" s="63" t="e">
        <f t="shared" si="17"/>
        <v>#NUM!</v>
      </c>
      <c r="AC26" s="63" t="e">
        <f t="shared" si="18"/>
        <v>#NUM!</v>
      </c>
      <c r="AD26" s="63" t="e">
        <f t="shared" si="19"/>
        <v>#NUM!</v>
      </c>
      <c r="AE26" s="63" t="e">
        <f t="shared" si="20"/>
        <v>#NUM!</v>
      </c>
      <c r="AF26" s="63" t="e">
        <f t="shared" si="21"/>
        <v>#N/A</v>
      </c>
      <c r="AG26" s="63" t="e">
        <f t="shared" si="22"/>
        <v>#NUM!</v>
      </c>
      <c r="AH26" s="63" t="e">
        <f t="shared" si="23"/>
        <v>#NUM!</v>
      </c>
      <c r="AI26" s="63" t="e">
        <f t="shared" si="24"/>
        <v>#NUM!</v>
      </c>
      <c r="AJ26" s="63" t="e">
        <f t="shared" si="25"/>
        <v>#N/A</v>
      </c>
    </row>
    <row r="27" spans="1:36" ht="12.95" customHeight="1" x14ac:dyDescent="0.15">
      <c r="A27" s="62"/>
      <c r="B27" s="107"/>
      <c r="C27" s="107"/>
      <c r="D27" s="62"/>
      <c r="E27" s="62"/>
      <c r="F27" s="4" t="str">
        <f t="shared" si="0"/>
        <v/>
      </c>
      <c r="G27" s="62"/>
      <c r="H27" s="62"/>
      <c r="I27" s="62"/>
      <c r="J27" s="1" t="s">
        <v>15</v>
      </c>
      <c r="K27" s="63" t="e">
        <f t="shared" si="1"/>
        <v>#NUM!</v>
      </c>
      <c r="L27" s="63" t="e">
        <f t="shared" si="2"/>
        <v>#NUM!</v>
      </c>
      <c r="M27" s="63" t="e">
        <f t="shared" si="3"/>
        <v>#NUM!</v>
      </c>
      <c r="N27" s="63" t="e">
        <f t="shared" si="4"/>
        <v>#NUM!</v>
      </c>
      <c r="O27" s="63" t="e">
        <f t="shared" si="5"/>
        <v>#NUM!</v>
      </c>
      <c r="P27" s="63" t="e">
        <f t="shared" si="26"/>
        <v>#N/A</v>
      </c>
      <c r="Q27" s="63" t="e">
        <f t="shared" si="6"/>
        <v>#NUM!</v>
      </c>
      <c r="R27" s="63" t="e">
        <f t="shared" si="7"/>
        <v>#NUM!</v>
      </c>
      <c r="S27" s="63" t="e">
        <f t="shared" si="8"/>
        <v>#NUM!</v>
      </c>
      <c r="T27" s="63" t="e">
        <f t="shared" si="9"/>
        <v>#NUM!</v>
      </c>
      <c r="U27" s="63" t="e">
        <f t="shared" si="10"/>
        <v>#N/A</v>
      </c>
      <c r="V27" s="63" t="e">
        <f t="shared" si="11"/>
        <v>#NUM!</v>
      </c>
      <c r="W27" s="63" t="e">
        <f t="shared" si="12"/>
        <v>#NUM!</v>
      </c>
      <c r="X27" s="63" t="e">
        <f t="shared" si="13"/>
        <v>#NUM!</v>
      </c>
      <c r="Y27" s="63" t="e">
        <f t="shared" si="14"/>
        <v>#NUM!</v>
      </c>
      <c r="Z27" s="63" t="e">
        <f t="shared" si="15"/>
        <v>#N/A</v>
      </c>
      <c r="AA27" s="63" t="e">
        <f t="shared" si="16"/>
        <v>#NUM!</v>
      </c>
      <c r="AB27" s="63" t="e">
        <f t="shared" si="17"/>
        <v>#NUM!</v>
      </c>
      <c r="AC27" s="63" t="e">
        <f t="shared" si="18"/>
        <v>#NUM!</v>
      </c>
      <c r="AD27" s="63" t="e">
        <f t="shared" si="19"/>
        <v>#NUM!</v>
      </c>
      <c r="AE27" s="63" t="e">
        <f t="shared" si="20"/>
        <v>#NUM!</v>
      </c>
      <c r="AF27" s="63" t="e">
        <f t="shared" si="21"/>
        <v>#N/A</v>
      </c>
      <c r="AG27" s="63" t="e">
        <f t="shared" si="22"/>
        <v>#NUM!</v>
      </c>
      <c r="AH27" s="63" t="e">
        <f t="shared" si="23"/>
        <v>#NUM!</v>
      </c>
      <c r="AI27" s="63" t="e">
        <f t="shared" si="24"/>
        <v>#NUM!</v>
      </c>
      <c r="AJ27" s="63" t="e">
        <f t="shared" si="25"/>
        <v>#N/A</v>
      </c>
    </row>
    <row r="28" spans="1:36" ht="12.95" customHeight="1" x14ac:dyDescent="0.15">
      <c r="A28" s="62"/>
      <c r="B28" s="107"/>
      <c r="C28" s="107"/>
      <c r="D28" s="62"/>
      <c r="E28" s="62"/>
      <c r="F28" s="4" t="str">
        <f t="shared" si="0"/>
        <v/>
      </c>
      <c r="G28" s="62"/>
      <c r="H28" s="62"/>
      <c r="I28" s="62"/>
      <c r="J28" s="1" t="s">
        <v>15</v>
      </c>
      <c r="K28" s="63" t="e">
        <f t="shared" si="1"/>
        <v>#NUM!</v>
      </c>
      <c r="L28" s="63" t="e">
        <f t="shared" si="2"/>
        <v>#NUM!</v>
      </c>
      <c r="M28" s="63" t="e">
        <f t="shared" si="3"/>
        <v>#NUM!</v>
      </c>
      <c r="N28" s="66" t="e">
        <f t="shared" si="4"/>
        <v>#NUM!</v>
      </c>
      <c r="O28" s="63" t="e">
        <f t="shared" si="5"/>
        <v>#NUM!</v>
      </c>
      <c r="P28" s="63" t="e">
        <f t="shared" si="26"/>
        <v>#N/A</v>
      </c>
      <c r="Q28" s="63" t="e">
        <f t="shared" si="6"/>
        <v>#NUM!</v>
      </c>
      <c r="R28" s="63" t="e">
        <f t="shared" si="7"/>
        <v>#NUM!</v>
      </c>
      <c r="S28" s="63" t="e">
        <f t="shared" si="8"/>
        <v>#NUM!</v>
      </c>
      <c r="T28" s="63" t="e">
        <f t="shared" si="9"/>
        <v>#NUM!</v>
      </c>
      <c r="U28" s="63" t="e">
        <f t="shared" si="10"/>
        <v>#N/A</v>
      </c>
      <c r="V28" s="63" t="e">
        <f t="shared" si="11"/>
        <v>#NUM!</v>
      </c>
      <c r="W28" s="63" t="e">
        <f t="shared" si="12"/>
        <v>#NUM!</v>
      </c>
      <c r="X28" s="63" t="e">
        <f t="shared" si="13"/>
        <v>#NUM!</v>
      </c>
      <c r="Y28" s="63" t="e">
        <f t="shared" si="14"/>
        <v>#NUM!</v>
      </c>
      <c r="Z28" s="63" t="e">
        <f t="shared" si="15"/>
        <v>#N/A</v>
      </c>
      <c r="AA28" s="63" t="e">
        <f t="shared" si="16"/>
        <v>#NUM!</v>
      </c>
      <c r="AB28" s="63" t="e">
        <f t="shared" si="17"/>
        <v>#NUM!</v>
      </c>
      <c r="AC28" s="63" t="e">
        <f t="shared" si="18"/>
        <v>#NUM!</v>
      </c>
      <c r="AD28" s="63" t="e">
        <f t="shared" si="19"/>
        <v>#NUM!</v>
      </c>
      <c r="AE28" s="63" t="e">
        <f t="shared" si="20"/>
        <v>#NUM!</v>
      </c>
      <c r="AF28" s="63" t="e">
        <f t="shared" si="21"/>
        <v>#N/A</v>
      </c>
      <c r="AG28" s="63" t="e">
        <f t="shared" si="22"/>
        <v>#NUM!</v>
      </c>
      <c r="AH28" s="63" t="e">
        <f t="shared" si="23"/>
        <v>#NUM!</v>
      </c>
      <c r="AI28" s="63" t="e">
        <f t="shared" si="24"/>
        <v>#NUM!</v>
      </c>
      <c r="AJ28" s="63" t="e">
        <f t="shared" si="25"/>
        <v>#N/A</v>
      </c>
    </row>
    <row r="29" spans="1:36" ht="12.95" customHeight="1" x14ac:dyDescent="0.15">
      <c r="A29" s="62"/>
      <c r="B29" s="107"/>
      <c r="C29" s="107"/>
      <c r="D29" s="62"/>
      <c r="E29" s="62"/>
      <c r="F29" s="4" t="str">
        <f t="shared" si="0"/>
        <v/>
      </c>
      <c r="G29" s="62"/>
      <c r="H29" s="62"/>
      <c r="I29" s="62"/>
      <c r="J29" s="1" t="s">
        <v>15</v>
      </c>
      <c r="K29" s="63" t="e">
        <f t="shared" si="1"/>
        <v>#NUM!</v>
      </c>
      <c r="L29" s="63" t="e">
        <f t="shared" si="2"/>
        <v>#NUM!</v>
      </c>
      <c r="M29" s="63" t="e">
        <f t="shared" si="3"/>
        <v>#NUM!</v>
      </c>
      <c r="N29" s="63" t="e">
        <f t="shared" si="4"/>
        <v>#NUM!</v>
      </c>
      <c r="O29" s="63" t="e">
        <f t="shared" si="5"/>
        <v>#NUM!</v>
      </c>
      <c r="P29" s="63" t="e">
        <f t="shared" si="26"/>
        <v>#N/A</v>
      </c>
      <c r="Q29" s="63" t="e">
        <f t="shared" si="6"/>
        <v>#NUM!</v>
      </c>
      <c r="R29" s="63" t="e">
        <f t="shared" si="7"/>
        <v>#NUM!</v>
      </c>
      <c r="S29" s="63" t="e">
        <f t="shared" si="8"/>
        <v>#NUM!</v>
      </c>
      <c r="T29" s="63" t="e">
        <f t="shared" si="9"/>
        <v>#NUM!</v>
      </c>
      <c r="U29" s="63" t="e">
        <f t="shared" si="10"/>
        <v>#N/A</v>
      </c>
      <c r="V29" s="63" t="e">
        <f t="shared" si="11"/>
        <v>#NUM!</v>
      </c>
      <c r="W29" s="63" t="e">
        <f t="shared" si="12"/>
        <v>#NUM!</v>
      </c>
      <c r="X29" s="63" t="e">
        <f t="shared" si="13"/>
        <v>#NUM!</v>
      </c>
      <c r="Y29" s="63" t="e">
        <f t="shared" si="14"/>
        <v>#NUM!</v>
      </c>
      <c r="Z29" s="63" t="e">
        <f t="shared" si="15"/>
        <v>#N/A</v>
      </c>
      <c r="AA29" s="63" t="e">
        <f t="shared" si="16"/>
        <v>#NUM!</v>
      </c>
      <c r="AB29" s="63" t="e">
        <f t="shared" si="17"/>
        <v>#NUM!</v>
      </c>
      <c r="AC29" s="63" t="e">
        <f t="shared" si="18"/>
        <v>#NUM!</v>
      </c>
      <c r="AD29" s="63" t="e">
        <f t="shared" si="19"/>
        <v>#NUM!</v>
      </c>
      <c r="AE29" s="63" t="e">
        <f t="shared" si="20"/>
        <v>#NUM!</v>
      </c>
      <c r="AF29" s="63" t="e">
        <f t="shared" si="21"/>
        <v>#N/A</v>
      </c>
      <c r="AG29" s="63" t="e">
        <f t="shared" si="22"/>
        <v>#NUM!</v>
      </c>
      <c r="AH29" s="63" t="e">
        <f t="shared" si="23"/>
        <v>#NUM!</v>
      </c>
      <c r="AI29" s="63" t="e">
        <f t="shared" si="24"/>
        <v>#NUM!</v>
      </c>
      <c r="AJ29" s="63" t="e">
        <f t="shared" si="25"/>
        <v>#N/A</v>
      </c>
    </row>
    <row r="30" spans="1:36" ht="12.95" customHeight="1" x14ac:dyDescent="0.15">
      <c r="A30" s="62"/>
      <c r="B30" s="107"/>
      <c r="C30" s="107"/>
      <c r="D30" s="62"/>
      <c r="E30" s="62"/>
      <c r="F30" s="4" t="str">
        <f t="shared" si="0"/>
        <v/>
      </c>
      <c r="G30" s="62"/>
      <c r="H30" s="62"/>
      <c r="I30" s="62"/>
      <c r="J30" s="1" t="s">
        <v>15</v>
      </c>
      <c r="K30" s="63" t="e">
        <f t="shared" si="1"/>
        <v>#NUM!</v>
      </c>
      <c r="L30" s="63" t="e">
        <f t="shared" si="2"/>
        <v>#NUM!</v>
      </c>
      <c r="M30" s="63" t="e">
        <f t="shared" si="3"/>
        <v>#NUM!</v>
      </c>
      <c r="N30" s="63" t="e">
        <f t="shared" si="4"/>
        <v>#NUM!</v>
      </c>
      <c r="O30" s="63" t="e">
        <f t="shared" si="5"/>
        <v>#NUM!</v>
      </c>
      <c r="P30" s="63" t="e">
        <f t="shared" si="26"/>
        <v>#N/A</v>
      </c>
      <c r="Q30" s="63" t="e">
        <f t="shared" si="6"/>
        <v>#NUM!</v>
      </c>
      <c r="R30" s="63" t="e">
        <f t="shared" si="7"/>
        <v>#NUM!</v>
      </c>
      <c r="S30" s="63" t="e">
        <f t="shared" si="8"/>
        <v>#NUM!</v>
      </c>
      <c r="T30" s="63" t="e">
        <f t="shared" si="9"/>
        <v>#NUM!</v>
      </c>
      <c r="U30" s="63" t="e">
        <f t="shared" si="10"/>
        <v>#N/A</v>
      </c>
      <c r="V30" s="63" t="e">
        <f t="shared" si="11"/>
        <v>#NUM!</v>
      </c>
      <c r="W30" s="63" t="e">
        <f t="shared" si="12"/>
        <v>#NUM!</v>
      </c>
      <c r="X30" s="63" t="e">
        <f t="shared" si="13"/>
        <v>#NUM!</v>
      </c>
      <c r="Y30" s="63" t="e">
        <f t="shared" si="14"/>
        <v>#NUM!</v>
      </c>
      <c r="Z30" s="63" t="e">
        <f t="shared" si="15"/>
        <v>#N/A</v>
      </c>
      <c r="AA30" s="63" t="e">
        <f t="shared" si="16"/>
        <v>#NUM!</v>
      </c>
      <c r="AB30" s="63" t="e">
        <f t="shared" si="17"/>
        <v>#NUM!</v>
      </c>
      <c r="AC30" s="63" t="e">
        <f t="shared" si="18"/>
        <v>#NUM!</v>
      </c>
      <c r="AD30" s="63" t="e">
        <f t="shared" si="19"/>
        <v>#NUM!</v>
      </c>
      <c r="AE30" s="63" t="e">
        <f t="shared" si="20"/>
        <v>#NUM!</v>
      </c>
      <c r="AF30" s="63" t="e">
        <f t="shared" si="21"/>
        <v>#N/A</v>
      </c>
      <c r="AG30" s="63" t="e">
        <f t="shared" si="22"/>
        <v>#NUM!</v>
      </c>
      <c r="AH30" s="63" t="e">
        <f t="shared" si="23"/>
        <v>#NUM!</v>
      </c>
      <c r="AI30" s="63" t="e">
        <f t="shared" si="24"/>
        <v>#NUM!</v>
      </c>
      <c r="AJ30" s="63" t="e">
        <f t="shared" si="25"/>
        <v>#N/A</v>
      </c>
    </row>
    <row r="31" spans="1:36" ht="12.95" customHeight="1" x14ac:dyDescent="0.15">
      <c r="A31" s="62"/>
      <c r="B31" s="107"/>
      <c r="C31" s="107"/>
      <c r="D31" s="62"/>
      <c r="E31" s="62"/>
      <c r="F31" s="4" t="str">
        <f t="shared" si="0"/>
        <v/>
      </c>
      <c r="G31" s="62"/>
      <c r="H31" s="62"/>
      <c r="I31" s="62"/>
      <c r="J31" s="1" t="s">
        <v>15</v>
      </c>
      <c r="K31" s="63" t="e">
        <f t="shared" si="1"/>
        <v>#NUM!</v>
      </c>
      <c r="L31" s="63" t="e">
        <f t="shared" si="2"/>
        <v>#NUM!</v>
      </c>
      <c r="M31" s="63" t="e">
        <f t="shared" si="3"/>
        <v>#NUM!</v>
      </c>
      <c r="N31" s="63" t="e">
        <f t="shared" si="4"/>
        <v>#NUM!</v>
      </c>
      <c r="O31" s="63" t="e">
        <f t="shared" si="5"/>
        <v>#NUM!</v>
      </c>
      <c r="P31" s="63" t="e">
        <f t="shared" si="26"/>
        <v>#N/A</v>
      </c>
      <c r="Q31" s="63" t="e">
        <f t="shared" si="6"/>
        <v>#NUM!</v>
      </c>
      <c r="R31" s="63" t="e">
        <f t="shared" si="7"/>
        <v>#NUM!</v>
      </c>
      <c r="S31" s="63" t="e">
        <f t="shared" si="8"/>
        <v>#NUM!</v>
      </c>
      <c r="T31" s="63" t="e">
        <f t="shared" si="9"/>
        <v>#NUM!</v>
      </c>
      <c r="U31" s="63" t="e">
        <f t="shared" si="10"/>
        <v>#N/A</v>
      </c>
      <c r="V31" s="63" t="e">
        <f t="shared" si="11"/>
        <v>#NUM!</v>
      </c>
      <c r="W31" s="63" t="e">
        <f t="shared" si="12"/>
        <v>#NUM!</v>
      </c>
      <c r="X31" s="63" t="e">
        <f t="shared" si="13"/>
        <v>#NUM!</v>
      </c>
      <c r="Y31" s="63" t="e">
        <f t="shared" si="14"/>
        <v>#NUM!</v>
      </c>
      <c r="Z31" s="63" t="e">
        <f t="shared" si="15"/>
        <v>#N/A</v>
      </c>
      <c r="AA31" s="63" t="e">
        <f t="shared" si="16"/>
        <v>#NUM!</v>
      </c>
      <c r="AB31" s="63" t="e">
        <f t="shared" si="17"/>
        <v>#NUM!</v>
      </c>
      <c r="AC31" s="63" t="e">
        <f t="shared" si="18"/>
        <v>#NUM!</v>
      </c>
      <c r="AD31" s="63" t="e">
        <f t="shared" si="19"/>
        <v>#NUM!</v>
      </c>
      <c r="AE31" s="63" t="e">
        <f t="shared" si="20"/>
        <v>#NUM!</v>
      </c>
      <c r="AF31" s="63" t="e">
        <f t="shared" si="21"/>
        <v>#N/A</v>
      </c>
      <c r="AG31" s="63" t="e">
        <f t="shared" si="22"/>
        <v>#NUM!</v>
      </c>
      <c r="AH31" s="63" t="e">
        <f t="shared" si="23"/>
        <v>#NUM!</v>
      </c>
      <c r="AI31" s="63" t="e">
        <f t="shared" si="24"/>
        <v>#NUM!</v>
      </c>
      <c r="AJ31" s="63" t="e">
        <f t="shared" si="25"/>
        <v>#N/A</v>
      </c>
    </row>
    <row r="32" spans="1:36" ht="12.95" customHeight="1" x14ac:dyDescent="0.15">
      <c r="A32" s="62"/>
      <c r="B32" s="107"/>
      <c r="C32" s="107"/>
      <c r="D32" s="62"/>
      <c r="E32" s="62"/>
      <c r="F32" s="4" t="str">
        <f t="shared" si="0"/>
        <v/>
      </c>
      <c r="G32" s="62"/>
      <c r="H32" s="62"/>
      <c r="I32" s="62"/>
      <c r="J32" s="1" t="s">
        <v>15</v>
      </c>
      <c r="K32" s="63" t="e">
        <f t="shared" si="1"/>
        <v>#NUM!</v>
      </c>
      <c r="L32" s="63" t="e">
        <f t="shared" si="2"/>
        <v>#NUM!</v>
      </c>
      <c r="M32" s="63" t="e">
        <f t="shared" si="3"/>
        <v>#NUM!</v>
      </c>
      <c r="N32" s="63" t="e">
        <f t="shared" si="4"/>
        <v>#NUM!</v>
      </c>
      <c r="O32" s="63" t="e">
        <f t="shared" si="5"/>
        <v>#NUM!</v>
      </c>
      <c r="P32" s="63" t="e">
        <f t="shared" si="26"/>
        <v>#N/A</v>
      </c>
      <c r="Q32" s="63" t="e">
        <f t="shared" si="6"/>
        <v>#NUM!</v>
      </c>
      <c r="R32" s="63" t="e">
        <f t="shared" si="7"/>
        <v>#NUM!</v>
      </c>
      <c r="S32" s="63" t="e">
        <f t="shared" si="8"/>
        <v>#NUM!</v>
      </c>
      <c r="T32" s="63" t="e">
        <f t="shared" si="9"/>
        <v>#NUM!</v>
      </c>
      <c r="U32" s="63" t="e">
        <f t="shared" si="10"/>
        <v>#N/A</v>
      </c>
      <c r="V32" s="63" t="e">
        <f t="shared" si="11"/>
        <v>#NUM!</v>
      </c>
      <c r="W32" s="63" t="e">
        <f t="shared" si="12"/>
        <v>#NUM!</v>
      </c>
      <c r="X32" s="63" t="e">
        <f t="shared" si="13"/>
        <v>#NUM!</v>
      </c>
      <c r="Y32" s="63" t="e">
        <f t="shared" si="14"/>
        <v>#NUM!</v>
      </c>
      <c r="Z32" s="63" t="e">
        <f t="shared" si="15"/>
        <v>#N/A</v>
      </c>
      <c r="AA32" s="63" t="e">
        <f t="shared" si="16"/>
        <v>#NUM!</v>
      </c>
      <c r="AB32" s="63" t="e">
        <f t="shared" si="17"/>
        <v>#NUM!</v>
      </c>
      <c r="AC32" s="63" t="e">
        <f t="shared" si="18"/>
        <v>#NUM!</v>
      </c>
      <c r="AD32" s="63" t="e">
        <f t="shared" si="19"/>
        <v>#NUM!</v>
      </c>
      <c r="AE32" s="63" t="e">
        <f t="shared" si="20"/>
        <v>#NUM!</v>
      </c>
      <c r="AF32" s="63" t="e">
        <f t="shared" si="21"/>
        <v>#N/A</v>
      </c>
      <c r="AG32" s="63" t="e">
        <f t="shared" si="22"/>
        <v>#NUM!</v>
      </c>
      <c r="AH32" s="63" t="e">
        <f t="shared" si="23"/>
        <v>#NUM!</v>
      </c>
      <c r="AI32" s="63" t="e">
        <f t="shared" si="24"/>
        <v>#NUM!</v>
      </c>
      <c r="AJ32" s="63" t="e">
        <f t="shared" si="25"/>
        <v>#N/A</v>
      </c>
    </row>
    <row r="33" spans="1:36" ht="12.95" customHeight="1" x14ac:dyDescent="0.15">
      <c r="A33" s="62"/>
      <c r="B33" s="107"/>
      <c r="C33" s="107"/>
      <c r="D33" s="62"/>
      <c r="E33" s="62"/>
      <c r="F33" s="4" t="str">
        <f t="shared" si="0"/>
        <v/>
      </c>
      <c r="G33" s="62"/>
      <c r="H33" s="62"/>
      <c r="I33" s="62"/>
      <c r="J33" s="1" t="s">
        <v>15</v>
      </c>
      <c r="K33" s="63" t="e">
        <f t="shared" si="1"/>
        <v>#NUM!</v>
      </c>
      <c r="L33" s="63" t="e">
        <f t="shared" si="2"/>
        <v>#NUM!</v>
      </c>
      <c r="M33" s="63" t="e">
        <f t="shared" si="3"/>
        <v>#NUM!</v>
      </c>
      <c r="N33" s="63" t="e">
        <f t="shared" si="4"/>
        <v>#NUM!</v>
      </c>
      <c r="O33" s="63" t="e">
        <f t="shared" si="5"/>
        <v>#NUM!</v>
      </c>
      <c r="P33" s="63" t="e">
        <f t="shared" si="26"/>
        <v>#N/A</v>
      </c>
      <c r="Q33" s="63" t="e">
        <f t="shared" si="6"/>
        <v>#NUM!</v>
      </c>
      <c r="R33" s="63" t="e">
        <f t="shared" si="7"/>
        <v>#NUM!</v>
      </c>
      <c r="S33" s="63" t="e">
        <f t="shared" si="8"/>
        <v>#NUM!</v>
      </c>
      <c r="T33" s="63" t="e">
        <f t="shared" si="9"/>
        <v>#NUM!</v>
      </c>
      <c r="U33" s="63" t="e">
        <f t="shared" si="10"/>
        <v>#N/A</v>
      </c>
      <c r="V33" s="63" t="e">
        <f t="shared" si="11"/>
        <v>#NUM!</v>
      </c>
      <c r="W33" s="63" t="e">
        <f t="shared" si="12"/>
        <v>#NUM!</v>
      </c>
      <c r="X33" s="63" t="e">
        <f t="shared" si="13"/>
        <v>#NUM!</v>
      </c>
      <c r="Y33" s="63" t="e">
        <f t="shared" si="14"/>
        <v>#NUM!</v>
      </c>
      <c r="Z33" s="63" t="e">
        <f t="shared" si="15"/>
        <v>#N/A</v>
      </c>
      <c r="AA33" s="63" t="e">
        <f t="shared" si="16"/>
        <v>#NUM!</v>
      </c>
      <c r="AB33" s="63" t="e">
        <f t="shared" si="17"/>
        <v>#NUM!</v>
      </c>
      <c r="AC33" s="63" t="e">
        <f t="shared" si="18"/>
        <v>#NUM!</v>
      </c>
      <c r="AD33" s="63" t="e">
        <f t="shared" si="19"/>
        <v>#NUM!</v>
      </c>
      <c r="AE33" s="63" t="e">
        <f t="shared" si="20"/>
        <v>#NUM!</v>
      </c>
      <c r="AF33" s="63" t="e">
        <f t="shared" si="21"/>
        <v>#N/A</v>
      </c>
      <c r="AG33" s="63" t="e">
        <f t="shared" si="22"/>
        <v>#NUM!</v>
      </c>
      <c r="AH33" s="63" t="e">
        <f t="shared" si="23"/>
        <v>#NUM!</v>
      </c>
      <c r="AI33" s="63" t="e">
        <f t="shared" si="24"/>
        <v>#NUM!</v>
      </c>
      <c r="AJ33" s="63" t="e">
        <f t="shared" si="25"/>
        <v>#N/A</v>
      </c>
    </row>
    <row r="34" spans="1:36" ht="12.95" customHeight="1" x14ac:dyDescent="0.15">
      <c r="A34" s="62"/>
      <c r="B34" s="107"/>
      <c r="C34" s="107"/>
      <c r="D34" s="62"/>
      <c r="E34" s="62"/>
      <c r="F34" s="4" t="str">
        <f t="shared" si="0"/>
        <v/>
      </c>
      <c r="G34" s="62"/>
      <c r="H34" s="62"/>
      <c r="I34" s="62"/>
      <c r="K34" s="63" t="e">
        <f t="shared" si="1"/>
        <v>#NUM!</v>
      </c>
      <c r="L34" s="63" t="e">
        <f t="shared" si="2"/>
        <v>#NUM!</v>
      </c>
      <c r="M34" s="63" t="e">
        <f t="shared" si="3"/>
        <v>#NUM!</v>
      </c>
      <c r="N34" s="63" t="e">
        <f t="shared" si="4"/>
        <v>#NUM!</v>
      </c>
      <c r="O34" s="63" t="e">
        <f t="shared" si="5"/>
        <v>#NUM!</v>
      </c>
      <c r="P34" s="63" t="e">
        <f t="shared" si="26"/>
        <v>#N/A</v>
      </c>
      <c r="Q34" s="63" t="e">
        <f t="shared" si="6"/>
        <v>#NUM!</v>
      </c>
      <c r="R34" s="63" t="e">
        <f t="shared" si="7"/>
        <v>#NUM!</v>
      </c>
      <c r="S34" s="63" t="e">
        <f t="shared" si="8"/>
        <v>#NUM!</v>
      </c>
      <c r="T34" s="63" t="e">
        <f t="shared" si="9"/>
        <v>#NUM!</v>
      </c>
      <c r="U34" s="63" t="e">
        <f t="shared" si="10"/>
        <v>#N/A</v>
      </c>
      <c r="V34" s="63" t="e">
        <f t="shared" si="11"/>
        <v>#NUM!</v>
      </c>
      <c r="W34" s="63" t="e">
        <f t="shared" si="12"/>
        <v>#NUM!</v>
      </c>
      <c r="X34" s="63" t="e">
        <f t="shared" si="13"/>
        <v>#NUM!</v>
      </c>
      <c r="Y34" s="63" t="e">
        <f t="shared" si="14"/>
        <v>#NUM!</v>
      </c>
      <c r="Z34" s="63" t="e">
        <f t="shared" si="15"/>
        <v>#N/A</v>
      </c>
      <c r="AA34" s="63" t="e">
        <f t="shared" si="16"/>
        <v>#NUM!</v>
      </c>
      <c r="AB34" s="63" t="e">
        <f t="shared" si="17"/>
        <v>#NUM!</v>
      </c>
      <c r="AC34" s="63" t="e">
        <f t="shared" si="18"/>
        <v>#NUM!</v>
      </c>
      <c r="AD34" s="63" t="e">
        <f t="shared" si="19"/>
        <v>#NUM!</v>
      </c>
      <c r="AE34" s="63" t="e">
        <f t="shared" si="20"/>
        <v>#NUM!</v>
      </c>
      <c r="AF34" s="63" t="e">
        <f t="shared" si="21"/>
        <v>#N/A</v>
      </c>
      <c r="AG34" s="63" t="e">
        <f t="shared" si="22"/>
        <v>#NUM!</v>
      </c>
      <c r="AH34" s="63" t="e">
        <f t="shared" si="23"/>
        <v>#NUM!</v>
      </c>
      <c r="AI34" s="63" t="e">
        <f t="shared" si="24"/>
        <v>#NUM!</v>
      </c>
      <c r="AJ34" s="63" t="e">
        <f t="shared" si="25"/>
        <v>#N/A</v>
      </c>
    </row>
    <row r="35" spans="1:36" ht="12.95" customHeight="1" x14ac:dyDescent="0.15">
      <c r="A35" s="62"/>
      <c r="B35" s="107"/>
      <c r="C35" s="107"/>
      <c r="D35" s="62"/>
      <c r="E35" s="62"/>
      <c r="F35" s="4" t="str">
        <f t="shared" si="0"/>
        <v/>
      </c>
      <c r="G35" s="62"/>
      <c r="H35" s="62"/>
      <c r="I35" s="62"/>
      <c r="K35" s="63" t="e">
        <f t="shared" si="1"/>
        <v>#NUM!</v>
      </c>
      <c r="L35" s="63" t="e">
        <f t="shared" si="2"/>
        <v>#NUM!</v>
      </c>
      <c r="M35" s="63" t="e">
        <f t="shared" si="3"/>
        <v>#NUM!</v>
      </c>
      <c r="N35" s="63" t="e">
        <f t="shared" si="4"/>
        <v>#NUM!</v>
      </c>
      <c r="O35" s="63" t="e">
        <f t="shared" si="5"/>
        <v>#NUM!</v>
      </c>
      <c r="P35" s="63" t="e">
        <f t="shared" si="26"/>
        <v>#N/A</v>
      </c>
      <c r="Q35" s="63" t="e">
        <f t="shared" si="6"/>
        <v>#NUM!</v>
      </c>
      <c r="R35" s="63" t="e">
        <f t="shared" si="7"/>
        <v>#NUM!</v>
      </c>
      <c r="S35" s="63" t="e">
        <f t="shared" si="8"/>
        <v>#NUM!</v>
      </c>
      <c r="T35" s="63" t="e">
        <f t="shared" si="9"/>
        <v>#NUM!</v>
      </c>
      <c r="U35" s="63" t="e">
        <f t="shared" si="10"/>
        <v>#N/A</v>
      </c>
      <c r="V35" s="63" t="e">
        <f t="shared" si="11"/>
        <v>#NUM!</v>
      </c>
      <c r="W35" s="63" t="e">
        <f t="shared" si="12"/>
        <v>#NUM!</v>
      </c>
      <c r="X35" s="63" t="e">
        <f t="shared" si="13"/>
        <v>#NUM!</v>
      </c>
      <c r="Y35" s="63" t="e">
        <f t="shared" si="14"/>
        <v>#NUM!</v>
      </c>
      <c r="Z35" s="63" t="e">
        <f t="shared" si="15"/>
        <v>#N/A</v>
      </c>
      <c r="AA35" s="63" t="e">
        <f t="shared" si="16"/>
        <v>#NUM!</v>
      </c>
      <c r="AB35" s="63" t="e">
        <f t="shared" si="17"/>
        <v>#NUM!</v>
      </c>
      <c r="AC35" s="63" t="e">
        <f t="shared" si="18"/>
        <v>#NUM!</v>
      </c>
      <c r="AD35" s="63" t="e">
        <f t="shared" si="19"/>
        <v>#NUM!</v>
      </c>
      <c r="AE35" s="63" t="e">
        <f t="shared" si="20"/>
        <v>#NUM!</v>
      </c>
      <c r="AF35" s="63" t="e">
        <f t="shared" si="21"/>
        <v>#N/A</v>
      </c>
      <c r="AG35" s="63" t="e">
        <f t="shared" si="22"/>
        <v>#NUM!</v>
      </c>
      <c r="AH35" s="63" t="e">
        <f t="shared" si="23"/>
        <v>#NUM!</v>
      </c>
      <c r="AI35" s="63" t="e">
        <f t="shared" si="24"/>
        <v>#NUM!</v>
      </c>
      <c r="AJ35" s="63" t="e">
        <f t="shared" si="25"/>
        <v>#N/A</v>
      </c>
    </row>
    <row r="36" spans="1:36" ht="12.95" customHeight="1" x14ac:dyDescent="0.15">
      <c r="A36" s="62"/>
      <c r="B36" s="107"/>
      <c r="C36" s="107"/>
      <c r="D36" s="62"/>
      <c r="E36" s="62"/>
      <c r="F36" s="4" t="str">
        <f t="shared" si="0"/>
        <v/>
      </c>
      <c r="G36" s="62"/>
      <c r="H36" s="62"/>
      <c r="I36" s="62"/>
      <c r="K36" s="63" t="e">
        <f t="shared" si="1"/>
        <v>#NUM!</v>
      </c>
      <c r="L36" s="63" t="e">
        <f t="shared" si="2"/>
        <v>#NUM!</v>
      </c>
      <c r="M36" s="63" t="e">
        <f t="shared" si="3"/>
        <v>#NUM!</v>
      </c>
      <c r="N36" s="63" t="e">
        <f t="shared" si="4"/>
        <v>#NUM!</v>
      </c>
      <c r="O36" s="63" t="e">
        <f t="shared" si="5"/>
        <v>#NUM!</v>
      </c>
      <c r="P36" s="63" t="e">
        <f t="shared" si="26"/>
        <v>#N/A</v>
      </c>
      <c r="Q36" s="63" t="e">
        <f t="shared" si="6"/>
        <v>#NUM!</v>
      </c>
      <c r="R36" s="63" t="e">
        <f t="shared" si="7"/>
        <v>#NUM!</v>
      </c>
      <c r="S36" s="63" t="e">
        <f t="shared" si="8"/>
        <v>#NUM!</v>
      </c>
      <c r="T36" s="63" t="e">
        <f t="shared" si="9"/>
        <v>#NUM!</v>
      </c>
      <c r="U36" s="63" t="e">
        <f t="shared" si="10"/>
        <v>#N/A</v>
      </c>
      <c r="V36" s="63" t="e">
        <f t="shared" si="11"/>
        <v>#NUM!</v>
      </c>
      <c r="W36" s="63" t="e">
        <f t="shared" si="12"/>
        <v>#NUM!</v>
      </c>
      <c r="X36" s="63" t="e">
        <f t="shared" si="13"/>
        <v>#NUM!</v>
      </c>
      <c r="Y36" s="63" t="e">
        <f t="shared" si="14"/>
        <v>#NUM!</v>
      </c>
      <c r="Z36" s="63" t="e">
        <f t="shared" si="15"/>
        <v>#N/A</v>
      </c>
      <c r="AA36" s="63" t="e">
        <f t="shared" si="16"/>
        <v>#NUM!</v>
      </c>
      <c r="AB36" s="63" t="e">
        <f t="shared" si="17"/>
        <v>#NUM!</v>
      </c>
      <c r="AC36" s="63" t="e">
        <f t="shared" si="18"/>
        <v>#NUM!</v>
      </c>
      <c r="AD36" s="63" t="e">
        <f t="shared" si="19"/>
        <v>#NUM!</v>
      </c>
      <c r="AE36" s="63" t="e">
        <f t="shared" si="20"/>
        <v>#NUM!</v>
      </c>
      <c r="AF36" s="63" t="e">
        <f t="shared" si="21"/>
        <v>#N/A</v>
      </c>
      <c r="AG36" s="63" t="e">
        <f t="shared" si="22"/>
        <v>#NUM!</v>
      </c>
      <c r="AH36" s="63" t="e">
        <f t="shared" si="23"/>
        <v>#NUM!</v>
      </c>
      <c r="AI36" s="63" t="e">
        <f t="shared" si="24"/>
        <v>#NUM!</v>
      </c>
      <c r="AJ36" s="63" t="e">
        <f t="shared" si="25"/>
        <v>#N/A</v>
      </c>
    </row>
    <row r="37" spans="1:36" ht="12.95" customHeight="1" x14ac:dyDescent="0.15">
      <c r="A37" s="62"/>
      <c r="B37" s="107"/>
      <c r="C37" s="107"/>
      <c r="D37" s="62"/>
      <c r="E37" s="62"/>
      <c r="F37" s="4" t="str">
        <f t="shared" si="0"/>
        <v/>
      </c>
      <c r="G37" s="62"/>
      <c r="H37" s="62"/>
      <c r="I37" s="62"/>
      <c r="K37" s="63" t="e">
        <f t="shared" si="1"/>
        <v>#NUM!</v>
      </c>
      <c r="L37" s="63" t="e">
        <f t="shared" si="2"/>
        <v>#NUM!</v>
      </c>
      <c r="M37" s="63" t="e">
        <f t="shared" si="3"/>
        <v>#NUM!</v>
      </c>
      <c r="N37" s="63" t="e">
        <f t="shared" si="4"/>
        <v>#NUM!</v>
      </c>
      <c r="O37" s="63" t="e">
        <f t="shared" si="5"/>
        <v>#NUM!</v>
      </c>
      <c r="P37" s="63" t="e">
        <f t="shared" si="26"/>
        <v>#N/A</v>
      </c>
      <c r="Q37" s="63" t="e">
        <f t="shared" si="6"/>
        <v>#NUM!</v>
      </c>
      <c r="R37" s="63" t="e">
        <f t="shared" si="7"/>
        <v>#NUM!</v>
      </c>
      <c r="S37" s="63" t="e">
        <f t="shared" si="8"/>
        <v>#NUM!</v>
      </c>
      <c r="T37" s="63" t="e">
        <f t="shared" si="9"/>
        <v>#NUM!</v>
      </c>
      <c r="U37" s="63" t="e">
        <f t="shared" si="10"/>
        <v>#N/A</v>
      </c>
      <c r="V37" s="63" t="e">
        <f t="shared" si="11"/>
        <v>#NUM!</v>
      </c>
      <c r="W37" s="63" t="e">
        <f t="shared" si="12"/>
        <v>#NUM!</v>
      </c>
      <c r="X37" s="63" t="e">
        <f t="shared" si="13"/>
        <v>#NUM!</v>
      </c>
      <c r="Y37" s="63" t="e">
        <f t="shared" si="14"/>
        <v>#NUM!</v>
      </c>
      <c r="Z37" s="63" t="e">
        <f t="shared" si="15"/>
        <v>#N/A</v>
      </c>
      <c r="AA37" s="63" t="e">
        <f t="shared" si="16"/>
        <v>#NUM!</v>
      </c>
      <c r="AB37" s="63" t="e">
        <f t="shared" si="17"/>
        <v>#NUM!</v>
      </c>
      <c r="AC37" s="63" t="e">
        <f t="shared" si="18"/>
        <v>#NUM!</v>
      </c>
      <c r="AD37" s="63" t="e">
        <f t="shared" si="19"/>
        <v>#NUM!</v>
      </c>
      <c r="AE37" s="63" t="e">
        <f t="shared" si="20"/>
        <v>#NUM!</v>
      </c>
      <c r="AF37" s="63" t="e">
        <f t="shared" si="21"/>
        <v>#N/A</v>
      </c>
      <c r="AG37" s="63" t="e">
        <f t="shared" si="22"/>
        <v>#NUM!</v>
      </c>
      <c r="AH37" s="63" t="e">
        <f t="shared" si="23"/>
        <v>#NUM!</v>
      </c>
      <c r="AI37" s="63" t="e">
        <f t="shared" si="24"/>
        <v>#NUM!</v>
      </c>
      <c r="AJ37" s="63" t="e">
        <f t="shared" si="25"/>
        <v>#N/A</v>
      </c>
    </row>
    <row r="38" spans="1:36" ht="12.95" customHeight="1" x14ac:dyDescent="0.15">
      <c r="A38" s="62"/>
      <c r="B38" s="107"/>
      <c r="C38" s="107"/>
      <c r="D38" s="62"/>
      <c r="E38" s="62"/>
      <c r="F38" s="4" t="str">
        <f t="shared" si="0"/>
        <v/>
      </c>
      <c r="G38" s="62"/>
      <c r="H38" s="62"/>
      <c r="I38" s="62"/>
      <c r="K38" s="63" t="e">
        <f t="shared" si="1"/>
        <v>#NUM!</v>
      </c>
      <c r="L38" s="63" t="e">
        <f t="shared" si="2"/>
        <v>#NUM!</v>
      </c>
      <c r="M38" s="63" t="e">
        <f t="shared" si="3"/>
        <v>#NUM!</v>
      </c>
      <c r="N38" s="63" t="e">
        <f t="shared" si="4"/>
        <v>#NUM!</v>
      </c>
      <c r="O38" s="63" t="e">
        <f t="shared" si="5"/>
        <v>#NUM!</v>
      </c>
      <c r="P38" s="63" t="e">
        <f t="shared" si="26"/>
        <v>#N/A</v>
      </c>
      <c r="Q38" s="63" t="e">
        <f t="shared" si="6"/>
        <v>#NUM!</v>
      </c>
      <c r="R38" s="63" t="e">
        <f t="shared" si="7"/>
        <v>#NUM!</v>
      </c>
      <c r="S38" s="63" t="e">
        <f t="shared" si="8"/>
        <v>#NUM!</v>
      </c>
      <c r="T38" s="63" t="e">
        <f t="shared" si="9"/>
        <v>#NUM!</v>
      </c>
      <c r="U38" s="63" t="e">
        <f t="shared" si="10"/>
        <v>#N/A</v>
      </c>
      <c r="V38" s="63" t="e">
        <f t="shared" si="11"/>
        <v>#NUM!</v>
      </c>
      <c r="W38" s="63" t="e">
        <f t="shared" si="12"/>
        <v>#NUM!</v>
      </c>
      <c r="X38" s="63" t="e">
        <f t="shared" si="13"/>
        <v>#NUM!</v>
      </c>
      <c r="Y38" s="63" t="e">
        <f t="shared" si="14"/>
        <v>#NUM!</v>
      </c>
      <c r="Z38" s="63" t="e">
        <f t="shared" si="15"/>
        <v>#N/A</v>
      </c>
      <c r="AA38" s="63" t="e">
        <f t="shared" si="16"/>
        <v>#NUM!</v>
      </c>
      <c r="AB38" s="63" t="e">
        <f t="shared" si="17"/>
        <v>#NUM!</v>
      </c>
      <c r="AC38" s="63" t="e">
        <f t="shared" si="18"/>
        <v>#NUM!</v>
      </c>
      <c r="AD38" s="63" t="e">
        <f t="shared" si="19"/>
        <v>#NUM!</v>
      </c>
      <c r="AE38" s="63" t="e">
        <f t="shared" si="20"/>
        <v>#NUM!</v>
      </c>
      <c r="AF38" s="63" t="e">
        <f t="shared" si="21"/>
        <v>#N/A</v>
      </c>
      <c r="AG38" s="63" t="e">
        <f t="shared" si="22"/>
        <v>#NUM!</v>
      </c>
      <c r="AH38" s="63" t="e">
        <f t="shared" si="23"/>
        <v>#NUM!</v>
      </c>
      <c r="AI38" s="63" t="e">
        <f t="shared" si="24"/>
        <v>#NUM!</v>
      </c>
      <c r="AJ38" s="63" t="e">
        <f t="shared" si="25"/>
        <v>#N/A</v>
      </c>
    </row>
    <row r="39" spans="1:36" ht="12.95" customHeight="1" x14ac:dyDescent="0.15">
      <c r="A39" s="62"/>
      <c r="B39" s="107"/>
      <c r="C39" s="107"/>
      <c r="D39" s="62"/>
      <c r="E39" s="62"/>
      <c r="F39" s="4" t="str">
        <f t="shared" si="0"/>
        <v/>
      </c>
      <c r="G39" s="62"/>
      <c r="H39" s="62"/>
      <c r="I39" s="62"/>
      <c r="K39" s="63" t="e">
        <f t="shared" si="1"/>
        <v>#NUM!</v>
      </c>
      <c r="L39" s="63" t="e">
        <f t="shared" si="2"/>
        <v>#NUM!</v>
      </c>
      <c r="M39" s="63" t="e">
        <f t="shared" si="3"/>
        <v>#NUM!</v>
      </c>
      <c r="N39" s="63" t="e">
        <f t="shared" si="4"/>
        <v>#NUM!</v>
      </c>
      <c r="O39" s="63" t="e">
        <f t="shared" si="5"/>
        <v>#NUM!</v>
      </c>
      <c r="P39" s="63" t="e">
        <f t="shared" si="26"/>
        <v>#N/A</v>
      </c>
      <c r="Q39" s="63" t="e">
        <f t="shared" si="6"/>
        <v>#NUM!</v>
      </c>
      <c r="R39" s="63" t="e">
        <f t="shared" si="7"/>
        <v>#NUM!</v>
      </c>
      <c r="S39" s="63" t="e">
        <f t="shared" si="8"/>
        <v>#NUM!</v>
      </c>
      <c r="T39" s="63" t="e">
        <f t="shared" si="9"/>
        <v>#NUM!</v>
      </c>
      <c r="U39" s="63" t="e">
        <f t="shared" si="10"/>
        <v>#N/A</v>
      </c>
      <c r="V39" s="63" t="e">
        <f t="shared" si="11"/>
        <v>#NUM!</v>
      </c>
      <c r="W39" s="63" t="e">
        <f t="shared" si="12"/>
        <v>#NUM!</v>
      </c>
      <c r="X39" s="63" t="e">
        <f t="shared" si="13"/>
        <v>#NUM!</v>
      </c>
      <c r="Y39" s="63" t="e">
        <f t="shared" si="14"/>
        <v>#NUM!</v>
      </c>
      <c r="Z39" s="63" t="e">
        <f t="shared" si="15"/>
        <v>#N/A</v>
      </c>
      <c r="AA39" s="63" t="e">
        <f t="shared" si="16"/>
        <v>#NUM!</v>
      </c>
      <c r="AB39" s="63" t="e">
        <f t="shared" si="17"/>
        <v>#NUM!</v>
      </c>
      <c r="AC39" s="63" t="e">
        <f t="shared" si="18"/>
        <v>#NUM!</v>
      </c>
      <c r="AD39" s="63" t="e">
        <f t="shared" si="19"/>
        <v>#NUM!</v>
      </c>
      <c r="AE39" s="63" t="e">
        <f t="shared" si="20"/>
        <v>#NUM!</v>
      </c>
      <c r="AF39" s="63" t="e">
        <f t="shared" si="21"/>
        <v>#N/A</v>
      </c>
      <c r="AG39" s="63" t="e">
        <f t="shared" si="22"/>
        <v>#NUM!</v>
      </c>
      <c r="AH39" s="63" t="e">
        <f t="shared" si="23"/>
        <v>#NUM!</v>
      </c>
      <c r="AI39" s="63" t="e">
        <f t="shared" si="24"/>
        <v>#NUM!</v>
      </c>
      <c r="AJ39" s="63" t="e">
        <f t="shared" si="25"/>
        <v>#N/A</v>
      </c>
    </row>
    <row r="40" spans="1:36" ht="12.95" customHeight="1" x14ac:dyDescent="0.15">
      <c r="A40" s="62"/>
      <c r="B40" s="107"/>
      <c r="C40" s="107"/>
      <c r="D40" s="62"/>
      <c r="E40" s="62"/>
      <c r="F40" s="4" t="str">
        <f t="shared" si="0"/>
        <v/>
      </c>
      <c r="G40" s="62"/>
      <c r="H40" s="62"/>
      <c r="I40" s="62"/>
      <c r="K40" s="63" t="e">
        <f t="shared" si="1"/>
        <v>#NUM!</v>
      </c>
      <c r="L40" s="63" t="e">
        <f t="shared" si="2"/>
        <v>#NUM!</v>
      </c>
      <c r="M40" s="63" t="e">
        <f t="shared" si="3"/>
        <v>#NUM!</v>
      </c>
      <c r="N40" s="63" t="e">
        <f t="shared" si="4"/>
        <v>#NUM!</v>
      </c>
      <c r="O40" s="63" t="e">
        <f t="shared" si="5"/>
        <v>#NUM!</v>
      </c>
      <c r="P40" s="63" t="e">
        <f t="shared" si="26"/>
        <v>#N/A</v>
      </c>
      <c r="Q40" s="63" t="e">
        <f t="shared" si="6"/>
        <v>#NUM!</v>
      </c>
      <c r="R40" s="63" t="e">
        <f t="shared" si="7"/>
        <v>#NUM!</v>
      </c>
      <c r="S40" s="63" t="e">
        <f t="shared" si="8"/>
        <v>#NUM!</v>
      </c>
      <c r="T40" s="63" t="e">
        <f t="shared" si="9"/>
        <v>#NUM!</v>
      </c>
      <c r="U40" s="63" t="e">
        <f t="shared" si="10"/>
        <v>#N/A</v>
      </c>
      <c r="V40" s="63" t="e">
        <f t="shared" si="11"/>
        <v>#NUM!</v>
      </c>
      <c r="W40" s="63" t="e">
        <f t="shared" si="12"/>
        <v>#NUM!</v>
      </c>
      <c r="X40" s="63" t="e">
        <f t="shared" si="13"/>
        <v>#NUM!</v>
      </c>
      <c r="Y40" s="63" t="e">
        <f t="shared" si="14"/>
        <v>#NUM!</v>
      </c>
      <c r="Z40" s="63" t="e">
        <f t="shared" si="15"/>
        <v>#N/A</v>
      </c>
      <c r="AA40" s="63" t="e">
        <f t="shared" si="16"/>
        <v>#NUM!</v>
      </c>
      <c r="AB40" s="63" t="e">
        <f t="shared" si="17"/>
        <v>#NUM!</v>
      </c>
      <c r="AC40" s="63" t="e">
        <f t="shared" si="18"/>
        <v>#NUM!</v>
      </c>
      <c r="AD40" s="63" t="e">
        <f t="shared" si="19"/>
        <v>#NUM!</v>
      </c>
      <c r="AE40" s="63" t="e">
        <f t="shared" si="20"/>
        <v>#NUM!</v>
      </c>
      <c r="AF40" s="63" t="e">
        <f t="shared" si="21"/>
        <v>#N/A</v>
      </c>
      <c r="AG40" s="63" t="e">
        <f t="shared" si="22"/>
        <v>#NUM!</v>
      </c>
      <c r="AH40" s="63" t="e">
        <f t="shared" si="23"/>
        <v>#NUM!</v>
      </c>
      <c r="AI40" s="63" t="e">
        <f t="shared" si="24"/>
        <v>#NUM!</v>
      </c>
      <c r="AJ40" s="63" t="e">
        <f t="shared" si="25"/>
        <v>#N/A</v>
      </c>
    </row>
    <row r="41" spans="1:36" ht="12.95" customHeight="1" x14ac:dyDescent="0.15">
      <c r="A41" s="62"/>
      <c r="B41" s="107"/>
      <c r="C41" s="107"/>
      <c r="D41" s="62"/>
      <c r="E41" s="62"/>
      <c r="F41" s="4" t="str">
        <f t="shared" si="0"/>
        <v/>
      </c>
      <c r="G41" s="62"/>
      <c r="H41" s="62"/>
      <c r="I41" s="62"/>
      <c r="K41" s="63" t="e">
        <f t="shared" si="1"/>
        <v>#NUM!</v>
      </c>
      <c r="L41" s="63" t="e">
        <f t="shared" si="2"/>
        <v>#NUM!</v>
      </c>
      <c r="M41" s="63" t="e">
        <f t="shared" si="3"/>
        <v>#NUM!</v>
      </c>
      <c r="N41" s="63" t="e">
        <f t="shared" si="4"/>
        <v>#NUM!</v>
      </c>
      <c r="O41" s="63" t="e">
        <f t="shared" si="5"/>
        <v>#NUM!</v>
      </c>
      <c r="P41" s="63" t="e">
        <f t="shared" si="26"/>
        <v>#N/A</v>
      </c>
      <c r="Q41" s="63" t="e">
        <f t="shared" si="6"/>
        <v>#NUM!</v>
      </c>
      <c r="R41" s="63" t="e">
        <f t="shared" si="7"/>
        <v>#NUM!</v>
      </c>
      <c r="S41" s="63" t="e">
        <f t="shared" si="8"/>
        <v>#NUM!</v>
      </c>
      <c r="T41" s="63" t="e">
        <f t="shared" si="9"/>
        <v>#NUM!</v>
      </c>
      <c r="U41" s="63" t="e">
        <f t="shared" si="10"/>
        <v>#N/A</v>
      </c>
      <c r="V41" s="63" t="e">
        <f t="shared" si="11"/>
        <v>#NUM!</v>
      </c>
      <c r="W41" s="63" t="e">
        <f t="shared" si="12"/>
        <v>#NUM!</v>
      </c>
      <c r="X41" s="63" t="e">
        <f t="shared" si="13"/>
        <v>#NUM!</v>
      </c>
      <c r="Y41" s="63" t="e">
        <f t="shared" si="14"/>
        <v>#NUM!</v>
      </c>
      <c r="Z41" s="63" t="e">
        <f t="shared" si="15"/>
        <v>#N/A</v>
      </c>
      <c r="AA41" s="63" t="e">
        <f t="shared" si="16"/>
        <v>#NUM!</v>
      </c>
      <c r="AB41" s="63" t="e">
        <f t="shared" si="17"/>
        <v>#NUM!</v>
      </c>
      <c r="AC41" s="63" t="e">
        <f t="shared" si="18"/>
        <v>#NUM!</v>
      </c>
      <c r="AD41" s="63" t="e">
        <f t="shared" si="19"/>
        <v>#NUM!</v>
      </c>
      <c r="AE41" s="63" t="e">
        <f t="shared" si="20"/>
        <v>#NUM!</v>
      </c>
      <c r="AF41" s="63" t="e">
        <f t="shared" si="21"/>
        <v>#N/A</v>
      </c>
      <c r="AG41" s="63" t="e">
        <f t="shared" si="22"/>
        <v>#NUM!</v>
      </c>
      <c r="AH41" s="63" t="e">
        <f t="shared" si="23"/>
        <v>#NUM!</v>
      </c>
      <c r="AI41" s="63" t="e">
        <f t="shared" si="24"/>
        <v>#NUM!</v>
      </c>
      <c r="AJ41" s="63" t="e">
        <f t="shared" si="25"/>
        <v>#N/A</v>
      </c>
    </row>
    <row r="42" spans="1:36" ht="12.95" customHeight="1" x14ac:dyDescent="0.15">
      <c r="A42" s="62"/>
      <c r="B42" s="107"/>
      <c r="C42" s="107"/>
      <c r="D42" s="62"/>
      <c r="E42" s="62"/>
      <c r="F42" s="4" t="str">
        <f t="shared" si="0"/>
        <v/>
      </c>
      <c r="G42" s="62"/>
      <c r="H42" s="62"/>
      <c r="I42" s="62"/>
      <c r="K42" s="63" t="e">
        <f t="shared" si="1"/>
        <v>#NUM!</v>
      </c>
      <c r="L42" s="63" t="e">
        <f t="shared" si="2"/>
        <v>#NUM!</v>
      </c>
      <c r="M42" s="63" t="e">
        <f t="shared" si="3"/>
        <v>#NUM!</v>
      </c>
      <c r="N42" s="63" t="e">
        <f t="shared" si="4"/>
        <v>#NUM!</v>
      </c>
      <c r="O42" s="63" t="e">
        <f t="shared" si="5"/>
        <v>#NUM!</v>
      </c>
      <c r="P42" s="63" t="e">
        <f t="shared" si="26"/>
        <v>#N/A</v>
      </c>
      <c r="Q42" s="63" t="e">
        <f t="shared" si="6"/>
        <v>#NUM!</v>
      </c>
      <c r="R42" s="63" t="e">
        <f t="shared" si="7"/>
        <v>#NUM!</v>
      </c>
      <c r="S42" s="63" t="e">
        <f t="shared" si="8"/>
        <v>#NUM!</v>
      </c>
      <c r="T42" s="63" t="e">
        <f t="shared" si="9"/>
        <v>#NUM!</v>
      </c>
      <c r="U42" s="63" t="e">
        <f t="shared" si="10"/>
        <v>#N/A</v>
      </c>
      <c r="V42" s="63" t="e">
        <f t="shared" si="11"/>
        <v>#NUM!</v>
      </c>
      <c r="W42" s="63" t="e">
        <f t="shared" si="12"/>
        <v>#NUM!</v>
      </c>
      <c r="X42" s="63" t="e">
        <f t="shared" si="13"/>
        <v>#NUM!</v>
      </c>
      <c r="Y42" s="63" t="e">
        <f t="shared" si="14"/>
        <v>#NUM!</v>
      </c>
      <c r="Z42" s="63" t="e">
        <f t="shared" si="15"/>
        <v>#N/A</v>
      </c>
      <c r="AA42" s="63" t="e">
        <f t="shared" si="16"/>
        <v>#NUM!</v>
      </c>
      <c r="AB42" s="63" t="e">
        <f t="shared" si="17"/>
        <v>#NUM!</v>
      </c>
      <c r="AC42" s="63" t="e">
        <f t="shared" si="18"/>
        <v>#NUM!</v>
      </c>
      <c r="AD42" s="63" t="e">
        <f t="shared" si="19"/>
        <v>#NUM!</v>
      </c>
      <c r="AE42" s="63" t="e">
        <f t="shared" si="20"/>
        <v>#NUM!</v>
      </c>
      <c r="AF42" s="63" t="e">
        <f t="shared" si="21"/>
        <v>#N/A</v>
      </c>
      <c r="AG42" s="63" t="e">
        <f t="shared" si="22"/>
        <v>#NUM!</v>
      </c>
      <c r="AH42" s="63" t="e">
        <f t="shared" si="23"/>
        <v>#NUM!</v>
      </c>
      <c r="AI42" s="63" t="e">
        <f t="shared" si="24"/>
        <v>#NUM!</v>
      </c>
      <c r="AJ42" s="63" t="e">
        <f t="shared" si="25"/>
        <v>#N/A</v>
      </c>
    </row>
    <row r="43" spans="1:36" ht="12.95" customHeight="1" x14ac:dyDescent="0.15">
      <c r="A43" s="62"/>
      <c r="B43" s="107"/>
      <c r="C43" s="107"/>
      <c r="D43" s="62"/>
      <c r="E43" s="62"/>
      <c r="F43" s="4" t="str">
        <f t="shared" si="0"/>
        <v/>
      </c>
      <c r="G43" s="62"/>
      <c r="H43" s="62"/>
      <c r="I43" s="62"/>
      <c r="K43" s="63" t="e">
        <f t="shared" si="1"/>
        <v>#NUM!</v>
      </c>
      <c r="L43" s="63" t="e">
        <f t="shared" si="2"/>
        <v>#NUM!</v>
      </c>
      <c r="M43" s="63" t="e">
        <f t="shared" si="3"/>
        <v>#NUM!</v>
      </c>
      <c r="N43" s="63" t="e">
        <f t="shared" si="4"/>
        <v>#NUM!</v>
      </c>
      <c r="O43" s="63" t="e">
        <f t="shared" si="5"/>
        <v>#NUM!</v>
      </c>
      <c r="P43" s="63" t="e">
        <f t="shared" si="26"/>
        <v>#N/A</v>
      </c>
      <c r="Q43" s="63" t="e">
        <f t="shared" si="6"/>
        <v>#NUM!</v>
      </c>
      <c r="R43" s="63" t="e">
        <f t="shared" si="7"/>
        <v>#NUM!</v>
      </c>
      <c r="S43" s="63" t="e">
        <f t="shared" si="8"/>
        <v>#NUM!</v>
      </c>
      <c r="T43" s="63" t="e">
        <f t="shared" si="9"/>
        <v>#NUM!</v>
      </c>
      <c r="U43" s="63" t="e">
        <f t="shared" si="10"/>
        <v>#N/A</v>
      </c>
      <c r="V43" s="63" t="e">
        <f t="shared" si="11"/>
        <v>#NUM!</v>
      </c>
      <c r="W43" s="63" t="e">
        <f t="shared" si="12"/>
        <v>#NUM!</v>
      </c>
      <c r="X43" s="63" t="e">
        <f t="shared" si="13"/>
        <v>#NUM!</v>
      </c>
      <c r="Y43" s="63" t="e">
        <f t="shared" si="14"/>
        <v>#NUM!</v>
      </c>
      <c r="Z43" s="63" t="e">
        <f t="shared" si="15"/>
        <v>#N/A</v>
      </c>
      <c r="AA43" s="63" t="e">
        <f t="shared" si="16"/>
        <v>#NUM!</v>
      </c>
      <c r="AB43" s="63" t="e">
        <f t="shared" si="17"/>
        <v>#NUM!</v>
      </c>
      <c r="AC43" s="63" t="e">
        <f t="shared" si="18"/>
        <v>#NUM!</v>
      </c>
      <c r="AD43" s="63" t="e">
        <f t="shared" si="19"/>
        <v>#NUM!</v>
      </c>
      <c r="AE43" s="63" t="e">
        <f t="shared" si="20"/>
        <v>#NUM!</v>
      </c>
      <c r="AF43" s="63" t="e">
        <f t="shared" si="21"/>
        <v>#N/A</v>
      </c>
      <c r="AG43" s="63" t="e">
        <f t="shared" si="22"/>
        <v>#NUM!</v>
      </c>
      <c r="AH43" s="63" t="e">
        <f t="shared" si="23"/>
        <v>#NUM!</v>
      </c>
      <c r="AI43" s="63" t="e">
        <f t="shared" si="24"/>
        <v>#NUM!</v>
      </c>
      <c r="AJ43" s="63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62" t="s">
        <v>18</v>
      </c>
      <c r="D46" s="62" t="s">
        <v>19</v>
      </c>
      <c r="E46" s="62" t="s">
        <v>20</v>
      </c>
      <c r="F46" s="10"/>
      <c r="G46" s="5" t="s">
        <v>21</v>
      </c>
      <c r="H46" s="12"/>
      <c r="I46" s="104" t="s">
        <v>155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23</v>
      </c>
      <c r="D48" s="14" t="str">
        <f>IF(D47&gt;0,ROUND(SUMIF(G4:G43,"*下層*",E4:E43)/D47,0),"")</f>
        <v/>
      </c>
      <c r="E48" s="14">
        <f>ROUND(SUM(E4:E43)/E47,0)</f>
        <v>23</v>
      </c>
      <c r="F48" s="13"/>
      <c r="G48" s="15">
        <f>C48</f>
        <v>23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28</v>
      </c>
      <c r="D49" s="14" t="str">
        <f>IF(D47&gt;0,ROUND(SUMIF(G4:G43,"*下層*",D4:D43)/D47,0),"")</f>
        <v/>
      </c>
      <c r="E49" s="14">
        <f>ROUND(SUM(D4:D43)/E47,0)</f>
        <v>28</v>
      </c>
      <c r="F49" s="13"/>
      <c r="G49" s="15">
        <f>C49</f>
        <v>28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10.210000000000001</v>
      </c>
      <c r="D50" s="16">
        <f>SUMIF(G4:G43,"*下層*",F4:F43)</f>
        <v>0</v>
      </c>
      <c r="E50" s="4">
        <f>SUM(F4:F43)</f>
        <v>10.210000000000001</v>
      </c>
      <c r="F50" s="13"/>
      <c r="G50" s="17">
        <f>C50*100</f>
        <v>1021.0000000000001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形状比＝82、Sr＝12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62" t="s">
        <v>18</v>
      </c>
      <c r="D53" s="62" t="s">
        <v>19</v>
      </c>
      <c r="E53" s="62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20</v>
      </c>
      <c r="D55" s="14" t="str">
        <f>IF(D54&gt;0,ROUND(SUMIF(H4:H43,"▲",E4:E43)/D54,0),"")</f>
        <v/>
      </c>
      <c r="E55" s="14">
        <f>ROUND(SUMIF(H4:H43,"*",E4:E43)/E54,0)</f>
        <v>20</v>
      </c>
      <c r="F55" s="13"/>
      <c r="G55" s="15">
        <f>C55</f>
        <v>20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20</v>
      </c>
      <c r="D56" s="14" t="str">
        <f>IF(D54&gt;0,ROUND(SUMIF(H4:H43,"▲",D4:D43)/D54,0),"")</f>
        <v/>
      </c>
      <c r="E56" s="14">
        <f>ROUND(SUMIF(H4:H43,"*",D4:D43)/E54,0)</f>
        <v>20</v>
      </c>
      <c r="F56" s="13"/>
      <c r="G56" s="15">
        <f>C56</f>
        <v>20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1.24</v>
      </c>
      <c r="D57" s="16">
        <f>SUMIF(H4:H43,"▲",F4:F43)</f>
        <v>0</v>
      </c>
      <c r="E57" s="16">
        <f>SUM(C57:D57)</f>
        <v>1.24</v>
      </c>
      <c r="F57" s="13"/>
      <c r="G57" s="19">
        <f>C57*100</f>
        <v>124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6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62" t="s">
        <v>18</v>
      </c>
      <c r="D60" s="62" t="s">
        <v>19</v>
      </c>
      <c r="E60" s="62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28.6</v>
      </c>
      <c r="D61" s="20" t="str">
        <f>IF(D47&gt;0,ROUND(D54/D47*100,1),"")</f>
        <v/>
      </c>
      <c r="E61" s="20">
        <f>ROUND(E54/E47*100,1)</f>
        <v>28.6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12.1</v>
      </c>
      <c r="D62" s="20" t="str">
        <f>IF(D47&gt;0,ROUND(D57/D50*100,1),"")</f>
        <v/>
      </c>
      <c r="E62" s="20">
        <f>ROUND(E57/E50*100,1)</f>
        <v>12.1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62" t="s">
        <v>18</v>
      </c>
      <c r="D65" s="62" t="s">
        <v>19</v>
      </c>
      <c r="E65" s="62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24</v>
      </c>
      <c r="D67" s="14" t="str">
        <f>IF(D66&gt;0,ROUND(SUMIFS(E4:E43,G4:G43,"*下層*",H4:H43,"")/D66,0),"")</f>
        <v/>
      </c>
      <c r="E67" s="14">
        <f>IF(E66&gt;0,ROUND(SUMIF(H4:H43,"",E4:E43)/E66,0),"")</f>
        <v>24</v>
      </c>
      <c r="F67" s="13"/>
      <c r="G67" s="15">
        <f>C67</f>
        <v>24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31</v>
      </c>
      <c r="D68" s="14" t="str">
        <f>IF(D66&gt;0,ROUND(SUMIFS(D4:D43,G4:G43,"*下層*",H4:H43,"")/D66,0),"")</f>
        <v/>
      </c>
      <c r="E68" s="14">
        <f>IF(E66&gt;0,ROUND(SUMIF(H4:H43,"",D4:D43)/E66,0),"")</f>
        <v>31</v>
      </c>
      <c r="F68" s="13"/>
      <c r="G68" s="15">
        <f>C68</f>
        <v>31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8.9700000000000006</v>
      </c>
      <c r="D69" s="16" t="str">
        <f>IF(D66&gt;0,D50-D57,"")</f>
        <v/>
      </c>
      <c r="E69" s="4">
        <f>SUM(C69:D69)</f>
        <v>8.9700000000000006</v>
      </c>
      <c r="F69" s="13"/>
      <c r="G69" s="17">
        <f>C69*100</f>
        <v>897.00000000000011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形状比＝77、Sr＝13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I46:I59"/>
    <mergeCell ref="A46:B46"/>
    <mergeCell ref="A47:B47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23" priority="16" stopIfTrue="1">
      <formula>AND(($H4="スギ"),(#REF!&lt;12))</formula>
    </cfRule>
  </conditionalFormatting>
  <conditionalFormatting sqref="L4:L43">
    <cfRule type="expression" dxfId="622" priority="15" stopIfTrue="1">
      <formula>AND(($H4="スギ"),(#REF!&lt;22),(#REF!&gt;=12))</formula>
    </cfRule>
  </conditionalFormatting>
  <conditionalFormatting sqref="M4:M43">
    <cfRule type="expression" dxfId="621" priority="14" stopIfTrue="1">
      <formula>AND(($H4="スギ"),(#REF!&lt;32),(#REF!&gt;=22))</formula>
    </cfRule>
  </conditionalFormatting>
  <conditionalFormatting sqref="N4:N43">
    <cfRule type="expression" dxfId="620" priority="13" stopIfTrue="1">
      <formula>AND(($H4="スギ"),(#REF!&lt;42),(#REF!&gt;=32))</formula>
    </cfRule>
  </conditionalFormatting>
  <conditionalFormatting sqref="U4:U43 Z4:AF43 AJ4:AJ43 O4:P43">
    <cfRule type="expression" dxfId="619" priority="12" stopIfTrue="1">
      <formula>AND(($H4="スギ"),(#REF!&gt;=42))</formula>
    </cfRule>
  </conditionalFormatting>
  <conditionalFormatting sqref="Q4:Q43 AA4:AA43">
    <cfRule type="expression" dxfId="618" priority="11" stopIfTrue="1">
      <formula>AND(($H4="ヒノキ"),(#REF!&lt;12))</formula>
    </cfRule>
  </conditionalFormatting>
  <conditionalFormatting sqref="R4:R43 AB4:AE43">
    <cfRule type="expression" dxfId="617" priority="10" stopIfTrue="1">
      <formula>AND(($H4="ヒノキ"),(#REF!&lt;22),(#REF!&gt;=12))</formula>
    </cfRule>
  </conditionalFormatting>
  <conditionalFormatting sqref="S4:S43">
    <cfRule type="expression" dxfId="616" priority="9" stopIfTrue="1">
      <formula>AND(($H4="ヒノキ"),(#REF!&lt;32),(#REF!&gt;=22))</formula>
    </cfRule>
  </conditionalFormatting>
  <conditionalFormatting sqref="T4:U43 Z4:AF43 AJ4:AJ43">
    <cfRule type="expression" dxfId="615" priority="8" stopIfTrue="1">
      <formula>AND(($H4="ヒノキ"),(#REF!&gt;=32))</formula>
    </cfRule>
  </conditionalFormatting>
  <conditionalFormatting sqref="V4:V43 AA4:AA43">
    <cfRule type="expression" dxfId="614" priority="7" stopIfTrue="1">
      <formula>AND(($H4="アカマツ"),(#REF!&lt;12))</formula>
    </cfRule>
  </conditionalFormatting>
  <conditionalFormatting sqref="W4:W43 AB4:AB43">
    <cfRule type="expression" dxfId="613" priority="6" stopIfTrue="1">
      <formula>AND(($H4="アカマツ"),(#REF!&lt;22),(#REF!&gt;=12))</formula>
    </cfRule>
  </conditionalFormatting>
  <conditionalFormatting sqref="X4:X43 AC4:AC43">
    <cfRule type="expression" dxfId="612" priority="5" stopIfTrue="1">
      <formula>AND(($H4="アカマツ"),(#REF!&lt;42),(#REF!&gt;=22))</formula>
    </cfRule>
  </conditionalFormatting>
  <conditionalFormatting sqref="Y4:AF43 AJ4:AJ43">
    <cfRule type="expression" dxfId="611" priority="4" stopIfTrue="1">
      <formula>AND(($H4="アカマツ"),(#REF!&gt;=42))</formula>
    </cfRule>
  </conditionalFormatting>
  <conditionalFormatting sqref="AG4:AG43">
    <cfRule type="expression" dxfId="610" priority="3" stopIfTrue="1">
      <formula>AND(($H4&lt;&gt;"スギ"),($H4&lt;&gt;"ヒノキ"),($H4&lt;&gt;"アカマツ"),(#REF!&lt;12))</formula>
    </cfRule>
  </conditionalFormatting>
  <conditionalFormatting sqref="AH4:AH43">
    <cfRule type="expression" dxfId="60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0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J120"/>
  <sheetViews>
    <sheetView showGridLines="0" tabSelected="1" view="pageBreakPreview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123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77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6">
        <v>0</v>
      </c>
      <c r="L3" s="76">
        <v>12</v>
      </c>
      <c r="M3" s="76">
        <v>22</v>
      </c>
      <c r="N3" s="76">
        <v>32</v>
      </c>
      <c r="O3" s="76">
        <v>42</v>
      </c>
      <c r="P3" s="76" t="s">
        <v>14</v>
      </c>
      <c r="Q3" s="76">
        <v>0</v>
      </c>
      <c r="R3" s="76">
        <v>12</v>
      </c>
      <c r="S3" s="76">
        <v>22</v>
      </c>
      <c r="T3" s="76">
        <v>32</v>
      </c>
      <c r="U3" s="76" t="s">
        <v>14</v>
      </c>
      <c r="V3" s="76">
        <v>0</v>
      </c>
      <c r="W3" s="76">
        <v>12</v>
      </c>
      <c r="X3" s="76">
        <v>22</v>
      </c>
      <c r="Y3" s="76">
        <v>42</v>
      </c>
      <c r="Z3" s="76" t="s">
        <v>14</v>
      </c>
      <c r="AA3" s="76">
        <v>0</v>
      </c>
      <c r="AB3" s="76">
        <v>12</v>
      </c>
      <c r="AC3" s="76">
        <v>22</v>
      </c>
      <c r="AD3" s="76">
        <v>32</v>
      </c>
      <c r="AE3" s="76">
        <v>42</v>
      </c>
      <c r="AF3" s="76" t="s">
        <v>14</v>
      </c>
      <c r="AG3" s="76">
        <v>0</v>
      </c>
      <c r="AH3" s="76">
        <v>12</v>
      </c>
      <c r="AI3" s="76">
        <v>42</v>
      </c>
      <c r="AJ3" s="76" t="s">
        <v>14</v>
      </c>
    </row>
    <row r="4" spans="1:36" ht="12.95" customHeight="1" x14ac:dyDescent="0.15">
      <c r="A4" s="75">
        <v>711</v>
      </c>
      <c r="B4" s="135" t="s">
        <v>52</v>
      </c>
      <c r="C4" s="136"/>
      <c r="D4" s="75">
        <v>30</v>
      </c>
      <c r="E4" s="75">
        <v>24</v>
      </c>
      <c r="F4" s="4">
        <f t="shared" ref="F4:F43" si="0">IF(D4&gt;0,IF(B4="スギ",P4,IF(B4="ヒノキ",U4,IF(B4="アカマツ",Z4,IF(B4="カラマツ",AF4,AJ4)))),"")</f>
        <v>0.82</v>
      </c>
      <c r="G4" s="5"/>
      <c r="H4" s="75"/>
      <c r="I4" s="85" t="s">
        <v>83</v>
      </c>
      <c r="J4" s="1" t="s">
        <v>15</v>
      </c>
      <c r="K4" s="76">
        <f t="shared" ref="K4:K43" si="1">IF(ROUND(10^(-5+0.8769+1.7454*LOG(D4)+1.014*LOG(E4)),2)&gt;=0.01,ROUND(10^(-5+0.8769+1.7454*LOG(D4)+1.014*LOG(E4)),2),ROUND(10^(-5+0.8769+1.7454*LOG(D4)+1.014*LOG(E4)),3))</f>
        <v>0.72</v>
      </c>
      <c r="L4" s="76">
        <f t="shared" ref="L4:L43" si="2">ROUND(10^(-5+0.73504+1.83346*LOG(D4)+1.06569*LOG(E4)),2)</f>
        <v>0.82</v>
      </c>
      <c r="M4" s="76">
        <f t="shared" ref="M4:M43" si="3">ROUND(10^(-5+0.71514+1.74357*LOG(D4)+1.17719*LOG(E4)),2)</f>
        <v>0.82</v>
      </c>
      <c r="N4" s="76">
        <f t="shared" ref="N4:N43" si="4">ROUND(10^(-5+0.82956+1.76381*LOG(D4)+1.06412*LOG(E4)),2)</f>
        <v>0.8</v>
      </c>
      <c r="O4" s="76">
        <f t="shared" ref="O4:O43" si="5">ROUND(10^(-5+0.88226+1.79204*LOG(D4)+0.99303*LOG(E4)),2)</f>
        <v>0.79</v>
      </c>
      <c r="P4" s="76">
        <f>HLOOKUP($D4,K$3:O$43,MATCH($A4,$A$3:$A$43,0),1)</f>
        <v>0.82</v>
      </c>
      <c r="Q4" s="76">
        <f t="shared" ref="Q4:Q43" si="6">IF(ROUND(10^(1.810672*LOG(D4)+0.982833*LOG(E4)-4.173533),2)&gt;=0.01,ROUND(10^(1.810672*LOG(D4)+0.982833*LOG(E4)-4.173533),2),ROUND(10^(1.810672*LOG(D4)+0.982833*LOG(E4)-4.173533),3))</f>
        <v>0.72</v>
      </c>
      <c r="R4" s="76">
        <f t="shared" ref="R4:R43" si="7">ROUND(10^(1.905709*LOG(D4)+1.011385*LOG(E4)-4.293729),2)</f>
        <v>0.83</v>
      </c>
      <c r="S4" s="76">
        <f t="shared" ref="S4:S43" si="8">ROUND(10^(1.771888*LOG(D4)+1.138415*LOG(E4)-4.271259),2)</f>
        <v>0.83</v>
      </c>
      <c r="T4" s="76">
        <f t="shared" ref="T4:T43" si="9">ROUND(10^(1.671519*LOG(D4)+1.363617*LOG(E4)-4.404407),2)</f>
        <v>0.88</v>
      </c>
      <c r="U4" s="76">
        <f t="shared" ref="U4:U43" si="10">HLOOKUP($D4,Q$3:T$43,MATCH($A4,$A$3:$A$43,0),1)</f>
        <v>0.83</v>
      </c>
      <c r="V4" s="76">
        <f t="shared" ref="V4:V43" si="11">IF(ROUND(10^(-4.249503+1.946501*LOG(D4)+0.942682*LOG(E4)),2)&gt;=0.01,ROUND(10^(-4.249503+1.946501*LOG(D4)+0.942682*LOG(E4)),2),ROUND(10^(-4.249503+1.946501*LOG(D4)+0.942682*LOG(E4)),3))</f>
        <v>0.84</v>
      </c>
      <c r="W4" s="76">
        <f t="shared" ref="W4:W43" si="12">ROUND(10^(-4.155639+1.847898*LOG(D4)+0.951955*LOG(E4)),2)</f>
        <v>0.77</v>
      </c>
      <c r="X4" s="76">
        <f t="shared" ref="X4:X43" si="13">ROUND(10^(-4.194535+1.804172*LOG(D4)+1.034248*LOG(E4)),2)</f>
        <v>0.79</v>
      </c>
      <c r="Y4" s="76">
        <f t="shared" ref="Y4:Y43" si="14">ROUND(10^(-4.42347+2.006485*LOG(D4)+0.967757*LOG(E4)),2)</f>
        <v>0.75</v>
      </c>
      <c r="Z4" s="76">
        <f t="shared" ref="Z4:Z43" si="15">HLOOKUP($D4,V$3:Y$43,MATCH($A4,$A$3:$A$43,0),1)</f>
        <v>0.79</v>
      </c>
      <c r="AA4" s="76">
        <f t="shared" ref="AA4:AA43" si="16">IF(ROUND(10^(1.80389*LOG(D4)+0.962587*LOG(E4)-4.155099),2)&gt;=0.01,ROUND(10^(1.80389*LOG(D4)+0.962587*LOG(E4)-4.155099),2),ROUND(10^(1.80389*LOG(D4)+0.962587*LOG(E4)-4.155099),3))</f>
        <v>0.69</v>
      </c>
      <c r="AB4" s="76">
        <f t="shared" ref="AB4:AB43" si="17">ROUND(10^(1.979213*LOG(D4)+0.998347*LOG(E4)-4.369281),2)</f>
        <v>0.86</v>
      </c>
      <c r="AC4" s="76">
        <f t="shared" ref="AC4:AC43" si="18">ROUND(10^(1.904401*LOG(D4)+1.062478*LOG(E4)-4.348104),2)</f>
        <v>0.85</v>
      </c>
      <c r="AD4" s="76">
        <f t="shared" ref="AD4:AD43" si="19">ROUND(10^(1.640825*LOG(D4)+1.080387*LOG(E4)-3.976731),2)</f>
        <v>0.87</v>
      </c>
      <c r="AE4" s="76">
        <f t="shared" ref="AE4:AE43" si="20">ROUND(10^(1.90887*LOG(D4)+1.088002*LOG(E4)-4.431495),2)</f>
        <v>0.78</v>
      </c>
      <c r="AF4" s="76">
        <f t="shared" ref="AF4:AF43" si="21">HLOOKUP($D4,AA$3:AE$43,MATCH($A4,$A$3:$A$43,0),1)</f>
        <v>0.85</v>
      </c>
      <c r="AG4" s="76">
        <f t="shared" ref="AG4:AG43" si="22">IF(ROUND(10^(1.94019664*LOG(D4)+0.84689666*LOG(E4)-4.20067295),2)&gt;=0.01,ROUND(10^(1.94019664*LOG(D4)+0.84689666*LOG(E4)-4.20067295),2),ROUND(10^(1.94019664*LOG(D4)+0.84689666*LOG(E4)-4.20067295),3))</f>
        <v>0.68</v>
      </c>
      <c r="AH4" s="76">
        <f t="shared" ref="AH4:AH43" si="23">ROUND(10^(1.93813902*LOG(D4)+0.96697002*LOG(E4)-4.32216295),2)</f>
        <v>0.75</v>
      </c>
      <c r="AI4" s="76">
        <f t="shared" ref="AI4:AI43" si="24">ROUND(10^(1.82464098*LOG(D4)+0.97625989*LOG(E4)-4.15096808),2)</f>
        <v>0.78</v>
      </c>
      <c r="AJ4" s="76">
        <f t="shared" ref="AJ4:AJ43" si="25">HLOOKUP($D4,AG$3:AI$43,MATCH($A4,$A$3:$A$43,0),1)</f>
        <v>0.75</v>
      </c>
    </row>
    <row r="5" spans="1:36" ht="12.95" customHeight="1" x14ac:dyDescent="0.15">
      <c r="A5" s="75">
        <v>712</v>
      </c>
      <c r="B5" s="135" t="s">
        <v>52</v>
      </c>
      <c r="C5" s="136"/>
      <c r="D5" s="75">
        <v>30</v>
      </c>
      <c r="E5" s="75">
        <v>23</v>
      </c>
      <c r="F5" s="4">
        <f t="shared" si="0"/>
        <v>0.78</v>
      </c>
      <c r="G5" s="5"/>
      <c r="H5" s="75"/>
      <c r="I5" s="75"/>
      <c r="J5" s="1" t="s">
        <v>15</v>
      </c>
      <c r="K5" s="76">
        <f t="shared" si="1"/>
        <v>0.69</v>
      </c>
      <c r="L5" s="76">
        <f t="shared" si="2"/>
        <v>0.78</v>
      </c>
      <c r="M5" s="76">
        <f t="shared" si="3"/>
        <v>0.78</v>
      </c>
      <c r="N5" s="76">
        <f t="shared" si="4"/>
        <v>0.77</v>
      </c>
      <c r="O5" s="76">
        <f t="shared" si="5"/>
        <v>0.76</v>
      </c>
      <c r="P5" s="76">
        <f t="shared" ref="P5:P43" si="26">HLOOKUP($D5,K$3:O$43,MATCH(A5,$A$3:$A$43,0),1)</f>
        <v>0.78</v>
      </c>
      <c r="Q5" s="76">
        <f t="shared" si="6"/>
        <v>0.69</v>
      </c>
      <c r="R5" s="76">
        <f t="shared" si="7"/>
        <v>0.79</v>
      </c>
      <c r="S5" s="76">
        <f t="shared" si="8"/>
        <v>0.79</v>
      </c>
      <c r="T5" s="76">
        <f t="shared" si="9"/>
        <v>0.83</v>
      </c>
      <c r="U5" s="76">
        <f t="shared" si="10"/>
        <v>0.79</v>
      </c>
      <c r="V5" s="76">
        <f t="shared" si="11"/>
        <v>0.81</v>
      </c>
      <c r="W5" s="76">
        <f t="shared" si="12"/>
        <v>0.74</v>
      </c>
      <c r="X5" s="76">
        <f t="shared" si="13"/>
        <v>0.76</v>
      </c>
      <c r="Y5" s="76">
        <f t="shared" si="14"/>
        <v>0.72</v>
      </c>
      <c r="Z5" s="76">
        <f t="shared" si="15"/>
        <v>0.76</v>
      </c>
      <c r="AA5" s="76">
        <f t="shared" si="16"/>
        <v>0.66</v>
      </c>
      <c r="AB5" s="76">
        <f t="shared" si="17"/>
        <v>0.82</v>
      </c>
      <c r="AC5" s="76">
        <f t="shared" si="18"/>
        <v>0.82</v>
      </c>
      <c r="AD5" s="76">
        <f t="shared" si="19"/>
        <v>0.83</v>
      </c>
      <c r="AE5" s="76">
        <f t="shared" si="20"/>
        <v>0.74</v>
      </c>
      <c r="AF5" s="76">
        <f t="shared" si="21"/>
        <v>0.82</v>
      </c>
      <c r="AG5" s="76">
        <f t="shared" si="22"/>
        <v>0.66</v>
      </c>
      <c r="AH5" s="76">
        <f t="shared" si="23"/>
        <v>0.72</v>
      </c>
      <c r="AI5" s="76">
        <f t="shared" si="24"/>
        <v>0.75</v>
      </c>
      <c r="AJ5" s="76">
        <f t="shared" si="25"/>
        <v>0.72</v>
      </c>
    </row>
    <row r="6" spans="1:36" ht="12.95" customHeight="1" x14ac:dyDescent="0.15">
      <c r="A6" s="90">
        <v>713</v>
      </c>
      <c r="B6" s="135" t="s">
        <v>52</v>
      </c>
      <c r="C6" s="136"/>
      <c r="D6" s="75">
        <v>28</v>
      </c>
      <c r="E6" s="75">
        <v>22</v>
      </c>
      <c r="F6" s="4">
        <f t="shared" si="0"/>
        <v>0.66</v>
      </c>
      <c r="G6" s="75"/>
      <c r="H6" s="75"/>
      <c r="I6" s="75"/>
      <c r="J6" s="1" t="s">
        <v>15</v>
      </c>
      <c r="K6" s="76">
        <f t="shared" si="1"/>
        <v>0.57999999999999996</v>
      </c>
      <c r="L6" s="76">
        <f t="shared" si="2"/>
        <v>0.66</v>
      </c>
      <c r="M6" s="76">
        <f t="shared" si="3"/>
        <v>0.66</v>
      </c>
      <c r="N6" s="76">
        <f t="shared" si="4"/>
        <v>0.65</v>
      </c>
      <c r="O6" s="76">
        <f t="shared" si="5"/>
        <v>0.64</v>
      </c>
      <c r="P6" s="76">
        <f t="shared" si="26"/>
        <v>0.66</v>
      </c>
      <c r="Q6" s="76">
        <f t="shared" si="6"/>
        <v>0.57999999999999996</v>
      </c>
      <c r="R6" s="76">
        <f t="shared" si="7"/>
        <v>0.66</v>
      </c>
      <c r="S6" s="76">
        <f t="shared" si="8"/>
        <v>0.66</v>
      </c>
      <c r="T6" s="76">
        <f t="shared" si="9"/>
        <v>0.7</v>
      </c>
      <c r="U6" s="76">
        <f t="shared" si="10"/>
        <v>0.66</v>
      </c>
      <c r="V6" s="76">
        <f t="shared" si="11"/>
        <v>0.68</v>
      </c>
      <c r="W6" s="76">
        <f t="shared" si="12"/>
        <v>0.63</v>
      </c>
      <c r="X6" s="76">
        <f t="shared" si="13"/>
        <v>0.64</v>
      </c>
      <c r="Y6" s="76">
        <f t="shared" si="14"/>
        <v>0.6</v>
      </c>
      <c r="Z6" s="76">
        <f t="shared" si="15"/>
        <v>0.64</v>
      </c>
      <c r="AA6" s="76">
        <f t="shared" si="16"/>
        <v>0.56000000000000005</v>
      </c>
      <c r="AB6" s="76">
        <f t="shared" si="17"/>
        <v>0.68</v>
      </c>
      <c r="AC6" s="76">
        <f t="shared" si="18"/>
        <v>0.68</v>
      </c>
      <c r="AD6" s="76">
        <f t="shared" si="19"/>
        <v>0.7</v>
      </c>
      <c r="AE6" s="76">
        <f t="shared" si="20"/>
        <v>0.62</v>
      </c>
      <c r="AF6" s="76">
        <f t="shared" si="21"/>
        <v>0.68</v>
      </c>
      <c r="AG6" s="76">
        <f t="shared" si="22"/>
        <v>0.55000000000000004</v>
      </c>
      <c r="AH6" s="76">
        <f t="shared" si="23"/>
        <v>0.6</v>
      </c>
      <c r="AI6" s="76">
        <f t="shared" si="24"/>
        <v>0.63</v>
      </c>
      <c r="AJ6" s="76">
        <f t="shared" si="25"/>
        <v>0.6</v>
      </c>
    </row>
    <row r="7" spans="1:36" ht="12.95" customHeight="1" x14ac:dyDescent="0.15">
      <c r="A7" s="90">
        <v>714</v>
      </c>
      <c r="B7" s="135" t="s">
        <v>52</v>
      </c>
      <c r="C7" s="136"/>
      <c r="D7" s="75">
        <v>24</v>
      </c>
      <c r="E7" s="75">
        <v>21</v>
      </c>
      <c r="F7" s="4">
        <f t="shared" si="0"/>
        <v>0.48</v>
      </c>
      <c r="G7" s="5"/>
      <c r="H7" s="75"/>
      <c r="I7" s="5"/>
      <c r="J7" s="1" t="s">
        <v>15</v>
      </c>
      <c r="K7" s="76">
        <f t="shared" si="1"/>
        <v>0.42</v>
      </c>
      <c r="L7" s="76">
        <f t="shared" si="2"/>
        <v>0.47</v>
      </c>
      <c r="M7" s="76">
        <f t="shared" si="3"/>
        <v>0.48</v>
      </c>
      <c r="N7" s="76">
        <f t="shared" si="4"/>
        <v>0.47</v>
      </c>
      <c r="O7" s="76">
        <f t="shared" si="5"/>
        <v>0.47</v>
      </c>
      <c r="P7" s="76">
        <f t="shared" si="26"/>
        <v>0.48</v>
      </c>
      <c r="Q7" s="76">
        <f t="shared" si="6"/>
        <v>0.42</v>
      </c>
      <c r="R7" s="76">
        <f t="shared" si="7"/>
        <v>0.47</v>
      </c>
      <c r="S7" s="76">
        <f t="shared" si="8"/>
        <v>0.48</v>
      </c>
      <c r="T7" s="76">
        <f t="shared" si="9"/>
        <v>0.51</v>
      </c>
      <c r="U7" s="76">
        <f t="shared" si="10"/>
        <v>0.48</v>
      </c>
      <c r="V7" s="76">
        <f t="shared" si="11"/>
        <v>0.48</v>
      </c>
      <c r="W7" s="76">
        <f t="shared" si="12"/>
        <v>0.45</v>
      </c>
      <c r="X7" s="76">
        <f t="shared" si="13"/>
        <v>0.46</v>
      </c>
      <c r="Y7" s="76">
        <f t="shared" si="14"/>
        <v>0.42</v>
      </c>
      <c r="Z7" s="76">
        <f t="shared" si="15"/>
        <v>0.46</v>
      </c>
      <c r="AA7" s="76">
        <f t="shared" si="16"/>
        <v>0.4</v>
      </c>
      <c r="AB7" s="76">
        <f t="shared" si="17"/>
        <v>0.48</v>
      </c>
      <c r="AC7" s="76">
        <f t="shared" si="18"/>
        <v>0.48</v>
      </c>
      <c r="AD7" s="76">
        <f t="shared" si="19"/>
        <v>0.52</v>
      </c>
      <c r="AE7" s="76">
        <f t="shared" si="20"/>
        <v>0.44</v>
      </c>
      <c r="AF7" s="76">
        <f t="shared" si="21"/>
        <v>0.48</v>
      </c>
      <c r="AG7" s="76">
        <f t="shared" si="22"/>
        <v>0.4</v>
      </c>
      <c r="AH7" s="76">
        <f t="shared" si="23"/>
        <v>0.43</v>
      </c>
      <c r="AI7" s="76">
        <f t="shared" si="24"/>
        <v>0.46</v>
      </c>
      <c r="AJ7" s="76">
        <f t="shared" si="25"/>
        <v>0.43</v>
      </c>
    </row>
    <row r="8" spans="1:36" ht="12.95" customHeight="1" x14ac:dyDescent="0.15">
      <c r="A8" s="90">
        <v>715</v>
      </c>
      <c r="B8" s="135" t="s">
        <v>52</v>
      </c>
      <c r="C8" s="136"/>
      <c r="D8" s="75">
        <v>42</v>
      </c>
      <c r="E8" s="75">
        <v>26</v>
      </c>
      <c r="F8" s="4">
        <f t="shared" si="0"/>
        <v>1.57</v>
      </c>
      <c r="G8" s="5"/>
      <c r="H8" s="75"/>
      <c r="I8" s="75"/>
      <c r="J8" s="1" t="s">
        <v>15</v>
      </c>
      <c r="K8" s="76">
        <f t="shared" si="1"/>
        <v>1.4</v>
      </c>
      <c r="L8" s="76">
        <f t="shared" si="2"/>
        <v>1.66</v>
      </c>
      <c r="M8" s="76">
        <f t="shared" si="3"/>
        <v>1.63</v>
      </c>
      <c r="N8" s="76">
        <f t="shared" si="4"/>
        <v>1.58</v>
      </c>
      <c r="O8" s="76">
        <f t="shared" si="5"/>
        <v>1.57</v>
      </c>
      <c r="P8" s="76">
        <f t="shared" si="26"/>
        <v>1.57</v>
      </c>
      <c r="Q8" s="76">
        <f t="shared" si="6"/>
        <v>1.43</v>
      </c>
      <c r="R8" s="76">
        <f t="shared" si="7"/>
        <v>1.7</v>
      </c>
      <c r="S8" s="76">
        <f t="shared" si="8"/>
        <v>1.64</v>
      </c>
      <c r="T8" s="76">
        <f t="shared" si="9"/>
        <v>1.73</v>
      </c>
      <c r="U8" s="76">
        <f t="shared" si="10"/>
        <v>1.73</v>
      </c>
      <c r="V8" s="76">
        <f t="shared" si="11"/>
        <v>1.75</v>
      </c>
      <c r="W8" s="76">
        <f t="shared" si="12"/>
        <v>1.55</v>
      </c>
      <c r="X8" s="76">
        <f t="shared" si="13"/>
        <v>1.58</v>
      </c>
      <c r="Y8" s="76">
        <f t="shared" si="14"/>
        <v>1.6</v>
      </c>
      <c r="Z8" s="76">
        <f t="shared" si="15"/>
        <v>1.6</v>
      </c>
      <c r="AA8" s="76">
        <f t="shared" si="16"/>
        <v>1.36</v>
      </c>
      <c r="AB8" s="76">
        <f t="shared" si="17"/>
        <v>1.8</v>
      </c>
      <c r="AC8" s="76">
        <f t="shared" si="18"/>
        <v>1.76</v>
      </c>
      <c r="AD8" s="76">
        <f t="shared" si="19"/>
        <v>1.64</v>
      </c>
      <c r="AE8" s="76">
        <f t="shared" si="20"/>
        <v>1.61</v>
      </c>
      <c r="AF8" s="76">
        <f t="shared" si="21"/>
        <v>1.61</v>
      </c>
      <c r="AG8" s="76">
        <f t="shared" si="22"/>
        <v>1.4</v>
      </c>
      <c r="AH8" s="76">
        <f t="shared" si="23"/>
        <v>1.56</v>
      </c>
      <c r="AI8" s="76">
        <f t="shared" si="24"/>
        <v>1.56</v>
      </c>
      <c r="AJ8" s="76">
        <f t="shared" si="25"/>
        <v>1.56</v>
      </c>
    </row>
    <row r="9" spans="1:36" ht="12.95" customHeight="1" x14ac:dyDescent="0.15">
      <c r="A9" s="90">
        <v>716</v>
      </c>
      <c r="B9" s="135" t="s">
        <v>52</v>
      </c>
      <c r="C9" s="136"/>
      <c r="D9" s="75">
        <v>18</v>
      </c>
      <c r="E9" s="75">
        <v>14</v>
      </c>
      <c r="F9" s="4">
        <f t="shared" si="0"/>
        <v>0.18</v>
      </c>
      <c r="G9" s="5"/>
      <c r="H9" s="90" t="s">
        <v>61</v>
      </c>
      <c r="I9" s="75" t="s">
        <v>84</v>
      </c>
      <c r="J9" s="1" t="s">
        <v>15</v>
      </c>
      <c r="K9" s="76">
        <f t="shared" si="1"/>
        <v>0.17</v>
      </c>
      <c r="L9" s="76">
        <f t="shared" si="2"/>
        <v>0.18</v>
      </c>
      <c r="M9" s="76">
        <f t="shared" si="3"/>
        <v>0.18</v>
      </c>
      <c r="N9" s="76">
        <f t="shared" si="4"/>
        <v>0.18</v>
      </c>
      <c r="O9" s="76">
        <f t="shared" si="5"/>
        <v>0.19</v>
      </c>
      <c r="P9" s="76">
        <f t="shared" si="26"/>
        <v>0.18</v>
      </c>
      <c r="Q9" s="76">
        <f t="shared" si="6"/>
        <v>0.17</v>
      </c>
      <c r="R9" s="76">
        <f t="shared" si="7"/>
        <v>0.18</v>
      </c>
      <c r="S9" s="76">
        <f t="shared" si="8"/>
        <v>0.18</v>
      </c>
      <c r="T9" s="76">
        <f t="shared" si="9"/>
        <v>0.18</v>
      </c>
      <c r="U9" s="76">
        <f t="shared" si="10"/>
        <v>0.18</v>
      </c>
      <c r="V9" s="76">
        <f t="shared" si="11"/>
        <v>0.19</v>
      </c>
      <c r="W9" s="76">
        <f t="shared" si="12"/>
        <v>0.18</v>
      </c>
      <c r="X9" s="76">
        <f t="shared" si="13"/>
        <v>0.18</v>
      </c>
      <c r="Y9" s="76">
        <f t="shared" si="14"/>
        <v>0.16</v>
      </c>
      <c r="Z9" s="76">
        <f t="shared" si="15"/>
        <v>0.18</v>
      </c>
      <c r="AA9" s="76">
        <f t="shared" si="16"/>
        <v>0.16</v>
      </c>
      <c r="AB9" s="76">
        <f t="shared" si="17"/>
        <v>0.18</v>
      </c>
      <c r="AC9" s="76">
        <f t="shared" si="18"/>
        <v>0.18</v>
      </c>
      <c r="AD9" s="76">
        <f t="shared" si="19"/>
        <v>0.21</v>
      </c>
      <c r="AE9" s="76">
        <f t="shared" si="20"/>
        <v>0.16</v>
      </c>
      <c r="AF9" s="76">
        <f t="shared" si="21"/>
        <v>0.18</v>
      </c>
      <c r="AG9" s="76">
        <f t="shared" si="22"/>
        <v>0.16</v>
      </c>
      <c r="AH9" s="76">
        <f t="shared" si="23"/>
        <v>0.17</v>
      </c>
      <c r="AI9" s="76">
        <f t="shared" si="24"/>
        <v>0.18</v>
      </c>
      <c r="AJ9" s="76">
        <f t="shared" si="25"/>
        <v>0.17</v>
      </c>
    </row>
    <row r="10" spans="1:36" ht="12.95" customHeight="1" x14ac:dyDescent="0.15">
      <c r="A10" s="90">
        <v>717</v>
      </c>
      <c r="B10" s="135" t="s">
        <v>52</v>
      </c>
      <c r="C10" s="136"/>
      <c r="D10" s="75">
        <v>48</v>
      </c>
      <c r="E10" s="75">
        <v>26</v>
      </c>
      <c r="F10" s="4">
        <f t="shared" si="0"/>
        <v>2</v>
      </c>
      <c r="G10" s="75"/>
      <c r="H10" s="75"/>
      <c r="I10" s="75"/>
      <c r="J10" s="1" t="s">
        <v>15</v>
      </c>
      <c r="K10" s="76">
        <f t="shared" si="1"/>
        <v>1.76</v>
      </c>
      <c r="L10" s="76">
        <f t="shared" si="2"/>
        <v>2.12</v>
      </c>
      <c r="M10" s="76">
        <f t="shared" si="3"/>
        <v>2.0499999999999998</v>
      </c>
      <c r="N10" s="76">
        <f t="shared" si="4"/>
        <v>2</v>
      </c>
      <c r="O10" s="76">
        <f t="shared" si="5"/>
        <v>2</v>
      </c>
      <c r="P10" s="76">
        <f t="shared" si="26"/>
        <v>2</v>
      </c>
      <c r="Q10" s="76">
        <f t="shared" si="6"/>
        <v>1.83</v>
      </c>
      <c r="R10" s="76">
        <f t="shared" si="7"/>
        <v>2.19</v>
      </c>
      <c r="S10" s="76">
        <f t="shared" si="8"/>
        <v>2.08</v>
      </c>
      <c r="T10" s="76">
        <f t="shared" si="9"/>
        <v>2.16</v>
      </c>
      <c r="U10" s="76">
        <f t="shared" si="10"/>
        <v>2.16</v>
      </c>
      <c r="V10" s="76">
        <f t="shared" si="11"/>
        <v>2.27</v>
      </c>
      <c r="W10" s="76">
        <f t="shared" si="12"/>
        <v>1.99</v>
      </c>
      <c r="X10" s="76">
        <f t="shared" si="13"/>
        <v>2.0099999999999998</v>
      </c>
      <c r="Y10" s="76">
        <f t="shared" si="14"/>
        <v>2.09</v>
      </c>
      <c r="Z10" s="76">
        <f t="shared" si="15"/>
        <v>2.09</v>
      </c>
      <c r="AA10" s="76">
        <f t="shared" si="16"/>
        <v>1.74</v>
      </c>
      <c r="AB10" s="76">
        <f t="shared" si="17"/>
        <v>2.35</v>
      </c>
      <c r="AC10" s="76">
        <f t="shared" si="18"/>
        <v>2.2799999999999998</v>
      </c>
      <c r="AD10" s="76">
        <f t="shared" si="19"/>
        <v>2.04</v>
      </c>
      <c r="AE10" s="76">
        <f t="shared" si="20"/>
        <v>2.08</v>
      </c>
      <c r="AF10" s="76">
        <f t="shared" si="21"/>
        <v>2.08</v>
      </c>
      <c r="AG10" s="76">
        <f t="shared" si="22"/>
        <v>1.82</v>
      </c>
      <c r="AH10" s="76">
        <f t="shared" si="23"/>
        <v>2.02</v>
      </c>
      <c r="AI10" s="76">
        <f t="shared" si="24"/>
        <v>1.99</v>
      </c>
      <c r="AJ10" s="76">
        <f t="shared" si="25"/>
        <v>1.99</v>
      </c>
    </row>
    <row r="11" spans="1:36" ht="12.95" customHeight="1" x14ac:dyDescent="0.15">
      <c r="A11" s="90">
        <v>718</v>
      </c>
      <c r="B11" s="135" t="s">
        <v>52</v>
      </c>
      <c r="C11" s="136"/>
      <c r="D11" s="75">
        <v>16</v>
      </c>
      <c r="E11" s="75">
        <v>16</v>
      </c>
      <c r="F11" s="4">
        <f t="shared" si="0"/>
        <v>0.17</v>
      </c>
      <c r="G11" s="5"/>
      <c r="H11" s="90" t="s">
        <v>61</v>
      </c>
      <c r="I11" s="75" t="s">
        <v>84</v>
      </c>
      <c r="J11" s="1" t="s">
        <v>15</v>
      </c>
      <c r="K11" s="76">
        <f t="shared" si="1"/>
        <v>0.16</v>
      </c>
      <c r="L11" s="76">
        <f t="shared" si="2"/>
        <v>0.17</v>
      </c>
      <c r="M11" s="76">
        <f t="shared" si="3"/>
        <v>0.17</v>
      </c>
      <c r="N11" s="76">
        <f t="shared" si="4"/>
        <v>0.17</v>
      </c>
      <c r="O11" s="76">
        <f t="shared" si="5"/>
        <v>0.17</v>
      </c>
      <c r="P11" s="76">
        <f t="shared" si="26"/>
        <v>0.17</v>
      </c>
      <c r="Q11" s="76">
        <f t="shared" si="6"/>
        <v>0.15</v>
      </c>
      <c r="R11" s="76">
        <f t="shared" si="7"/>
        <v>0.17</v>
      </c>
      <c r="S11" s="76">
        <f t="shared" si="8"/>
        <v>0.17</v>
      </c>
      <c r="T11" s="76">
        <f t="shared" si="9"/>
        <v>0.18</v>
      </c>
      <c r="U11" s="76">
        <f t="shared" si="10"/>
        <v>0.17</v>
      </c>
      <c r="V11" s="76">
        <f t="shared" si="11"/>
        <v>0.17</v>
      </c>
      <c r="W11" s="76">
        <f t="shared" si="12"/>
        <v>0.16</v>
      </c>
      <c r="X11" s="76">
        <f t="shared" si="13"/>
        <v>0.17</v>
      </c>
      <c r="Y11" s="76">
        <f t="shared" si="14"/>
        <v>0.14000000000000001</v>
      </c>
      <c r="Z11" s="76">
        <f t="shared" si="15"/>
        <v>0.16</v>
      </c>
      <c r="AA11" s="76">
        <f t="shared" si="16"/>
        <v>0.15</v>
      </c>
      <c r="AB11" s="76">
        <f t="shared" si="17"/>
        <v>0.16</v>
      </c>
      <c r="AC11" s="76">
        <f t="shared" si="18"/>
        <v>0.17</v>
      </c>
      <c r="AD11" s="76">
        <f t="shared" si="19"/>
        <v>0.2</v>
      </c>
      <c r="AE11" s="76">
        <f t="shared" si="20"/>
        <v>0.15</v>
      </c>
      <c r="AF11" s="76">
        <f t="shared" si="21"/>
        <v>0.16</v>
      </c>
      <c r="AG11" s="76">
        <f t="shared" si="22"/>
        <v>0.14000000000000001</v>
      </c>
      <c r="AH11" s="76">
        <f t="shared" si="23"/>
        <v>0.15</v>
      </c>
      <c r="AI11" s="76">
        <f t="shared" si="24"/>
        <v>0.17</v>
      </c>
      <c r="AJ11" s="76">
        <f t="shared" si="25"/>
        <v>0.15</v>
      </c>
    </row>
    <row r="12" spans="1:36" ht="12.95" customHeight="1" x14ac:dyDescent="0.15">
      <c r="A12" s="90">
        <v>719</v>
      </c>
      <c r="B12" s="135" t="s">
        <v>52</v>
      </c>
      <c r="C12" s="136"/>
      <c r="D12" s="75">
        <v>36</v>
      </c>
      <c r="E12" s="75">
        <v>24</v>
      </c>
      <c r="F12" s="4">
        <f t="shared" si="0"/>
        <v>1.1000000000000001</v>
      </c>
      <c r="G12" s="5" t="s">
        <v>65</v>
      </c>
      <c r="H12" s="90" t="s">
        <v>61</v>
      </c>
      <c r="I12" s="5" t="s">
        <v>65</v>
      </c>
      <c r="J12" s="1" t="s">
        <v>15</v>
      </c>
      <c r="K12" s="76">
        <f t="shared" si="1"/>
        <v>0.98</v>
      </c>
      <c r="L12" s="76">
        <f t="shared" si="2"/>
        <v>1.1499999999999999</v>
      </c>
      <c r="M12" s="76">
        <f t="shared" si="3"/>
        <v>1.1299999999999999</v>
      </c>
      <c r="N12" s="76">
        <f t="shared" si="4"/>
        <v>1.1000000000000001</v>
      </c>
      <c r="O12" s="76">
        <f t="shared" si="5"/>
        <v>1.1000000000000001</v>
      </c>
      <c r="P12" s="76">
        <f t="shared" si="26"/>
        <v>1.1000000000000001</v>
      </c>
      <c r="Q12" s="76">
        <f t="shared" si="6"/>
        <v>1</v>
      </c>
      <c r="R12" s="76">
        <f t="shared" si="7"/>
        <v>1.17</v>
      </c>
      <c r="S12" s="76">
        <f t="shared" si="8"/>
        <v>1.1399999999999999</v>
      </c>
      <c r="T12" s="76">
        <f t="shared" si="9"/>
        <v>1.2</v>
      </c>
      <c r="U12" s="76">
        <f t="shared" si="10"/>
        <v>1.2</v>
      </c>
      <c r="V12" s="76">
        <f t="shared" si="11"/>
        <v>1.2</v>
      </c>
      <c r="W12" s="76">
        <f t="shared" si="12"/>
        <v>1.08</v>
      </c>
      <c r="X12" s="76">
        <f t="shared" si="13"/>
        <v>1.1000000000000001</v>
      </c>
      <c r="Y12" s="76">
        <f t="shared" si="14"/>
        <v>1.08</v>
      </c>
      <c r="Z12" s="76">
        <f t="shared" si="15"/>
        <v>1.1000000000000001</v>
      </c>
      <c r="AA12" s="76">
        <f t="shared" si="16"/>
        <v>0.96</v>
      </c>
      <c r="AB12" s="76">
        <f t="shared" si="17"/>
        <v>1.23</v>
      </c>
      <c r="AC12" s="76">
        <f t="shared" si="18"/>
        <v>1.21</v>
      </c>
      <c r="AD12" s="76">
        <f t="shared" si="19"/>
        <v>1.17</v>
      </c>
      <c r="AE12" s="76">
        <f t="shared" si="20"/>
        <v>1.1000000000000001</v>
      </c>
      <c r="AF12" s="76">
        <f t="shared" si="21"/>
        <v>1.17</v>
      </c>
      <c r="AG12" s="76">
        <f t="shared" si="22"/>
        <v>0.97</v>
      </c>
      <c r="AH12" s="76">
        <f t="shared" si="23"/>
        <v>1.07</v>
      </c>
      <c r="AI12" s="76">
        <f t="shared" si="24"/>
        <v>1.0900000000000001</v>
      </c>
      <c r="AJ12" s="76">
        <f t="shared" si="25"/>
        <v>1.07</v>
      </c>
    </row>
    <row r="13" spans="1:36" ht="12.95" customHeight="1" x14ac:dyDescent="0.15">
      <c r="A13" s="90">
        <v>720</v>
      </c>
      <c r="B13" s="135" t="s">
        <v>52</v>
      </c>
      <c r="C13" s="136"/>
      <c r="D13" s="75">
        <v>44</v>
      </c>
      <c r="E13" s="75">
        <v>25</v>
      </c>
      <c r="F13" s="4">
        <f t="shared" si="0"/>
        <v>1.64</v>
      </c>
      <c r="G13" s="5"/>
      <c r="H13" s="75"/>
      <c r="I13" s="75"/>
      <c r="J13" s="1" t="s">
        <v>15</v>
      </c>
      <c r="K13" s="76">
        <f t="shared" si="1"/>
        <v>1.46</v>
      </c>
      <c r="L13" s="76">
        <f t="shared" si="2"/>
        <v>1.73</v>
      </c>
      <c r="M13" s="76">
        <f t="shared" si="3"/>
        <v>1.68</v>
      </c>
      <c r="N13" s="76">
        <f t="shared" si="4"/>
        <v>1.64</v>
      </c>
      <c r="O13" s="76">
        <f t="shared" si="5"/>
        <v>1.64</v>
      </c>
      <c r="P13" s="76">
        <f t="shared" si="26"/>
        <v>1.64</v>
      </c>
      <c r="Q13" s="76">
        <f t="shared" si="6"/>
        <v>1.5</v>
      </c>
      <c r="R13" s="76">
        <f t="shared" si="7"/>
        <v>1.79</v>
      </c>
      <c r="S13" s="76">
        <f t="shared" si="8"/>
        <v>1.71</v>
      </c>
      <c r="T13" s="76">
        <f t="shared" si="9"/>
        <v>1.77</v>
      </c>
      <c r="U13" s="76">
        <f t="shared" si="10"/>
        <v>1.77</v>
      </c>
      <c r="V13" s="76">
        <f t="shared" si="11"/>
        <v>1.85</v>
      </c>
      <c r="W13" s="76">
        <f t="shared" si="12"/>
        <v>1.63</v>
      </c>
      <c r="X13" s="76">
        <f t="shared" si="13"/>
        <v>1.65</v>
      </c>
      <c r="Y13" s="76">
        <f t="shared" si="14"/>
        <v>1.69</v>
      </c>
      <c r="Z13" s="76">
        <f t="shared" si="15"/>
        <v>1.69</v>
      </c>
      <c r="AA13" s="76">
        <f t="shared" si="16"/>
        <v>1.43</v>
      </c>
      <c r="AB13" s="76">
        <f t="shared" si="17"/>
        <v>1.9</v>
      </c>
      <c r="AC13" s="76">
        <f t="shared" si="18"/>
        <v>1.85</v>
      </c>
      <c r="AD13" s="76">
        <f t="shared" si="19"/>
        <v>1.7</v>
      </c>
      <c r="AE13" s="76">
        <f t="shared" si="20"/>
        <v>1.69</v>
      </c>
      <c r="AF13" s="76">
        <f t="shared" si="21"/>
        <v>1.69</v>
      </c>
      <c r="AG13" s="76">
        <f t="shared" si="22"/>
        <v>1.49</v>
      </c>
      <c r="AH13" s="76">
        <f t="shared" si="23"/>
        <v>1.64</v>
      </c>
      <c r="AI13" s="76">
        <f t="shared" si="24"/>
        <v>1.63</v>
      </c>
      <c r="AJ13" s="76">
        <f t="shared" si="25"/>
        <v>1.63</v>
      </c>
    </row>
    <row r="14" spans="1:36" ht="12.95" customHeight="1" x14ac:dyDescent="0.15">
      <c r="A14" s="90">
        <v>721</v>
      </c>
      <c r="B14" s="135" t="s">
        <v>52</v>
      </c>
      <c r="C14" s="136"/>
      <c r="D14" s="75">
        <v>38</v>
      </c>
      <c r="E14" s="75">
        <v>24</v>
      </c>
      <c r="F14" s="4">
        <f t="shared" si="0"/>
        <v>1.22</v>
      </c>
      <c r="G14" s="5"/>
      <c r="H14" s="75"/>
      <c r="I14" s="75"/>
      <c r="J14" s="1" t="s">
        <v>15</v>
      </c>
      <c r="K14" s="76">
        <f t="shared" si="1"/>
        <v>1.08</v>
      </c>
      <c r="L14" s="76">
        <f t="shared" si="2"/>
        <v>1.27</v>
      </c>
      <c r="M14" s="76">
        <f t="shared" si="3"/>
        <v>1.24</v>
      </c>
      <c r="N14" s="76">
        <f t="shared" si="4"/>
        <v>1.22</v>
      </c>
      <c r="O14" s="76">
        <f t="shared" si="5"/>
        <v>1.21</v>
      </c>
      <c r="P14" s="76">
        <f t="shared" si="26"/>
        <v>1.22</v>
      </c>
      <c r="Q14" s="76">
        <f t="shared" si="6"/>
        <v>1.1100000000000001</v>
      </c>
      <c r="R14" s="76">
        <f t="shared" si="7"/>
        <v>1.3</v>
      </c>
      <c r="S14" s="76">
        <f t="shared" si="8"/>
        <v>1.26</v>
      </c>
      <c r="T14" s="76">
        <f t="shared" si="9"/>
        <v>1.31</v>
      </c>
      <c r="U14" s="76">
        <f t="shared" si="10"/>
        <v>1.31</v>
      </c>
      <c r="V14" s="76">
        <f t="shared" si="11"/>
        <v>1.34</v>
      </c>
      <c r="W14" s="76">
        <f t="shared" si="12"/>
        <v>1.2</v>
      </c>
      <c r="X14" s="76">
        <f t="shared" si="13"/>
        <v>1.21</v>
      </c>
      <c r="Y14" s="76">
        <f t="shared" si="14"/>
        <v>1.21</v>
      </c>
      <c r="Z14" s="76">
        <f t="shared" si="15"/>
        <v>1.21</v>
      </c>
      <c r="AA14" s="76">
        <f t="shared" si="16"/>
        <v>1.05</v>
      </c>
      <c r="AB14" s="76">
        <f t="shared" si="17"/>
        <v>1.37</v>
      </c>
      <c r="AC14" s="76">
        <f t="shared" si="18"/>
        <v>1.34</v>
      </c>
      <c r="AD14" s="76">
        <f t="shared" si="19"/>
        <v>1.28</v>
      </c>
      <c r="AE14" s="76">
        <f t="shared" si="20"/>
        <v>1.22</v>
      </c>
      <c r="AF14" s="76">
        <f t="shared" si="21"/>
        <v>1.28</v>
      </c>
      <c r="AG14" s="76">
        <f t="shared" si="22"/>
        <v>1.08</v>
      </c>
      <c r="AH14" s="76">
        <f t="shared" si="23"/>
        <v>1.19</v>
      </c>
      <c r="AI14" s="76">
        <f t="shared" si="24"/>
        <v>1.2</v>
      </c>
      <c r="AJ14" s="76">
        <f t="shared" si="25"/>
        <v>1.19</v>
      </c>
    </row>
    <row r="15" spans="1:36" ht="12.95" customHeight="1" x14ac:dyDescent="0.15">
      <c r="A15" s="75"/>
      <c r="B15" s="135"/>
      <c r="C15" s="136"/>
      <c r="D15" s="75"/>
      <c r="E15" s="75"/>
      <c r="F15" s="4" t="str">
        <f t="shared" si="0"/>
        <v/>
      </c>
      <c r="G15" s="75"/>
      <c r="H15" s="75"/>
      <c r="I15" s="75"/>
      <c r="J15" s="1" t="s">
        <v>15</v>
      </c>
      <c r="K15" s="76" t="e">
        <f t="shared" si="1"/>
        <v>#NUM!</v>
      </c>
      <c r="L15" s="76" t="e">
        <f t="shared" si="2"/>
        <v>#NUM!</v>
      </c>
      <c r="M15" s="76" t="e">
        <f t="shared" si="3"/>
        <v>#NUM!</v>
      </c>
      <c r="N15" s="76" t="e">
        <f t="shared" si="4"/>
        <v>#NUM!</v>
      </c>
      <c r="O15" s="76" t="e">
        <f t="shared" si="5"/>
        <v>#NUM!</v>
      </c>
      <c r="P15" s="76" t="e">
        <f t="shared" si="26"/>
        <v>#N/A</v>
      </c>
      <c r="Q15" s="76" t="e">
        <f t="shared" si="6"/>
        <v>#NUM!</v>
      </c>
      <c r="R15" s="76" t="e">
        <f t="shared" si="7"/>
        <v>#NUM!</v>
      </c>
      <c r="S15" s="76" t="e">
        <f t="shared" si="8"/>
        <v>#NUM!</v>
      </c>
      <c r="T15" s="76" t="e">
        <f t="shared" si="9"/>
        <v>#NUM!</v>
      </c>
      <c r="U15" s="76" t="e">
        <f t="shared" si="10"/>
        <v>#N/A</v>
      </c>
      <c r="V15" s="76" t="e">
        <f t="shared" si="11"/>
        <v>#NUM!</v>
      </c>
      <c r="W15" s="76" t="e">
        <f t="shared" si="12"/>
        <v>#NUM!</v>
      </c>
      <c r="X15" s="76" t="e">
        <f t="shared" si="13"/>
        <v>#NUM!</v>
      </c>
      <c r="Y15" s="76" t="e">
        <f t="shared" si="14"/>
        <v>#NUM!</v>
      </c>
      <c r="Z15" s="76" t="e">
        <f t="shared" si="15"/>
        <v>#N/A</v>
      </c>
      <c r="AA15" s="76" t="e">
        <f t="shared" si="16"/>
        <v>#NUM!</v>
      </c>
      <c r="AB15" s="76" t="e">
        <f t="shared" si="17"/>
        <v>#NUM!</v>
      </c>
      <c r="AC15" s="76" t="e">
        <f t="shared" si="18"/>
        <v>#NUM!</v>
      </c>
      <c r="AD15" s="76" t="e">
        <f t="shared" si="19"/>
        <v>#NUM!</v>
      </c>
      <c r="AE15" s="76" t="e">
        <f t="shared" si="20"/>
        <v>#NUM!</v>
      </c>
      <c r="AF15" s="76" t="e">
        <f t="shared" si="21"/>
        <v>#N/A</v>
      </c>
      <c r="AG15" s="76" t="e">
        <f t="shared" si="22"/>
        <v>#NUM!</v>
      </c>
      <c r="AH15" s="76" t="e">
        <f t="shared" si="23"/>
        <v>#NUM!</v>
      </c>
      <c r="AI15" s="76" t="e">
        <f t="shared" si="24"/>
        <v>#NUM!</v>
      </c>
      <c r="AJ15" s="76" t="e">
        <f t="shared" si="25"/>
        <v>#N/A</v>
      </c>
    </row>
    <row r="16" spans="1:36" ht="12.95" customHeight="1" x14ac:dyDescent="0.15">
      <c r="A16" s="75"/>
      <c r="B16" s="135"/>
      <c r="C16" s="136"/>
      <c r="D16" s="75"/>
      <c r="E16" s="75"/>
      <c r="F16" s="4" t="str">
        <f t="shared" si="0"/>
        <v/>
      </c>
      <c r="G16" s="5"/>
      <c r="H16" s="75"/>
      <c r="I16" s="75"/>
      <c r="J16" s="1" t="s">
        <v>15</v>
      </c>
      <c r="K16" s="76" t="e">
        <f t="shared" si="1"/>
        <v>#NUM!</v>
      </c>
      <c r="L16" s="76" t="e">
        <f t="shared" si="2"/>
        <v>#NUM!</v>
      </c>
      <c r="M16" s="76" t="e">
        <f t="shared" si="3"/>
        <v>#NUM!</v>
      </c>
      <c r="N16" s="76" t="e">
        <f t="shared" si="4"/>
        <v>#NUM!</v>
      </c>
      <c r="O16" s="76" t="e">
        <f t="shared" si="5"/>
        <v>#NUM!</v>
      </c>
      <c r="P16" s="76" t="e">
        <f t="shared" si="26"/>
        <v>#N/A</v>
      </c>
      <c r="Q16" s="76" t="e">
        <f t="shared" si="6"/>
        <v>#NUM!</v>
      </c>
      <c r="R16" s="76" t="e">
        <f t="shared" si="7"/>
        <v>#NUM!</v>
      </c>
      <c r="S16" s="76" t="e">
        <f t="shared" si="8"/>
        <v>#NUM!</v>
      </c>
      <c r="T16" s="76" t="e">
        <f t="shared" si="9"/>
        <v>#NUM!</v>
      </c>
      <c r="U16" s="76" t="e">
        <f t="shared" si="10"/>
        <v>#N/A</v>
      </c>
      <c r="V16" s="76" t="e">
        <f t="shared" si="11"/>
        <v>#NUM!</v>
      </c>
      <c r="W16" s="76" t="e">
        <f t="shared" si="12"/>
        <v>#NUM!</v>
      </c>
      <c r="X16" s="76" t="e">
        <f t="shared" si="13"/>
        <v>#NUM!</v>
      </c>
      <c r="Y16" s="76" t="e">
        <f t="shared" si="14"/>
        <v>#NUM!</v>
      </c>
      <c r="Z16" s="76" t="e">
        <f t="shared" si="15"/>
        <v>#N/A</v>
      </c>
      <c r="AA16" s="76" t="e">
        <f t="shared" si="16"/>
        <v>#NUM!</v>
      </c>
      <c r="AB16" s="76" t="e">
        <f t="shared" si="17"/>
        <v>#NUM!</v>
      </c>
      <c r="AC16" s="76" t="e">
        <f t="shared" si="18"/>
        <v>#NUM!</v>
      </c>
      <c r="AD16" s="76" t="e">
        <f t="shared" si="19"/>
        <v>#NUM!</v>
      </c>
      <c r="AE16" s="76" t="e">
        <f t="shared" si="20"/>
        <v>#NUM!</v>
      </c>
      <c r="AF16" s="76" t="e">
        <f t="shared" si="21"/>
        <v>#N/A</v>
      </c>
      <c r="AG16" s="76" t="e">
        <f t="shared" si="22"/>
        <v>#NUM!</v>
      </c>
      <c r="AH16" s="76" t="e">
        <f t="shared" si="23"/>
        <v>#NUM!</v>
      </c>
      <c r="AI16" s="76" t="e">
        <f t="shared" si="24"/>
        <v>#NUM!</v>
      </c>
      <c r="AJ16" s="76" t="e">
        <f t="shared" si="25"/>
        <v>#N/A</v>
      </c>
    </row>
    <row r="17" spans="1:36" ht="12.95" customHeight="1" x14ac:dyDescent="0.15">
      <c r="A17" s="75"/>
      <c r="B17" s="135"/>
      <c r="C17" s="136"/>
      <c r="D17" s="75"/>
      <c r="E17" s="75"/>
      <c r="F17" s="4" t="str">
        <f t="shared" si="0"/>
        <v/>
      </c>
      <c r="G17" s="75"/>
      <c r="H17" s="75"/>
      <c r="I17" s="75"/>
      <c r="J17" s="1" t="s">
        <v>15</v>
      </c>
      <c r="K17" s="76" t="e">
        <f t="shared" si="1"/>
        <v>#NUM!</v>
      </c>
      <c r="L17" s="76" t="e">
        <f t="shared" si="2"/>
        <v>#NUM!</v>
      </c>
      <c r="M17" s="76" t="e">
        <f t="shared" si="3"/>
        <v>#NUM!</v>
      </c>
      <c r="N17" s="76" t="e">
        <f t="shared" si="4"/>
        <v>#NUM!</v>
      </c>
      <c r="O17" s="76" t="e">
        <f t="shared" si="5"/>
        <v>#NUM!</v>
      </c>
      <c r="P17" s="76" t="e">
        <f t="shared" si="26"/>
        <v>#N/A</v>
      </c>
      <c r="Q17" s="76" t="e">
        <f t="shared" si="6"/>
        <v>#NUM!</v>
      </c>
      <c r="R17" s="76" t="e">
        <f t="shared" si="7"/>
        <v>#NUM!</v>
      </c>
      <c r="S17" s="76" t="e">
        <f t="shared" si="8"/>
        <v>#NUM!</v>
      </c>
      <c r="T17" s="76" t="e">
        <f t="shared" si="9"/>
        <v>#NUM!</v>
      </c>
      <c r="U17" s="76" t="e">
        <f t="shared" si="10"/>
        <v>#N/A</v>
      </c>
      <c r="V17" s="76" t="e">
        <f t="shared" si="11"/>
        <v>#NUM!</v>
      </c>
      <c r="W17" s="76" t="e">
        <f t="shared" si="12"/>
        <v>#NUM!</v>
      </c>
      <c r="X17" s="76" t="e">
        <f t="shared" si="13"/>
        <v>#NUM!</v>
      </c>
      <c r="Y17" s="76" t="e">
        <f t="shared" si="14"/>
        <v>#NUM!</v>
      </c>
      <c r="Z17" s="76" t="e">
        <f t="shared" si="15"/>
        <v>#N/A</v>
      </c>
      <c r="AA17" s="76" t="e">
        <f t="shared" si="16"/>
        <v>#NUM!</v>
      </c>
      <c r="AB17" s="76" t="e">
        <f t="shared" si="17"/>
        <v>#NUM!</v>
      </c>
      <c r="AC17" s="76" t="e">
        <f t="shared" si="18"/>
        <v>#NUM!</v>
      </c>
      <c r="AD17" s="76" t="e">
        <f t="shared" si="19"/>
        <v>#NUM!</v>
      </c>
      <c r="AE17" s="76" t="e">
        <f t="shared" si="20"/>
        <v>#NUM!</v>
      </c>
      <c r="AF17" s="76" t="e">
        <f t="shared" si="21"/>
        <v>#N/A</v>
      </c>
      <c r="AG17" s="76" t="e">
        <f t="shared" si="22"/>
        <v>#NUM!</v>
      </c>
      <c r="AH17" s="76" t="e">
        <f t="shared" si="23"/>
        <v>#NUM!</v>
      </c>
      <c r="AI17" s="76" t="e">
        <f t="shared" si="24"/>
        <v>#NUM!</v>
      </c>
      <c r="AJ17" s="76" t="e">
        <f t="shared" si="25"/>
        <v>#N/A</v>
      </c>
    </row>
    <row r="18" spans="1:36" ht="12.95" customHeight="1" x14ac:dyDescent="0.15">
      <c r="A18" s="75"/>
      <c r="B18" s="135"/>
      <c r="C18" s="136"/>
      <c r="D18" s="75"/>
      <c r="E18" s="75"/>
      <c r="F18" s="4" t="str">
        <f t="shared" si="0"/>
        <v/>
      </c>
      <c r="G18" s="5"/>
      <c r="H18" s="75"/>
      <c r="I18" s="75"/>
      <c r="J18" s="1" t="s">
        <v>15</v>
      </c>
      <c r="K18" s="76" t="e">
        <f t="shared" si="1"/>
        <v>#NUM!</v>
      </c>
      <c r="L18" s="76" t="e">
        <f t="shared" si="2"/>
        <v>#NUM!</v>
      </c>
      <c r="M18" s="76" t="e">
        <f t="shared" si="3"/>
        <v>#NUM!</v>
      </c>
      <c r="N18" s="76" t="e">
        <f t="shared" si="4"/>
        <v>#NUM!</v>
      </c>
      <c r="O18" s="76" t="e">
        <f t="shared" si="5"/>
        <v>#NUM!</v>
      </c>
      <c r="P18" s="76" t="e">
        <f t="shared" si="26"/>
        <v>#N/A</v>
      </c>
      <c r="Q18" s="76" t="e">
        <f t="shared" si="6"/>
        <v>#NUM!</v>
      </c>
      <c r="R18" s="76" t="e">
        <f t="shared" si="7"/>
        <v>#NUM!</v>
      </c>
      <c r="S18" s="76" t="e">
        <f t="shared" si="8"/>
        <v>#NUM!</v>
      </c>
      <c r="T18" s="76" t="e">
        <f t="shared" si="9"/>
        <v>#NUM!</v>
      </c>
      <c r="U18" s="76" t="e">
        <f t="shared" si="10"/>
        <v>#N/A</v>
      </c>
      <c r="V18" s="76" t="e">
        <f t="shared" si="11"/>
        <v>#NUM!</v>
      </c>
      <c r="W18" s="76" t="e">
        <f t="shared" si="12"/>
        <v>#NUM!</v>
      </c>
      <c r="X18" s="76" t="e">
        <f t="shared" si="13"/>
        <v>#NUM!</v>
      </c>
      <c r="Y18" s="76" t="e">
        <f t="shared" si="14"/>
        <v>#NUM!</v>
      </c>
      <c r="Z18" s="76" t="e">
        <f t="shared" si="15"/>
        <v>#N/A</v>
      </c>
      <c r="AA18" s="76" t="e">
        <f t="shared" si="16"/>
        <v>#NUM!</v>
      </c>
      <c r="AB18" s="76" t="e">
        <f t="shared" si="17"/>
        <v>#NUM!</v>
      </c>
      <c r="AC18" s="76" t="e">
        <f t="shared" si="18"/>
        <v>#NUM!</v>
      </c>
      <c r="AD18" s="76" t="e">
        <f t="shared" si="19"/>
        <v>#NUM!</v>
      </c>
      <c r="AE18" s="76" t="e">
        <f t="shared" si="20"/>
        <v>#NUM!</v>
      </c>
      <c r="AF18" s="76" t="e">
        <f t="shared" si="21"/>
        <v>#N/A</v>
      </c>
      <c r="AG18" s="76" t="e">
        <f t="shared" si="22"/>
        <v>#NUM!</v>
      </c>
      <c r="AH18" s="76" t="e">
        <f t="shared" si="23"/>
        <v>#NUM!</v>
      </c>
      <c r="AI18" s="76" t="e">
        <f t="shared" si="24"/>
        <v>#NUM!</v>
      </c>
      <c r="AJ18" s="76" t="e">
        <f t="shared" si="25"/>
        <v>#N/A</v>
      </c>
    </row>
    <row r="19" spans="1:36" ht="12.95" customHeight="1" x14ac:dyDescent="0.15">
      <c r="A19" s="75"/>
      <c r="B19" s="135"/>
      <c r="C19" s="136"/>
      <c r="D19" s="75"/>
      <c r="E19" s="75"/>
      <c r="F19" s="4" t="str">
        <f t="shared" si="0"/>
        <v/>
      </c>
      <c r="G19" s="5"/>
      <c r="H19" s="75"/>
      <c r="I19" s="75"/>
      <c r="J19" s="1" t="s">
        <v>15</v>
      </c>
      <c r="K19" s="76" t="e">
        <f t="shared" si="1"/>
        <v>#NUM!</v>
      </c>
      <c r="L19" s="76" t="e">
        <f t="shared" si="2"/>
        <v>#NUM!</v>
      </c>
      <c r="M19" s="76" t="e">
        <f t="shared" si="3"/>
        <v>#NUM!</v>
      </c>
      <c r="N19" s="76" t="e">
        <f t="shared" si="4"/>
        <v>#NUM!</v>
      </c>
      <c r="O19" s="76" t="e">
        <f t="shared" si="5"/>
        <v>#NUM!</v>
      </c>
      <c r="P19" s="76" t="e">
        <f t="shared" si="26"/>
        <v>#N/A</v>
      </c>
      <c r="Q19" s="76" t="e">
        <f t="shared" si="6"/>
        <v>#NUM!</v>
      </c>
      <c r="R19" s="76" t="e">
        <f t="shared" si="7"/>
        <v>#NUM!</v>
      </c>
      <c r="S19" s="76" t="e">
        <f t="shared" si="8"/>
        <v>#NUM!</v>
      </c>
      <c r="T19" s="76" t="e">
        <f t="shared" si="9"/>
        <v>#NUM!</v>
      </c>
      <c r="U19" s="76" t="e">
        <f t="shared" si="10"/>
        <v>#N/A</v>
      </c>
      <c r="V19" s="76" t="e">
        <f t="shared" si="11"/>
        <v>#NUM!</v>
      </c>
      <c r="W19" s="76" t="e">
        <f t="shared" si="12"/>
        <v>#NUM!</v>
      </c>
      <c r="X19" s="76" t="e">
        <f t="shared" si="13"/>
        <v>#NUM!</v>
      </c>
      <c r="Y19" s="76" t="e">
        <f t="shared" si="14"/>
        <v>#NUM!</v>
      </c>
      <c r="Z19" s="76" t="e">
        <f t="shared" si="15"/>
        <v>#N/A</v>
      </c>
      <c r="AA19" s="76" t="e">
        <f t="shared" si="16"/>
        <v>#NUM!</v>
      </c>
      <c r="AB19" s="76" t="e">
        <f t="shared" si="17"/>
        <v>#NUM!</v>
      </c>
      <c r="AC19" s="76" t="e">
        <f t="shared" si="18"/>
        <v>#NUM!</v>
      </c>
      <c r="AD19" s="76" t="e">
        <f t="shared" si="19"/>
        <v>#NUM!</v>
      </c>
      <c r="AE19" s="76" t="e">
        <f t="shared" si="20"/>
        <v>#NUM!</v>
      </c>
      <c r="AF19" s="76" t="e">
        <f t="shared" si="21"/>
        <v>#N/A</v>
      </c>
      <c r="AG19" s="76" t="e">
        <f t="shared" si="22"/>
        <v>#NUM!</v>
      </c>
      <c r="AH19" s="76" t="e">
        <f t="shared" si="23"/>
        <v>#NUM!</v>
      </c>
      <c r="AI19" s="76" t="e">
        <f t="shared" si="24"/>
        <v>#NUM!</v>
      </c>
      <c r="AJ19" s="76" t="e">
        <f t="shared" si="25"/>
        <v>#N/A</v>
      </c>
    </row>
    <row r="20" spans="1:36" ht="12.95" customHeight="1" x14ac:dyDescent="0.15">
      <c r="A20" s="75"/>
      <c r="B20" s="135"/>
      <c r="C20" s="136"/>
      <c r="D20" s="75"/>
      <c r="E20" s="75"/>
      <c r="F20" s="4" t="str">
        <f t="shared" si="0"/>
        <v/>
      </c>
      <c r="G20" s="5"/>
      <c r="H20" s="75"/>
      <c r="I20" s="75"/>
      <c r="J20" s="1" t="s">
        <v>15</v>
      </c>
      <c r="K20" s="76" t="e">
        <f t="shared" si="1"/>
        <v>#NUM!</v>
      </c>
      <c r="L20" s="76" t="e">
        <f t="shared" si="2"/>
        <v>#NUM!</v>
      </c>
      <c r="M20" s="76" t="e">
        <f t="shared" si="3"/>
        <v>#NUM!</v>
      </c>
      <c r="N20" s="76" t="e">
        <f t="shared" si="4"/>
        <v>#NUM!</v>
      </c>
      <c r="O20" s="76" t="e">
        <f t="shared" si="5"/>
        <v>#NUM!</v>
      </c>
      <c r="P20" s="76" t="e">
        <f t="shared" si="26"/>
        <v>#N/A</v>
      </c>
      <c r="Q20" s="76" t="e">
        <f t="shared" si="6"/>
        <v>#NUM!</v>
      </c>
      <c r="R20" s="76" t="e">
        <f t="shared" si="7"/>
        <v>#NUM!</v>
      </c>
      <c r="S20" s="76" t="e">
        <f t="shared" si="8"/>
        <v>#NUM!</v>
      </c>
      <c r="T20" s="76" t="e">
        <f t="shared" si="9"/>
        <v>#NUM!</v>
      </c>
      <c r="U20" s="76" t="e">
        <f t="shared" si="10"/>
        <v>#N/A</v>
      </c>
      <c r="V20" s="76" t="e">
        <f t="shared" si="11"/>
        <v>#NUM!</v>
      </c>
      <c r="W20" s="76" t="e">
        <f t="shared" si="12"/>
        <v>#NUM!</v>
      </c>
      <c r="X20" s="76" t="e">
        <f t="shared" si="13"/>
        <v>#NUM!</v>
      </c>
      <c r="Y20" s="76" t="e">
        <f t="shared" si="14"/>
        <v>#NUM!</v>
      </c>
      <c r="Z20" s="76" t="e">
        <f t="shared" si="15"/>
        <v>#N/A</v>
      </c>
      <c r="AA20" s="76" t="e">
        <f t="shared" si="16"/>
        <v>#NUM!</v>
      </c>
      <c r="AB20" s="76" t="e">
        <f t="shared" si="17"/>
        <v>#NUM!</v>
      </c>
      <c r="AC20" s="76" t="e">
        <f t="shared" si="18"/>
        <v>#NUM!</v>
      </c>
      <c r="AD20" s="76" t="e">
        <f t="shared" si="19"/>
        <v>#NUM!</v>
      </c>
      <c r="AE20" s="76" t="e">
        <f t="shared" si="20"/>
        <v>#NUM!</v>
      </c>
      <c r="AF20" s="76" t="e">
        <f t="shared" si="21"/>
        <v>#N/A</v>
      </c>
      <c r="AG20" s="76" t="e">
        <f t="shared" si="22"/>
        <v>#NUM!</v>
      </c>
      <c r="AH20" s="76" t="e">
        <f t="shared" si="23"/>
        <v>#NUM!</v>
      </c>
      <c r="AI20" s="76" t="e">
        <f t="shared" si="24"/>
        <v>#NUM!</v>
      </c>
      <c r="AJ20" s="76" t="e">
        <f t="shared" si="25"/>
        <v>#N/A</v>
      </c>
    </row>
    <row r="21" spans="1:36" ht="12.95" customHeight="1" x14ac:dyDescent="0.15">
      <c r="A21" s="75"/>
      <c r="B21" s="135"/>
      <c r="C21" s="136"/>
      <c r="D21" s="75"/>
      <c r="E21" s="75"/>
      <c r="F21" s="4" t="str">
        <f t="shared" si="0"/>
        <v/>
      </c>
      <c r="G21" s="5"/>
      <c r="H21" s="75"/>
      <c r="I21" s="75"/>
      <c r="J21" s="1" t="s">
        <v>15</v>
      </c>
      <c r="K21" s="76" t="e">
        <f t="shared" si="1"/>
        <v>#NUM!</v>
      </c>
      <c r="L21" s="76" t="e">
        <f t="shared" si="2"/>
        <v>#NUM!</v>
      </c>
      <c r="M21" s="76" t="e">
        <f t="shared" si="3"/>
        <v>#NUM!</v>
      </c>
      <c r="N21" s="76" t="e">
        <f t="shared" si="4"/>
        <v>#NUM!</v>
      </c>
      <c r="O21" s="76" t="e">
        <f t="shared" si="5"/>
        <v>#NUM!</v>
      </c>
      <c r="P21" s="76" t="e">
        <f t="shared" si="26"/>
        <v>#N/A</v>
      </c>
      <c r="Q21" s="76" t="e">
        <f t="shared" si="6"/>
        <v>#NUM!</v>
      </c>
      <c r="R21" s="76" t="e">
        <f t="shared" si="7"/>
        <v>#NUM!</v>
      </c>
      <c r="S21" s="76" t="e">
        <f t="shared" si="8"/>
        <v>#NUM!</v>
      </c>
      <c r="T21" s="76" t="e">
        <f t="shared" si="9"/>
        <v>#NUM!</v>
      </c>
      <c r="U21" s="76" t="e">
        <f t="shared" si="10"/>
        <v>#N/A</v>
      </c>
      <c r="V21" s="76" t="e">
        <f t="shared" si="11"/>
        <v>#NUM!</v>
      </c>
      <c r="W21" s="76" t="e">
        <f t="shared" si="12"/>
        <v>#NUM!</v>
      </c>
      <c r="X21" s="76" t="e">
        <f t="shared" si="13"/>
        <v>#NUM!</v>
      </c>
      <c r="Y21" s="76" t="e">
        <f t="shared" si="14"/>
        <v>#NUM!</v>
      </c>
      <c r="Z21" s="76" t="e">
        <f t="shared" si="15"/>
        <v>#N/A</v>
      </c>
      <c r="AA21" s="76" t="e">
        <f t="shared" si="16"/>
        <v>#NUM!</v>
      </c>
      <c r="AB21" s="76" t="e">
        <f t="shared" si="17"/>
        <v>#NUM!</v>
      </c>
      <c r="AC21" s="76" t="e">
        <f t="shared" si="18"/>
        <v>#NUM!</v>
      </c>
      <c r="AD21" s="76" t="e">
        <f t="shared" si="19"/>
        <v>#NUM!</v>
      </c>
      <c r="AE21" s="76" t="e">
        <f t="shared" si="20"/>
        <v>#NUM!</v>
      </c>
      <c r="AF21" s="76" t="e">
        <f t="shared" si="21"/>
        <v>#N/A</v>
      </c>
      <c r="AG21" s="76" t="e">
        <f t="shared" si="22"/>
        <v>#NUM!</v>
      </c>
      <c r="AH21" s="76" t="e">
        <f t="shared" si="23"/>
        <v>#NUM!</v>
      </c>
      <c r="AI21" s="76" t="e">
        <f t="shared" si="24"/>
        <v>#NUM!</v>
      </c>
      <c r="AJ21" s="76" t="e">
        <f t="shared" si="25"/>
        <v>#N/A</v>
      </c>
    </row>
    <row r="22" spans="1:36" ht="12.95" customHeight="1" x14ac:dyDescent="0.15">
      <c r="A22" s="75"/>
      <c r="B22" s="135"/>
      <c r="C22" s="136"/>
      <c r="D22" s="75"/>
      <c r="E22" s="75"/>
      <c r="F22" s="4" t="str">
        <f t="shared" si="0"/>
        <v/>
      </c>
      <c r="G22" s="5"/>
      <c r="H22" s="75"/>
      <c r="I22" s="75"/>
      <c r="J22" s="1" t="s">
        <v>15</v>
      </c>
      <c r="K22" s="76" t="e">
        <f t="shared" si="1"/>
        <v>#NUM!</v>
      </c>
      <c r="L22" s="76" t="e">
        <f t="shared" si="2"/>
        <v>#NUM!</v>
      </c>
      <c r="M22" s="76" t="e">
        <f t="shared" si="3"/>
        <v>#NUM!</v>
      </c>
      <c r="N22" s="76" t="e">
        <f t="shared" si="4"/>
        <v>#NUM!</v>
      </c>
      <c r="O22" s="76" t="e">
        <f t="shared" si="5"/>
        <v>#NUM!</v>
      </c>
      <c r="P22" s="76" t="e">
        <f t="shared" si="26"/>
        <v>#N/A</v>
      </c>
      <c r="Q22" s="76" t="e">
        <f t="shared" si="6"/>
        <v>#NUM!</v>
      </c>
      <c r="R22" s="76" t="e">
        <f t="shared" si="7"/>
        <v>#NUM!</v>
      </c>
      <c r="S22" s="76" t="e">
        <f t="shared" si="8"/>
        <v>#NUM!</v>
      </c>
      <c r="T22" s="76" t="e">
        <f t="shared" si="9"/>
        <v>#NUM!</v>
      </c>
      <c r="U22" s="76" t="e">
        <f t="shared" si="10"/>
        <v>#N/A</v>
      </c>
      <c r="V22" s="76" t="e">
        <f t="shared" si="11"/>
        <v>#NUM!</v>
      </c>
      <c r="W22" s="76" t="e">
        <f t="shared" si="12"/>
        <v>#NUM!</v>
      </c>
      <c r="X22" s="76" t="e">
        <f t="shared" si="13"/>
        <v>#NUM!</v>
      </c>
      <c r="Y22" s="76" t="e">
        <f t="shared" si="14"/>
        <v>#NUM!</v>
      </c>
      <c r="Z22" s="76" t="e">
        <f t="shared" si="15"/>
        <v>#N/A</v>
      </c>
      <c r="AA22" s="76" t="e">
        <f t="shared" si="16"/>
        <v>#NUM!</v>
      </c>
      <c r="AB22" s="76" t="e">
        <f t="shared" si="17"/>
        <v>#NUM!</v>
      </c>
      <c r="AC22" s="76" t="e">
        <f t="shared" si="18"/>
        <v>#NUM!</v>
      </c>
      <c r="AD22" s="76" t="e">
        <f t="shared" si="19"/>
        <v>#NUM!</v>
      </c>
      <c r="AE22" s="76" t="e">
        <f t="shared" si="20"/>
        <v>#NUM!</v>
      </c>
      <c r="AF22" s="76" t="e">
        <f t="shared" si="21"/>
        <v>#N/A</v>
      </c>
      <c r="AG22" s="76" t="e">
        <f t="shared" si="22"/>
        <v>#NUM!</v>
      </c>
      <c r="AH22" s="76" t="e">
        <f t="shared" si="23"/>
        <v>#NUM!</v>
      </c>
      <c r="AI22" s="76" t="e">
        <f t="shared" si="24"/>
        <v>#NUM!</v>
      </c>
      <c r="AJ22" s="76" t="e">
        <f t="shared" si="25"/>
        <v>#N/A</v>
      </c>
    </row>
    <row r="23" spans="1:36" ht="12.95" customHeight="1" x14ac:dyDescent="0.15">
      <c r="A23" s="75"/>
      <c r="B23" s="135"/>
      <c r="C23" s="136"/>
      <c r="D23" s="75"/>
      <c r="E23" s="75"/>
      <c r="F23" s="4" t="str">
        <f t="shared" si="0"/>
        <v/>
      </c>
      <c r="G23" s="5"/>
      <c r="H23" s="75"/>
      <c r="I23" s="75"/>
      <c r="J23" s="1" t="s">
        <v>15</v>
      </c>
      <c r="K23" s="76" t="e">
        <f t="shared" si="1"/>
        <v>#NUM!</v>
      </c>
      <c r="L23" s="76" t="e">
        <f t="shared" si="2"/>
        <v>#NUM!</v>
      </c>
      <c r="M23" s="76" t="e">
        <f t="shared" si="3"/>
        <v>#NUM!</v>
      </c>
      <c r="N23" s="76" t="e">
        <f t="shared" si="4"/>
        <v>#NUM!</v>
      </c>
      <c r="O23" s="76" t="e">
        <f t="shared" si="5"/>
        <v>#NUM!</v>
      </c>
      <c r="P23" s="76" t="e">
        <f t="shared" si="26"/>
        <v>#N/A</v>
      </c>
      <c r="Q23" s="76" t="e">
        <f t="shared" si="6"/>
        <v>#NUM!</v>
      </c>
      <c r="R23" s="76" t="e">
        <f t="shared" si="7"/>
        <v>#NUM!</v>
      </c>
      <c r="S23" s="76" t="e">
        <f t="shared" si="8"/>
        <v>#NUM!</v>
      </c>
      <c r="T23" s="76" t="e">
        <f t="shared" si="9"/>
        <v>#NUM!</v>
      </c>
      <c r="U23" s="76" t="e">
        <f t="shared" si="10"/>
        <v>#N/A</v>
      </c>
      <c r="V23" s="76" t="e">
        <f t="shared" si="11"/>
        <v>#NUM!</v>
      </c>
      <c r="W23" s="76" t="e">
        <f t="shared" si="12"/>
        <v>#NUM!</v>
      </c>
      <c r="X23" s="76" t="e">
        <f t="shared" si="13"/>
        <v>#NUM!</v>
      </c>
      <c r="Y23" s="76" t="e">
        <f t="shared" si="14"/>
        <v>#NUM!</v>
      </c>
      <c r="Z23" s="76" t="e">
        <f t="shared" si="15"/>
        <v>#N/A</v>
      </c>
      <c r="AA23" s="76" t="e">
        <f t="shared" si="16"/>
        <v>#NUM!</v>
      </c>
      <c r="AB23" s="76" t="e">
        <f t="shared" si="17"/>
        <v>#NUM!</v>
      </c>
      <c r="AC23" s="76" t="e">
        <f t="shared" si="18"/>
        <v>#NUM!</v>
      </c>
      <c r="AD23" s="76" t="e">
        <f t="shared" si="19"/>
        <v>#NUM!</v>
      </c>
      <c r="AE23" s="76" t="e">
        <f t="shared" si="20"/>
        <v>#NUM!</v>
      </c>
      <c r="AF23" s="76" t="e">
        <f t="shared" si="21"/>
        <v>#N/A</v>
      </c>
      <c r="AG23" s="76" t="e">
        <f t="shared" si="22"/>
        <v>#NUM!</v>
      </c>
      <c r="AH23" s="76" t="e">
        <f t="shared" si="23"/>
        <v>#NUM!</v>
      </c>
      <c r="AI23" s="76" t="e">
        <f t="shared" si="24"/>
        <v>#NUM!</v>
      </c>
      <c r="AJ23" s="76" t="e">
        <f t="shared" si="25"/>
        <v>#N/A</v>
      </c>
    </row>
    <row r="24" spans="1:36" ht="12.95" customHeight="1" x14ac:dyDescent="0.15">
      <c r="A24" s="75"/>
      <c r="B24" s="135"/>
      <c r="C24" s="136"/>
      <c r="D24" s="75"/>
      <c r="E24" s="75"/>
      <c r="F24" s="4" t="str">
        <f t="shared" si="0"/>
        <v/>
      </c>
      <c r="G24" s="75"/>
      <c r="H24" s="75"/>
      <c r="I24" s="75"/>
      <c r="J24" s="1" t="s">
        <v>15</v>
      </c>
      <c r="K24" s="76" t="e">
        <f t="shared" si="1"/>
        <v>#NUM!</v>
      </c>
      <c r="L24" s="76" t="e">
        <f t="shared" si="2"/>
        <v>#NUM!</v>
      </c>
      <c r="M24" s="76" t="e">
        <f t="shared" si="3"/>
        <v>#NUM!</v>
      </c>
      <c r="N24" s="76" t="e">
        <f t="shared" si="4"/>
        <v>#NUM!</v>
      </c>
      <c r="O24" s="76" t="e">
        <f t="shared" si="5"/>
        <v>#NUM!</v>
      </c>
      <c r="P24" s="76" t="e">
        <f t="shared" si="26"/>
        <v>#N/A</v>
      </c>
      <c r="Q24" s="76" t="e">
        <f t="shared" si="6"/>
        <v>#NUM!</v>
      </c>
      <c r="R24" s="76" t="e">
        <f t="shared" si="7"/>
        <v>#NUM!</v>
      </c>
      <c r="S24" s="76" t="e">
        <f t="shared" si="8"/>
        <v>#NUM!</v>
      </c>
      <c r="T24" s="76" t="e">
        <f t="shared" si="9"/>
        <v>#NUM!</v>
      </c>
      <c r="U24" s="76" t="e">
        <f t="shared" si="10"/>
        <v>#N/A</v>
      </c>
      <c r="V24" s="76" t="e">
        <f t="shared" si="11"/>
        <v>#NUM!</v>
      </c>
      <c r="W24" s="76" t="e">
        <f t="shared" si="12"/>
        <v>#NUM!</v>
      </c>
      <c r="X24" s="76" t="e">
        <f t="shared" si="13"/>
        <v>#NUM!</v>
      </c>
      <c r="Y24" s="76" t="e">
        <f t="shared" si="14"/>
        <v>#NUM!</v>
      </c>
      <c r="Z24" s="76" t="e">
        <f t="shared" si="15"/>
        <v>#N/A</v>
      </c>
      <c r="AA24" s="76" t="e">
        <f t="shared" si="16"/>
        <v>#NUM!</v>
      </c>
      <c r="AB24" s="76" t="e">
        <f t="shared" si="17"/>
        <v>#NUM!</v>
      </c>
      <c r="AC24" s="76" t="e">
        <f t="shared" si="18"/>
        <v>#NUM!</v>
      </c>
      <c r="AD24" s="76" t="e">
        <f t="shared" si="19"/>
        <v>#NUM!</v>
      </c>
      <c r="AE24" s="76" t="e">
        <f t="shared" si="20"/>
        <v>#NUM!</v>
      </c>
      <c r="AF24" s="76" t="e">
        <f t="shared" si="21"/>
        <v>#N/A</v>
      </c>
      <c r="AG24" s="76" t="e">
        <f t="shared" si="22"/>
        <v>#NUM!</v>
      </c>
      <c r="AH24" s="76" t="e">
        <f t="shared" si="23"/>
        <v>#NUM!</v>
      </c>
      <c r="AI24" s="76" t="e">
        <f t="shared" si="24"/>
        <v>#NUM!</v>
      </c>
      <c r="AJ24" s="76" t="e">
        <f t="shared" si="25"/>
        <v>#N/A</v>
      </c>
    </row>
    <row r="25" spans="1:36" ht="12.95" customHeight="1" x14ac:dyDescent="0.15">
      <c r="A25" s="75"/>
      <c r="B25" s="135"/>
      <c r="C25" s="136"/>
      <c r="D25" s="75"/>
      <c r="E25" s="75"/>
      <c r="F25" s="4" t="str">
        <f t="shared" si="0"/>
        <v/>
      </c>
      <c r="G25" s="75"/>
      <c r="H25" s="75"/>
      <c r="I25" s="75"/>
      <c r="J25" s="1" t="s">
        <v>15</v>
      </c>
      <c r="K25" s="76" t="e">
        <f t="shared" si="1"/>
        <v>#NUM!</v>
      </c>
      <c r="L25" s="76" t="e">
        <f t="shared" si="2"/>
        <v>#NUM!</v>
      </c>
      <c r="M25" s="76" t="e">
        <f t="shared" si="3"/>
        <v>#NUM!</v>
      </c>
      <c r="N25" s="76" t="e">
        <f t="shared" si="4"/>
        <v>#NUM!</v>
      </c>
      <c r="O25" s="76" t="e">
        <f t="shared" si="5"/>
        <v>#NUM!</v>
      </c>
      <c r="P25" s="76" t="e">
        <f t="shared" si="26"/>
        <v>#N/A</v>
      </c>
      <c r="Q25" s="76" t="e">
        <f t="shared" si="6"/>
        <v>#NUM!</v>
      </c>
      <c r="R25" s="76" t="e">
        <f t="shared" si="7"/>
        <v>#NUM!</v>
      </c>
      <c r="S25" s="76" t="e">
        <f t="shared" si="8"/>
        <v>#NUM!</v>
      </c>
      <c r="T25" s="76" t="e">
        <f t="shared" si="9"/>
        <v>#NUM!</v>
      </c>
      <c r="U25" s="76" t="e">
        <f t="shared" si="10"/>
        <v>#N/A</v>
      </c>
      <c r="V25" s="76" t="e">
        <f t="shared" si="11"/>
        <v>#NUM!</v>
      </c>
      <c r="W25" s="76" t="e">
        <f t="shared" si="12"/>
        <v>#NUM!</v>
      </c>
      <c r="X25" s="76" t="e">
        <f t="shared" si="13"/>
        <v>#NUM!</v>
      </c>
      <c r="Y25" s="76" t="e">
        <f t="shared" si="14"/>
        <v>#NUM!</v>
      </c>
      <c r="Z25" s="76" t="e">
        <f t="shared" si="15"/>
        <v>#N/A</v>
      </c>
      <c r="AA25" s="76" t="e">
        <f t="shared" si="16"/>
        <v>#NUM!</v>
      </c>
      <c r="AB25" s="76" t="e">
        <f t="shared" si="17"/>
        <v>#NUM!</v>
      </c>
      <c r="AC25" s="76" t="e">
        <f t="shared" si="18"/>
        <v>#NUM!</v>
      </c>
      <c r="AD25" s="76" t="e">
        <f t="shared" si="19"/>
        <v>#NUM!</v>
      </c>
      <c r="AE25" s="76" t="e">
        <f t="shared" si="20"/>
        <v>#NUM!</v>
      </c>
      <c r="AF25" s="76" t="e">
        <f t="shared" si="21"/>
        <v>#N/A</v>
      </c>
      <c r="AG25" s="76" t="e">
        <f t="shared" si="22"/>
        <v>#NUM!</v>
      </c>
      <c r="AH25" s="76" t="e">
        <f t="shared" si="23"/>
        <v>#NUM!</v>
      </c>
      <c r="AI25" s="76" t="e">
        <f t="shared" si="24"/>
        <v>#NUM!</v>
      </c>
      <c r="AJ25" s="76" t="e">
        <f t="shared" si="25"/>
        <v>#N/A</v>
      </c>
    </row>
    <row r="26" spans="1:36" ht="12.95" customHeight="1" x14ac:dyDescent="0.15">
      <c r="A26" s="75"/>
      <c r="B26" s="135"/>
      <c r="C26" s="136"/>
      <c r="D26" s="75"/>
      <c r="E26" s="75"/>
      <c r="F26" s="4" t="str">
        <f t="shared" si="0"/>
        <v/>
      </c>
      <c r="G26" s="75"/>
      <c r="H26" s="75"/>
      <c r="I26" s="75"/>
      <c r="J26" s="1" t="s">
        <v>15</v>
      </c>
      <c r="K26" s="76" t="e">
        <f t="shared" si="1"/>
        <v>#NUM!</v>
      </c>
      <c r="L26" s="76" t="e">
        <f t="shared" si="2"/>
        <v>#NUM!</v>
      </c>
      <c r="M26" s="76" t="e">
        <f t="shared" si="3"/>
        <v>#NUM!</v>
      </c>
      <c r="N26" s="76" t="e">
        <f t="shared" si="4"/>
        <v>#NUM!</v>
      </c>
      <c r="O26" s="76" t="e">
        <f t="shared" si="5"/>
        <v>#NUM!</v>
      </c>
      <c r="P26" s="76" t="e">
        <f t="shared" si="26"/>
        <v>#N/A</v>
      </c>
      <c r="Q26" s="76" t="e">
        <f t="shared" si="6"/>
        <v>#NUM!</v>
      </c>
      <c r="R26" s="76" t="e">
        <f t="shared" si="7"/>
        <v>#NUM!</v>
      </c>
      <c r="S26" s="76" t="e">
        <f t="shared" si="8"/>
        <v>#NUM!</v>
      </c>
      <c r="T26" s="76" t="e">
        <f t="shared" si="9"/>
        <v>#NUM!</v>
      </c>
      <c r="U26" s="76" t="e">
        <f t="shared" si="10"/>
        <v>#N/A</v>
      </c>
      <c r="V26" s="76" t="e">
        <f t="shared" si="11"/>
        <v>#NUM!</v>
      </c>
      <c r="W26" s="76" t="e">
        <f t="shared" si="12"/>
        <v>#NUM!</v>
      </c>
      <c r="X26" s="76" t="e">
        <f t="shared" si="13"/>
        <v>#NUM!</v>
      </c>
      <c r="Y26" s="76" t="e">
        <f t="shared" si="14"/>
        <v>#NUM!</v>
      </c>
      <c r="Z26" s="76" t="e">
        <f t="shared" si="15"/>
        <v>#N/A</v>
      </c>
      <c r="AA26" s="76" t="e">
        <f t="shared" si="16"/>
        <v>#NUM!</v>
      </c>
      <c r="AB26" s="76" t="e">
        <f t="shared" si="17"/>
        <v>#NUM!</v>
      </c>
      <c r="AC26" s="76" t="e">
        <f t="shared" si="18"/>
        <v>#NUM!</v>
      </c>
      <c r="AD26" s="76" t="e">
        <f t="shared" si="19"/>
        <v>#NUM!</v>
      </c>
      <c r="AE26" s="76" t="e">
        <f t="shared" si="20"/>
        <v>#NUM!</v>
      </c>
      <c r="AF26" s="76" t="e">
        <f t="shared" si="21"/>
        <v>#N/A</v>
      </c>
      <c r="AG26" s="76" t="e">
        <f t="shared" si="22"/>
        <v>#NUM!</v>
      </c>
      <c r="AH26" s="76" t="e">
        <f t="shared" si="23"/>
        <v>#NUM!</v>
      </c>
      <c r="AI26" s="76" t="e">
        <f t="shared" si="24"/>
        <v>#NUM!</v>
      </c>
      <c r="AJ26" s="76" t="e">
        <f t="shared" si="25"/>
        <v>#N/A</v>
      </c>
    </row>
    <row r="27" spans="1:36" ht="12.95" customHeight="1" x14ac:dyDescent="0.15">
      <c r="A27" s="75"/>
      <c r="B27" s="135"/>
      <c r="C27" s="136"/>
      <c r="D27" s="75"/>
      <c r="E27" s="75"/>
      <c r="F27" s="4" t="str">
        <f t="shared" si="0"/>
        <v/>
      </c>
      <c r="G27" s="75"/>
      <c r="H27" s="75"/>
      <c r="I27" s="75"/>
      <c r="J27" s="1" t="s">
        <v>15</v>
      </c>
      <c r="K27" s="76" t="e">
        <f t="shared" si="1"/>
        <v>#NUM!</v>
      </c>
      <c r="L27" s="76" t="e">
        <f t="shared" si="2"/>
        <v>#NUM!</v>
      </c>
      <c r="M27" s="76" t="e">
        <f t="shared" si="3"/>
        <v>#NUM!</v>
      </c>
      <c r="N27" s="76" t="e">
        <f t="shared" si="4"/>
        <v>#NUM!</v>
      </c>
      <c r="O27" s="76" t="e">
        <f t="shared" si="5"/>
        <v>#NUM!</v>
      </c>
      <c r="P27" s="76" t="e">
        <f t="shared" si="26"/>
        <v>#N/A</v>
      </c>
      <c r="Q27" s="76" t="e">
        <f t="shared" si="6"/>
        <v>#NUM!</v>
      </c>
      <c r="R27" s="76" t="e">
        <f t="shared" si="7"/>
        <v>#NUM!</v>
      </c>
      <c r="S27" s="76" t="e">
        <f t="shared" si="8"/>
        <v>#NUM!</v>
      </c>
      <c r="T27" s="76" t="e">
        <f t="shared" si="9"/>
        <v>#NUM!</v>
      </c>
      <c r="U27" s="76" t="e">
        <f t="shared" si="10"/>
        <v>#N/A</v>
      </c>
      <c r="V27" s="76" t="e">
        <f t="shared" si="11"/>
        <v>#NUM!</v>
      </c>
      <c r="W27" s="76" t="e">
        <f t="shared" si="12"/>
        <v>#NUM!</v>
      </c>
      <c r="X27" s="76" t="e">
        <f t="shared" si="13"/>
        <v>#NUM!</v>
      </c>
      <c r="Y27" s="76" t="e">
        <f t="shared" si="14"/>
        <v>#NUM!</v>
      </c>
      <c r="Z27" s="76" t="e">
        <f t="shared" si="15"/>
        <v>#N/A</v>
      </c>
      <c r="AA27" s="76" t="e">
        <f t="shared" si="16"/>
        <v>#NUM!</v>
      </c>
      <c r="AB27" s="76" t="e">
        <f t="shared" si="17"/>
        <v>#NUM!</v>
      </c>
      <c r="AC27" s="76" t="e">
        <f t="shared" si="18"/>
        <v>#NUM!</v>
      </c>
      <c r="AD27" s="76" t="e">
        <f t="shared" si="19"/>
        <v>#NUM!</v>
      </c>
      <c r="AE27" s="76" t="e">
        <f t="shared" si="20"/>
        <v>#NUM!</v>
      </c>
      <c r="AF27" s="76" t="e">
        <f t="shared" si="21"/>
        <v>#N/A</v>
      </c>
      <c r="AG27" s="76" t="e">
        <f t="shared" si="22"/>
        <v>#NUM!</v>
      </c>
      <c r="AH27" s="76" t="e">
        <f t="shared" si="23"/>
        <v>#NUM!</v>
      </c>
      <c r="AI27" s="76" t="e">
        <f t="shared" si="24"/>
        <v>#NUM!</v>
      </c>
      <c r="AJ27" s="76" t="e">
        <f t="shared" si="25"/>
        <v>#N/A</v>
      </c>
    </row>
    <row r="28" spans="1:36" ht="12.95" customHeight="1" x14ac:dyDescent="0.15">
      <c r="A28" s="75"/>
      <c r="B28" s="135"/>
      <c r="C28" s="136"/>
      <c r="D28" s="75"/>
      <c r="E28" s="75"/>
      <c r="F28" s="4" t="str">
        <f t="shared" si="0"/>
        <v/>
      </c>
      <c r="G28" s="75"/>
      <c r="H28" s="75"/>
      <c r="I28" s="75"/>
      <c r="J28" s="1" t="s">
        <v>15</v>
      </c>
      <c r="K28" s="76" t="e">
        <f t="shared" si="1"/>
        <v>#NUM!</v>
      </c>
      <c r="L28" s="76" t="e">
        <f t="shared" si="2"/>
        <v>#NUM!</v>
      </c>
      <c r="M28" s="76" t="e">
        <f t="shared" si="3"/>
        <v>#NUM!</v>
      </c>
      <c r="N28" s="76" t="e">
        <f t="shared" si="4"/>
        <v>#NUM!</v>
      </c>
      <c r="O28" s="76" t="e">
        <f t="shared" si="5"/>
        <v>#NUM!</v>
      </c>
      <c r="P28" s="76" t="e">
        <f t="shared" si="26"/>
        <v>#N/A</v>
      </c>
      <c r="Q28" s="76" t="e">
        <f t="shared" si="6"/>
        <v>#NUM!</v>
      </c>
      <c r="R28" s="76" t="e">
        <f t="shared" si="7"/>
        <v>#NUM!</v>
      </c>
      <c r="S28" s="76" t="e">
        <f t="shared" si="8"/>
        <v>#NUM!</v>
      </c>
      <c r="T28" s="76" t="e">
        <f t="shared" si="9"/>
        <v>#NUM!</v>
      </c>
      <c r="U28" s="76" t="e">
        <f t="shared" si="10"/>
        <v>#N/A</v>
      </c>
      <c r="V28" s="76" t="e">
        <f t="shared" si="11"/>
        <v>#NUM!</v>
      </c>
      <c r="W28" s="76" t="e">
        <f t="shared" si="12"/>
        <v>#NUM!</v>
      </c>
      <c r="X28" s="76" t="e">
        <f t="shared" si="13"/>
        <v>#NUM!</v>
      </c>
      <c r="Y28" s="76" t="e">
        <f t="shared" si="14"/>
        <v>#NUM!</v>
      </c>
      <c r="Z28" s="76" t="e">
        <f t="shared" si="15"/>
        <v>#N/A</v>
      </c>
      <c r="AA28" s="76" t="e">
        <f t="shared" si="16"/>
        <v>#NUM!</v>
      </c>
      <c r="AB28" s="76" t="e">
        <f t="shared" si="17"/>
        <v>#NUM!</v>
      </c>
      <c r="AC28" s="76" t="e">
        <f t="shared" si="18"/>
        <v>#NUM!</v>
      </c>
      <c r="AD28" s="76" t="e">
        <f t="shared" si="19"/>
        <v>#NUM!</v>
      </c>
      <c r="AE28" s="76" t="e">
        <f t="shared" si="20"/>
        <v>#NUM!</v>
      </c>
      <c r="AF28" s="76" t="e">
        <f t="shared" si="21"/>
        <v>#N/A</v>
      </c>
      <c r="AG28" s="76" t="e">
        <f t="shared" si="22"/>
        <v>#NUM!</v>
      </c>
      <c r="AH28" s="76" t="e">
        <f t="shared" si="23"/>
        <v>#NUM!</v>
      </c>
      <c r="AI28" s="76" t="e">
        <f t="shared" si="24"/>
        <v>#NUM!</v>
      </c>
      <c r="AJ28" s="76" t="e">
        <f t="shared" si="25"/>
        <v>#N/A</v>
      </c>
    </row>
    <row r="29" spans="1:36" ht="12.95" customHeight="1" x14ac:dyDescent="0.15">
      <c r="A29" s="75"/>
      <c r="B29" s="135"/>
      <c r="C29" s="136"/>
      <c r="D29" s="75"/>
      <c r="E29" s="75"/>
      <c r="F29" s="4" t="str">
        <f t="shared" si="0"/>
        <v/>
      </c>
      <c r="G29" s="75"/>
      <c r="H29" s="75"/>
      <c r="I29" s="75"/>
      <c r="J29" s="1" t="s">
        <v>15</v>
      </c>
      <c r="K29" s="76" t="e">
        <f t="shared" si="1"/>
        <v>#NUM!</v>
      </c>
      <c r="L29" s="76" t="e">
        <f t="shared" si="2"/>
        <v>#NUM!</v>
      </c>
      <c r="M29" s="76" t="e">
        <f t="shared" si="3"/>
        <v>#NUM!</v>
      </c>
      <c r="N29" s="76" t="e">
        <f t="shared" si="4"/>
        <v>#NUM!</v>
      </c>
      <c r="O29" s="76" t="e">
        <f t="shared" si="5"/>
        <v>#NUM!</v>
      </c>
      <c r="P29" s="76" t="e">
        <f t="shared" si="26"/>
        <v>#N/A</v>
      </c>
      <c r="Q29" s="76" t="e">
        <f t="shared" si="6"/>
        <v>#NUM!</v>
      </c>
      <c r="R29" s="76" t="e">
        <f t="shared" si="7"/>
        <v>#NUM!</v>
      </c>
      <c r="S29" s="76" t="e">
        <f t="shared" si="8"/>
        <v>#NUM!</v>
      </c>
      <c r="T29" s="76" t="e">
        <f t="shared" si="9"/>
        <v>#NUM!</v>
      </c>
      <c r="U29" s="76" t="e">
        <f t="shared" si="10"/>
        <v>#N/A</v>
      </c>
      <c r="V29" s="76" t="e">
        <f t="shared" si="11"/>
        <v>#NUM!</v>
      </c>
      <c r="W29" s="76" t="e">
        <f t="shared" si="12"/>
        <v>#NUM!</v>
      </c>
      <c r="X29" s="76" t="e">
        <f t="shared" si="13"/>
        <v>#NUM!</v>
      </c>
      <c r="Y29" s="76" t="e">
        <f t="shared" si="14"/>
        <v>#NUM!</v>
      </c>
      <c r="Z29" s="76" t="e">
        <f t="shared" si="15"/>
        <v>#N/A</v>
      </c>
      <c r="AA29" s="76" t="e">
        <f t="shared" si="16"/>
        <v>#NUM!</v>
      </c>
      <c r="AB29" s="76" t="e">
        <f t="shared" si="17"/>
        <v>#NUM!</v>
      </c>
      <c r="AC29" s="76" t="e">
        <f t="shared" si="18"/>
        <v>#NUM!</v>
      </c>
      <c r="AD29" s="76" t="e">
        <f t="shared" si="19"/>
        <v>#NUM!</v>
      </c>
      <c r="AE29" s="76" t="e">
        <f t="shared" si="20"/>
        <v>#NUM!</v>
      </c>
      <c r="AF29" s="76" t="e">
        <f t="shared" si="21"/>
        <v>#N/A</v>
      </c>
      <c r="AG29" s="76" t="e">
        <f t="shared" si="22"/>
        <v>#NUM!</v>
      </c>
      <c r="AH29" s="76" t="e">
        <f t="shared" si="23"/>
        <v>#NUM!</v>
      </c>
      <c r="AI29" s="76" t="e">
        <f t="shared" si="24"/>
        <v>#NUM!</v>
      </c>
      <c r="AJ29" s="76" t="e">
        <f t="shared" si="25"/>
        <v>#N/A</v>
      </c>
    </row>
    <row r="30" spans="1:36" ht="12.95" customHeight="1" x14ac:dyDescent="0.15">
      <c r="A30" s="75"/>
      <c r="B30" s="135"/>
      <c r="C30" s="136"/>
      <c r="D30" s="75"/>
      <c r="E30" s="75"/>
      <c r="F30" s="4" t="str">
        <f t="shared" si="0"/>
        <v/>
      </c>
      <c r="G30" s="75"/>
      <c r="H30" s="75"/>
      <c r="I30" s="75"/>
      <c r="J30" s="1" t="s">
        <v>15</v>
      </c>
      <c r="K30" s="76" t="e">
        <f t="shared" si="1"/>
        <v>#NUM!</v>
      </c>
      <c r="L30" s="76" t="e">
        <f t="shared" si="2"/>
        <v>#NUM!</v>
      </c>
      <c r="M30" s="76" t="e">
        <f t="shared" si="3"/>
        <v>#NUM!</v>
      </c>
      <c r="N30" s="76" t="e">
        <f t="shared" si="4"/>
        <v>#NUM!</v>
      </c>
      <c r="O30" s="76" t="e">
        <f t="shared" si="5"/>
        <v>#NUM!</v>
      </c>
      <c r="P30" s="76" t="e">
        <f t="shared" si="26"/>
        <v>#N/A</v>
      </c>
      <c r="Q30" s="76" t="e">
        <f t="shared" si="6"/>
        <v>#NUM!</v>
      </c>
      <c r="R30" s="76" t="e">
        <f t="shared" si="7"/>
        <v>#NUM!</v>
      </c>
      <c r="S30" s="76" t="e">
        <f t="shared" si="8"/>
        <v>#NUM!</v>
      </c>
      <c r="T30" s="76" t="e">
        <f t="shared" si="9"/>
        <v>#NUM!</v>
      </c>
      <c r="U30" s="76" t="e">
        <f t="shared" si="10"/>
        <v>#N/A</v>
      </c>
      <c r="V30" s="76" t="e">
        <f t="shared" si="11"/>
        <v>#NUM!</v>
      </c>
      <c r="W30" s="76" t="e">
        <f t="shared" si="12"/>
        <v>#NUM!</v>
      </c>
      <c r="X30" s="76" t="e">
        <f t="shared" si="13"/>
        <v>#NUM!</v>
      </c>
      <c r="Y30" s="76" t="e">
        <f t="shared" si="14"/>
        <v>#NUM!</v>
      </c>
      <c r="Z30" s="76" t="e">
        <f t="shared" si="15"/>
        <v>#N/A</v>
      </c>
      <c r="AA30" s="76" t="e">
        <f t="shared" si="16"/>
        <v>#NUM!</v>
      </c>
      <c r="AB30" s="76" t="e">
        <f t="shared" si="17"/>
        <v>#NUM!</v>
      </c>
      <c r="AC30" s="76" t="e">
        <f t="shared" si="18"/>
        <v>#NUM!</v>
      </c>
      <c r="AD30" s="76" t="e">
        <f t="shared" si="19"/>
        <v>#NUM!</v>
      </c>
      <c r="AE30" s="76" t="e">
        <f t="shared" si="20"/>
        <v>#NUM!</v>
      </c>
      <c r="AF30" s="76" t="e">
        <f t="shared" si="21"/>
        <v>#N/A</v>
      </c>
      <c r="AG30" s="76" t="e">
        <f t="shared" si="22"/>
        <v>#NUM!</v>
      </c>
      <c r="AH30" s="76" t="e">
        <f t="shared" si="23"/>
        <v>#NUM!</v>
      </c>
      <c r="AI30" s="76" t="e">
        <f t="shared" si="24"/>
        <v>#NUM!</v>
      </c>
      <c r="AJ30" s="76" t="e">
        <f t="shared" si="25"/>
        <v>#N/A</v>
      </c>
    </row>
    <row r="31" spans="1:36" ht="12.95" customHeight="1" x14ac:dyDescent="0.15">
      <c r="A31" s="75"/>
      <c r="B31" s="107"/>
      <c r="C31" s="107"/>
      <c r="D31" s="75"/>
      <c r="E31" s="75"/>
      <c r="F31" s="4" t="str">
        <f t="shared" si="0"/>
        <v/>
      </c>
      <c r="G31" s="75"/>
      <c r="H31" s="75"/>
      <c r="I31" s="75"/>
      <c r="J31" s="1" t="s">
        <v>15</v>
      </c>
      <c r="K31" s="76" t="e">
        <f t="shared" si="1"/>
        <v>#NUM!</v>
      </c>
      <c r="L31" s="76" t="e">
        <f t="shared" si="2"/>
        <v>#NUM!</v>
      </c>
      <c r="M31" s="76" t="e">
        <f t="shared" si="3"/>
        <v>#NUM!</v>
      </c>
      <c r="N31" s="76" t="e">
        <f t="shared" si="4"/>
        <v>#NUM!</v>
      </c>
      <c r="O31" s="76" t="e">
        <f t="shared" si="5"/>
        <v>#NUM!</v>
      </c>
      <c r="P31" s="76" t="e">
        <f t="shared" si="26"/>
        <v>#N/A</v>
      </c>
      <c r="Q31" s="76" t="e">
        <f t="shared" si="6"/>
        <v>#NUM!</v>
      </c>
      <c r="R31" s="76" t="e">
        <f t="shared" si="7"/>
        <v>#NUM!</v>
      </c>
      <c r="S31" s="76" t="e">
        <f t="shared" si="8"/>
        <v>#NUM!</v>
      </c>
      <c r="T31" s="76" t="e">
        <f t="shared" si="9"/>
        <v>#NUM!</v>
      </c>
      <c r="U31" s="76" t="e">
        <f t="shared" si="10"/>
        <v>#N/A</v>
      </c>
      <c r="V31" s="76" t="e">
        <f t="shared" si="11"/>
        <v>#NUM!</v>
      </c>
      <c r="W31" s="76" t="e">
        <f t="shared" si="12"/>
        <v>#NUM!</v>
      </c>
      <c r="X31" s="76" t="e">
        <f t="shared" si="13"/>
        <v>#NUM!</v>
      </c>
      <c r="Y31" s="76" t="e">
        <f t="shared" si="14"/>
        <v>#NUM!</v>
      </c>
      <c r="Z31" s="76" t="e">
        <f t="shared" si="15"/>
        <v>#N/A</v>
      </c>
      <c r="AA31" s="76" t="e">
        <f t="shared" si="16"/>
        <v>#NUM!</v>
      </c>
      <c r="AB31" s="76" t="e">
        <f t="shared" si="17"/>
        <v>#NUM!</v>
      </c>
      <c r="AC31" s="76" t="e">
        <f t="shared" si="18"/>
        <v>#NUM!</v>
      </c>
      <c r="AD31" s="76" t="e">
        <f t="shared" si="19"/>
        <v>#NUM!</v>
      </c>
      <c r="AE31" s="76" t="e">
        <f t="shared" si="20"/>
        <v>#NUM!</v>
      </c>
      <c r="AF31" s="76" t="e">
        <f t="shared" si="21"/>
        <v>#N/A</v>
      </c>
      <c r="AG31" s="76" t="e">
        <f t="shared" si="22"/>
        <v>#NUM!</v>
      </c>
      <c r="AH31" s="76" t="e">
        <f t="shared" si="23"/>
        <v>#NUM!</v>
      </c>
      <c r="AI31" s="76" t="e">
        <f t="shared" si="24"/>
        <v>#NUM!</v>
      </c>
      <c r="AJ31" s="76" t="e">
        <f t="shared" si="25"/>
        <v>#N/A</v>
      </c>
    </row>
    <row r="32" spans="1:36" ht="12.95" customHeight="1" x14ac:dyDescent="0.15">
      <c r="A32" s="75"/>
      <c r="B32" s="107"/>
      <c r="C32" s="107"/>
      <c r="D32" s="75"/>
      <c r="E32" s="75"/>
      <c r="F32" s="4" t="str">
        <f t="shared" si="0"/>
        <v/>
      </c>
      <c r="G32" s="75"/>
      <c r="H32" s="75"/>
      <c r="I32" s="75"/>
      <c r="J32" s="1" t="s">
        <v>15</v>
      </c>
      <c r="K32" s="76" t="e">
        <f t="shared" si="1"/>
        <v>#NUM!</v>
      </c>
      <c r="L32" s="76" t="e">
        <f t="shared" si="2"/>
        <v>#NUM!</v>
      </c>
      <c r="M32" s="76" t="e">
        <f t="shared" si="3"/>
        <v>#NUM!</v>
      </c>
      <c r="N32" s="76" t="e">
        <f t="shared" si="4"/>
        <v>#NUM!</v>
      </c>
      <c r="O32" s="76" t="e">
        <f t="shared" si="5"/>
        <v>#NUM!</v>
      </c>
      <c r="P32" s="76" t="e">
        <f t="shared" si="26"/>
        <v>#N/A</v>
      </c>
      <c r="Q32" s="76" t="e">
        <f t="shared" si="6"/>
        <v>#NUM!</v>
      </c>
      <c r="R32" s="76" t="e">
        <f t="shared" si="7"/>
        <v>#NUM!</v>
      </c>
      <c r="S32" s="76" t="e">
        <f t="shared" si="8"/>
        <v>#NUM!</v>
      </c>
      <c r="T32" s="76" t="e">
        <f t="shared" si="9"/>
        <v>#NUM!</v>
      </c>
      <c r="U32" s="76" t="e">
        <f t="shared" si="10"/>
        <v>#N/A</v>
      </c>
      <c r="V32" s="76" t="e">
        <f t="shared" si="11"/>
        <v>#NUM!</v>
      </c>
      <c r="W32" s="76" t="e">
        <f t="shared" si="12"/>
        <v>#NUM!</v>
      </c>
      <c r="X32" s="76" t="e">
        <f t="shared" si="13"/>
        <v>#NUM!</v>
      </c>
      <c r="Y32" s="76" t="e">
        <f t="shared" si="14"/>
        <v>#NUM!</v>
      </c>
      <c r="Z32" s="76" t="e">
        <f t="shared" si="15"/>
        <v>#N/A</v>
      </c>
      <c r="AA32" s="76" t="e">
        <f t="shared" si="16"/>
        <v>#NUM!</v>
      </c>
      <c r="AB32" s="76" t="e">
        <f t="shared" si="17"/>
        <v>#NUM!</v>
      </c>
      <c r="AC32" s="76" t="e">
        <f t="shared" si="18"/>
        <v>#NUM!</v>
      </c>
      <c r="AD32" s="76" t="e">
        <f t="shared" si="19"/>
        <v>#NUM!</v>
      </c>
      <c r="AE32" s="76" t="e">
        <f t="shared" si="20"/>
        <v>#NUM!</v>
      </c>
      <c r="AF32" s="76" t="e">
        <f t="shared" si="21"/>
        <v>#N/A</v>
      </c>
      <c r="AG32" s="76" t="e">
        <f t="shared" si="22"/>
        <v>#NUM!</v>
      </c>
      <c r="AH32" s="76" t="e">
        <f t="shared" si="23"/>
        <v>#NUM!</v>
      </c>
      <c r="AI32" s="76" t="e">
        <f t="shared" si="24"/>
        <v>#NUM!</v>
      </c>
      <c r="AJ32" s="76" t="e">
        <f t="shared" si="25"/>
        <v>#N/A</v>
      </c>
    </row>
    <row r="33" spans="1:36" ht="12.95" customHeight="1" x14ac:dyDescent="0.15">
      <c r="A33" s="75"/>
      <c r="B33" s="107"/>
      <c r="C33" s="107"/>
      <c r="D33" s="75"/>
      <c r="E33" s="75"/>
      <c r="F33" s="4" t="str">
        <f t="shared" si="0"/>
        <v/>
      </c>
      <c r="G33" s="75"/>
      <c r="H33" s="75"/>
      <c r="I33" s="75"/>
      <c r="J33" s="1" t="s">
        <v>15</v>
      </c>
      <c r="K33" s="76" t="e">
        <f t="shared" si="1"/>
        <v>#NUM!</v>
      </c>
      <c r="L33" s="76" t="e">
        <f t="shared" si="2"/>
        <v>#NUM!</v>
      </c>
      <c r="M33" s="76" t="e">
        <f t="shared" si="3"/>
        <v>#NUM!</v>
      </c>
      <c r="N33" s="76" t="e">
        <f t="shared" si="4"/>
        <v>#NUM!</v>
      </c>
      <c r="O33" s="76" t="e">
        <f t="shared" si="5"/>
        <v>#NUM!</v>
      </c>
      <c r="P33" s="76" t="e">
        <f t="shared" si="26"/>
        <v>#N/A</v>
      </c>
      <c r="Q33" s="76" t="e">
        <f t="shared" si="6"/>
        <v>#NUM!</v>
      </c>
      <c r="R33" s="76" t="e">
        <f t="shared" si="7"/>
        <v>#NUM!</v>
      </c>
      <c r="S33" s="76" t="e">
        <f t="shared" si="8"/>
        <v>#NUM!</v>
      </c>
      <c r="T33" s="76" t="e">
        <f t="shared" si="9"/>
        <v>#NUM!</v>
      </c>
      <c r="U33" s="76" t="e">
        <f t="shared" si="10"/>
        <v>#N/A</v>
      </c>
      <c r="V33" s="76" t="e">
        <f t="shared" si="11"/>
        <v>#NUM!</v>
      </c>
      <c r="W33" s="76" t="e">
        <f t="shared" si="12"/>
        <v>#NUM!</v>
      </c>
      <c r="X33" s="76" t="e">
        <f t="shared" si="13"/>
        <v>#NUM!</v>
      </c>
      <c r="Y33" s="76" t="e">
        <f t="shared" si="14"/>
        <v>#NUM!</v>
      </c>
      <c r="Z33" s="76" t="e">
        <f t="shared" si="15"/>
        <v>#N/A</v>
      </c>
      <c r="AA33" s="76" t="e">
        <f t="shared" si="16"/>
        <v>#NUM!</v>
      </c>
      <c r="AB33" s="76" t="e">
        <f t="shared" si="17"/>
        <v>#NUM!</v>
      </c>
      <c r="AC33" s="76" t="e">
        <f t="shared" si="18"/>
        <v>#NUM!</v>
      </c>
      <c r="AD33" s="76" t="e">
        <f t="shared" si="19"/>
        <v>#NUM!</v>
      </c>
      <c r="AE33" s="76" t="e">
        <f t="shared" si="20"/>
        <v>#NUM!</v>
      </c>
      <c r="AF33" s="76" t="e">
        <f t="shared" si="21"/>
        <v>#N/A</v>
      </c>
      <c r="AG33" s="76" t="e">
        <f t="shared" si="22"/>
        <v>#NUM!</v>
      </c>
      <c r="AH33" s="76" t="e">
        <f t="shared" si="23"/>
        <v>#NUM!</v>
      </c>
      <c r="AI33" s="76" t="e">
        <f t="shared" si="24"/>
        <v>#NUM!</v>
      </c>
      <c r="AJ33" s="76" t="e">
        <f t="shared" si="25"/>
        <v>#N/A</v>
      </c>
    </row>
    <row r="34" spans="1:36" ht="12.95" customHeight="1" x14ac:dyDescent="0.15">
      <c r="A34" s="75"/>
      <c r="B34" s="107"/>
      <c r="C34" s="107"/>
      <c r="D34" s="75"/>
      <c r="E34" s="75"/>
      <c r="F34" s="4" t="str">
        <f t="shared" si="0"/>
        <v/>
      </c>
      <c r="G34" s="75"/>
      <c r="H34" s="75"/>
      <c r="I34" s="75"/>
      <c r="K34" s="76" t="e">
        <f t="shared" si="1"/>
        <v>#NUM!</v>
      </c>
      <c r="L34" s="76" t="e">
        <f t="shared" si="2"/>
        <v>#NUM!</v>
      </c>
      <c r="M34" s="76" t="e">
        <f t="shared" si="3"/>
        <v>#NUM!</v>
      </c>
      <c r="N34" s="76" t="e">
        <f t="shared" si="4"/>
        <v>#NUM!</v>
      </c>
      <c r="O34" s="76" t="e">
        <f t="shared" si="5"/>
        <v>#NUM!</v>
      </c>
      <c r="P34" s="76" t="e">
        <f t="shared" si="26"/>
        <v>#N/A</v>
      </c>
      <c r="Q34" s="76" t="e">
        <f t="shared" si="6"/>
        <v>#NUM!</v>
      </c>
      <c r="R34" s="76" t="e">
        <f t="shared" si="7"/>
        <v>#NUM!</v>
      </c>
      <c r="S34" s="76" t="e">
        <f t="shared" si="8"/>
        <v>#NUM!</v>
      </c>
      <c r="T34" s="76" t="e">
        <f t="shared" si="9"/>
        <v>#NUM!</v>
      </c>
      <c r="U34" s="76" t="e">
        <f t="shared" si="10"/>
        <v>#N/A</v>
      </c>
      <c r="V34" s="76" t="e">
        <f t="shared" si="11"/>
        <v>#NUM!</v>
      </c>
      <c r="W34" s="76" t="e">
        <f t="shared" si="12"/>
        <v>#NUM!</v>
      </c>
      <c r="X34" s="76" t="e">
        <f t="shared" si="13"/>
        <v>#NUM!</v>
      </c>
      <c r="Y34" s="76" t="e">
        <f t="shared" si="14"/>
        <v>#NUM!</v>
      </c>
      <c r="Z34" s="76" t="e">
        <f t="shared" si="15"/>
        <v>#N/A</v>
      </c>
      <c r="AA34" s="76" t="e">
        <f t="shared" si="16"/>
        <v>#NUM!</v>
      </c>
      <c r="AB34" s="76" t="e">
        <f t="shared" si="17"/>
        <v>#NUM!</v>
      </c>
      <c r="AC34" s="76" t="e">
        <f t="shared" si="18"/>
        <v>#NUM!</v>
      </c>
      <c r="AD34" s="76" t="e">
        <f t="shared" si="19"/>
        <v>#NUM!</v>
      </c>
      <c r="AE34" s="76" t="e">
        <f t="shared" si="20"/>
        <v>#NUM!</v>
      </c>
      <c r="AF34" s="76" t="e">
        <f t="shared" si="21"/>
        <v>#N/A</v>
      </c>
      <c r="AG34" s="76" t="e">
        <f t="shared" si="22"/>
        <v>#NUM!</v>
      </c>
      <c r="AH34" s="76" t="e">
        <f t="shared" si="23"/>
        <v>#NUM!</v>
      </c>
      <c r="AI34" s="76" t="e">
        <f t="shared" si="24"/>
        <v>#NUM!</v>
      </c>
      <c r="AJ34" s="76" t="e">
        <f t="shared" si="25"/>
        <v>#N/A</v>
      </c>
    </row>
    <row r="35" spans="1:36" ht="12.95" customHeight="1" x14ac:dyDescent="0.15">
      <c r="A35" s="75"/>
      <c r="B35" s="107"/>
      <c r="C35" s="107"/>
      <c r="D35" s="75"/>
      <c r="E35" s="75"/>
      <c r="F35" s="4" t="str">
        <f t="shared" si="0"/>
        <v/>
      </c>
      <c r="G35" s="75"/>
      <c r="H35" s="75"/>
      <c r="I35" s="75"/>
      <c r="K35" s="76" t="e">
        <f t="shared" si="1"/>
        <v>#NUM!</v>
      </c>
      <c r="L35" s="76" t="e">
        <f t="shared" si="2"/>
        <v>#NUM!</v>
      </c>
      <c r="M35" s="76" t="e">
        <f t="shared" si="3"/>
        <v>#NUM!</v>
      </c>
      <c r="N35" s="76" t="e">
        <f t="shared" si="4"/>
        <v>#NUM!</v>
      </c>
      <c r="O35" s="76" t="e">
        <f t="shared" si="5"/>
        <v>#NUM!</v>
      </c>
      <c r="P35" s="76" t="e">
        <f t="shared" si="26"/>
        <v>#N/A</v>
      </c>
      <c r="Q35" s="76" t="e">
        <f t="shared" si="6"/>
        <v>#NUM!</v>
      </c>
      <c r="R35" s="76" t="e">
        <f t="shared" si="7"/>
        <v>#NUM!</v>
      </c>
      <c r="S35" s="76" t="e">
        <f t="shared" si="8"/>
        <v>#NUM!</v>
      </c>
      <c r="T35" s="76" t="e">
        <f t="shared" si="9"/>
        <v>#NUM!</v>
      </c>
      <c r="U35" s="76" t="e">
        <f t="shared" si="10"/>
        <v>#N/A</v>
      </c>
      <c r="V35" s="76" t="e">
        <f t="shared" si="11"/>
        <v>#NUM!</v>
      </c>
      <c r="W35" s="76" t="e">
        <f t="shared" si="12"/>
        <v>#NUM!</v>
      </c>
      <c r="X35" s="76" t="e">
        <f t="shared" si="13"/>
        <v>#NUM!</v>
      </c>
      <c r="Y35" s="76" t="e">
        <f t="shared" si="14"/>
        <v>#NUM!</v>
      </c>
      <c r="Z35" s="76" t="e">
        <f t="shared" si="15"/>
        <v>#N/A</v>
      </c>
      <c r="AA35" s="76" t="e">
        <f t="shared" si="16"/>
        <v>#NUM!</v>
      </c>
      <c r="AB35" s="76" t="e">
        <f t="shared" si="17"/>
        <v>#NUM!</v>
      </c>
      <c r="AC35" s="76" t="e">
        <f t="shared" si="18"/>
        <v>#NUM!</v>
      </c>
      <c r="AD35" s="76" t="e">
        <f t="shared" si="19"/>
        <v>#NUM!</v>
      </c>
      <c r="AE35" s="76" t="e">
        <f t="shared" si="20"/>
        <v>#NUM!</v>
      </c>
      <c r="AF35" s="76" t="e">
        <f t="shared" si="21"/>
        <v>#N/A</v>
      </c>
      <c r="AG35" s="76" t="e">
        <f t="shared" si="22"/>
        <v>#NUM!</v>
      </c>
      <c r="AH35" s="76" t="e">
        <f t="shared" si="23"/>
        <v>#NUM!</v>
      </c>
      <c r="AI35" s="76" t="e">
        <f t="shared" si="24"/>
        <v>#NUM!</v>
      </c>
      <c r="AJ35" s="76" t="e">
        <f t="shared" si="25"/>
        <v>#N/A</v>
      </c>
    </row>
    <row r="36" spans="1:36" ht="12.95" customHeight="1" x14ac:dyDescent="0.15">
      <c r="A36" s="75"/>
      <c r="B36" s="107"/>
      <c r="C36" s="107"/>
      <c r="D36" s="75"/>
      <c r="E36" s="75"/>
      <c r="F36" s="4" t="str">
        <f t="shared" si="0"/>
        <v/>
      </c>
      <c r="G36" s="75"/>
      <c r="H36" s="75"/>
      <c r="I36" s="75"/>
      <c r="K36" s="76" t="e">
        <f t="shared" si="1"/>
        <v>#NUM!</v>
      </c>
      <c r="L36" s="76" t="e">
        <f t="shared" si="2"/>
        <v>#NUM!</v>
      </c>
      <c r="M36" s="76" t="e">
        <f t="shared" si="3"/>
        <v>#NUM!</v>
      </c>
      <c r="N36" s="76" t="e">
        <f t="shared" si="4"/>
        <v>#NUM!</v>
      </c>
      <c r="O36" s="76" t="e">
        <f t="shared" si="5"/>
        <v>#NUM!</v>
      </c>
      <c r="P36" s="76" t="e">
        <f t="shared" si="26"/>
        <v>#N/A</v>
      </c>
      <c r="Q36" s="76" t="e">
        <f t="shared" si="6"/>
        <v>#NUM!</v>
      </c>
      <c r="R36" s="76" t="e">
        <f t="shared" si="7"/>
        <v>#NUM!</v>
      </c>
      <c r="S36" s="76" t="e">
        <f t="shared" si="8"/>
        <v>#NUM!</v>
      </c>
      <c r="T36" s="76" t="e">
        <f t="shared" si="9"/>
        <v>#NUM!</v>
      </c>
      <c r="U36" s="76" t="e">
        <f t="shared" si="10"/>
        <v>#N/A</v>
      </c>
      <c r="V36" s="76" t="e">
        <f t="shared" si="11"/>
        <v>#NUM!</v>
      </c>
      <c r="W36" s="76" t="e">
        <f t="shared" si="12"/>
        <v>#NUM!</v>
      </c>
      <c r="X36" s="76" t="e">
        <f t="shared" si="13"/>
        <v>#NUM!</v>
      </c>
      <c r="Y36" s="76" t="e">
        <f t="shared" si="14"/>
        <v>#NUM!</v>
      </c>
      <c r="Z36" s="76" t="e">
        <f t="shared" si="15"/>
        <v>#N/A</v>
      </c>
      <c r="AA36" s="76" t="e">
        <f t="shared" si="16"/>
        <v>#NUM!</v>
      </c>
      <c r="AB36" s="76" t="e">
        <f t="shared" si="17"/>
        <v>#NUM!</v>
      </c>
      <c r="AC36" s="76" t="e">
        <f t="shared" si="18"/>
        <v>#NUM!</v>
      </c>
      <c r="AD36" s="76" t="e">
        <f t="shared" si="19"/>
        <v>#NUM!</v>
      </c>
      <c r="AE36" s="76" t="e">
        <f t="shared" si="20"/>
        <v>#NUM!</v>
      </c>
      <c r="AF36" s="76" t="e">
        <f t="shared" si="21"/>
        <v>#N/A</v>
      </c>
      <c r="AG36" s="76" t="e">
        <f t="shared" si="22"/>
        <v>#NUM!</v>
      </c>
      <c r="AH36" s="76" t="e">
        <f t="shared" si="23"/>
        <v>#NUM!</v>
      </c>
      <c r="AI36" s="76" t="e">
        <f t="shared" si="24"/>
        <v>#NUM!</v>
      </c>
      <c r="AJ36" s="76" t="e">
        <f t="shared" si="25"/>
        <v>#N/A</v>
      </c>
    </row>
    <row r="37" spans="1:36" ht="12.95" customHeight="1" x14ac:dyDescent="0.15">
      <c r="A37" s="75"/>
      <c r="B37" s="107"/>
      <c r="C37" s="107"/>
      <c r="D37" s="75"/>
      <c r="E37" s="75"/>
      <c r="F37" s="4" t="str">
        <f t="shared" si="0"/>
        <v/>
      </c>
      <c r="G37" s="75"/>
      <c r="H37" s="75"/>
      <c r="I37" s="75"/>
      <c r="K37" s="76" t="e">
        <f t="shared" si="1"/>
        <v>#NUM!</v>
      </c>
      <c r="L37" s="76" t="e">
        <f t="shared" si="2"/>
        <v>#NUM!</v>
      </c>
      <c r="M37" s="76" t="e">
        <f t="shared" si="3"/>
        <v>#NUM!</v>
      </c>
      <c r="N37" s="76" t="e">
        <f t="shared" si="4"/>
        <v>#NUM!</v>
      </c>
      <c r="O37" s="76" t="e">
        <f t="shared" si="5"/>
        <v>#NUM!</v>
      </c>
      <c r="P37" s="76" t="e">
        <f t="shared" si="26"/>
        <v>#N/A</v>
      </c>
      <c r="Q37" s="76" t="e">
        <f t="shared" si="6"/>
        <v>#NUM!</v>
      </c>
      <c r="R37" s="76" t="e">
        <f t="shared" si="7"/>
        <v>#NUM!</v>
      </c>
      <c r="S37" s="76" t="e">
        <f t="shared" si="8"/>
        <v>#NUM!</v>
      </c>
      <c r="T37" s="76" t="e">
        <f t="shared" si="9"/>
        <v>#NUM!</v>
      </c>
      <c r="U37" s="76" t="e">
        <f t="shared" si="10"/>
        <v>#N/A</v>
      </c>
      <c r="V37" s="76" t="e">
        <f t="shared" si="11"/>
        <v>#NUM!</v>
      </c>
      <c r="W37" s="76" t="e">
        <f t="shared" si="12"/>
        <v>#NUM!</v>
      </c>
      <c r="X37" s="76" t="e">
        <f t="shared" si="13"/>
        <v>#NUM!</v>
      </c>
      <c r="Y37" s="76" t="e">
        <f t="shared" si="14"/>
        <v>#NUM!</v>
      </c>
      <c r="Z37" s="76" t="e">
        <f t="shared" si="15"/>
        <v>#N/A</v>
      </c>
      <c r="AA37" s="76" t="e">
        <f t="shared" si="16"/>
        <v>#NUM!</v>
      </c>
      <c r="AB37" s="76" t="e">
        <f t="shared" si="17"/>
        <v>#NUM!</v>
      </c>
      <c r="AC37" s="76" t="e">
        <f t="shared" si="18"/>
        <v>#NUM!</v>
      </c>
      <c r="AD37" s="76" t="e">
        <f t="shared" si="19"/>
        <v>#NUM!</v>
      </c>
      <c r="AE37" s="76" t="e">
        <f t="shared" si="20"/>
        <v>#NUM!</v>
      </c>
      <c r="AF37" s="76" t="e">
        <f t="shared" si="21"/>
        <v>#N/A</v>
      </c>
      <c r="AG37" s="76" t="e">
        <f t="shared" si="22"/>
        <v>#NUM!</v>
      </c>
      <c r="AH37" s="76" t="e">
        <f t="shared" si="23"/>
        <v>#NUM!</v>
      </c>
      <c r="AI37" s="76" t="e">
        <f t="shared" si="24"/>
        <v>#NUM!</v>
      </c>
      <c r="AJ37" s="76" t="e">
        <f t="shared" si="25"/>
        <v>#N/A</v>
      </c>
    </row>
    <row r="38" spans="1:36" ht="12.95" customHeight="1" x14ac:dyDescent="0.15">
      <c r="A38" s="75"/>
      <c r="B38" s="107"/>
      <c r="C38" s="107"/>
      <c r="D38" s="75"/>
      <c r="E38" s="75"/>
      <c r="F38" s="4" t="str">
        <f t="shared" si="0"/>
        <v/>
      </c>
      <c r="G38" s="75"/>
      <c r="H38" s="75"/>
      <c r="I38" s="75"/>
      <c r="K38" s="76" t="e">
        <f t="shared" si="1"/>
        <v>#NUM!</v>
      </c>
      <c r="L38" s="76" t="e">
        <f t="shared" si="2"/>
        <v>#NUM!</v>
      </c>
      <c r="M38" s="76" t="e">
        <f t="shared" si="3"/>
        <v>#NUM!</v>
      </c>
      <c r="N38" s="76" t="e">
        <f t="shared" si="4"/>
        <v>#NUM!</v>
      </c>
      <c r="O38" s="76" t="e">
        <f t="shared" si="5"/>
        <v>#NUM!</v>
      </c>
      <c r="P38" s="76" t="e">
        <f t="shared" si="26"/>
        <v>#N/A</v>
      </c>
      <c r="Q38" s="76" t="e">
        <f t="shared" si="6"/>
        <v>#NUM!</v>
      </c>
      <c r="R38" s="76" t="e">
        <f t="shared" si="7"/>
        <v>#NUM!</v>
      </c>
      <c r="S38" s="76" t="e">
        <f t="shared" si="8"/>
        <v>#NUM!</v>
      </c>
      <c r="T38" s="76" t="e">
        <f t="shared" si="9"/>
        <v>#NUM!</v>
      </c>
      <c r="U38" s="76" t="e">
        <f t="shared" si="10"/>
        <v>#N/A</v>
      </c>
      <c r="V38" s="76" t="e">
        <f t="shared" si="11"/>
        <v>#NUM!</v>
      </c>
      <c r="W38" s="76" t="e">
        <f t="shared" si="12"/>
        <v>#NUM!</v>
      </c>
      <c r="X38" s="76" t="e">
        <f t="shared" si="13"/>
        <v>#NUM!</v>
      </c>
      <c r="Y38" s="76" t="e">
        <f t="shared" si="14"/>
        <v>#NUM!</v>
      </c>
      <c r="Z38" s="76" t="e">
        <f t="shared" si="15"/>
        <v>#N/A</v>
      </c>
      <c r="AA38" s="76" t="e">
        <f t="shared" si="16"/>
        <v>#NUM!</v>
      </c>
      <c r="AB38" s="76" t="e">
        <f t="shared" si="17"/>
        <v>#NUM!</v>
      </c>
      <c r="AC38" s="76" t="e">
        <f t="shared" si="18"/>
        <v>#NUM!</v>
      </c>
      <c r="AD38" s="76" t="e">
        <f t="shared" si="19"/>
        <v>#NUM!</v>
      </c>
      <c r="AE38" s="76" t="e">
        <f t="shared" si="20"/>
        <v>#NUM!</v>
      </c>
      <c r="AF38" s="76" t="e">
        <f t="shared" si="21"/>
        <v>#N/A</v>
      </c>
      <c r="AG38" s="76" t="e">
        <f t="shared" si="22"/>
        <v>#NUM!</v>
      </c>
      <c r="AH38" s="76" t="e">
        <f t="shared" si="23"/>
        <v>#NUM!</v>
      </c>
      <c r="AI38" s="76" t="e">
        <f t="shared" si="24"/>
        <v>#NUM!</v>
      </c>
      <c r="AJ38" s="76" t="e">
        <f t="shared" si="25"/>
        <v>#N/A</v>
      </c>
    </row>
    <row r="39" spans="1:36" ht="12.95" customHeight="1" x14ac:dyDescent="0.15">
      <c r="A39" s="75"/>
      <c r="B39" s="107"/>
      <c r="C39" s="107"/>
      <c r="D39" s="75"/>
      <c r="E39" s="75"/>
      <c r="F39" s="4" t="str">
        <f t="shared" si="0"/>
        <v/>
      </c>
      <c r="G39" s="75"/>
      <c r="H39" s="75"/>
      <c r="I39" s="75"/>
      <c r="K39" s="76" t="e">
        <f t="shared" si="1"/>
        <v>#NUM!</v>
      </c>
      <c r="L39" s="76" t="e">
        <f t="shared" si="2"/>
        <v>#NUM!</v>
      </c>
      <c r="M39" s="76" t="e">
        <f t="shared" si="3"/>
        <v>#NUM!</v>
      </c>
      <c r="N39" s="76" t="e">
        <f t="shared" si="4"/>
        <v>#NUM!</v>
      </c>
      <c r="O39" s="76" t="e">
        <f t="shared" si="5"/>
        <v>#NUM!</v>
      </c>
      <c r="P39" s="76" t="e">
        <f t="shared" si="26"/>
        <v>#N/A</v>
      </c>
      <c r="Q39" s="76" t="e">
        <f t="shared" si="6"/>
        <v>#NUM!</v>
      </c>
      <c r="R39" s="76" t="e">
        <f t="shared" si="7"/>
        <v>#NUM!</v>
      </c>
      <c r="S39" s="76" t="e">
        <f t="shared" si="8"/>
        <v>#NUM!</v>
      </c>
      <c r="T39" s="76" t="e">
        <f t="shared" si="9"/>
        <v>#NUM!</v>
      </c>
      <c r="U39" s="76" t="e">
        <f t="shared" si="10"/>
        <v>#N/A</v>
      </c>
      <c r="V39" s="76" t="e">
        <f t="shared" si="11"/>
        <v>#NUM!</v>
      </c>
      <c r="W39" s="76" t="e">
        <f t="shared" si="12"/>
        <v>#NUM!</v>
      </c>
      <c r="X39" s="76" t="e">
        <f t="shared" si="13"/>
        <v>#NUM!</v>
      </c>
      <c r="Y39" s="76" t="e">
        <f t="shared" si="14"/>
        <v>#NUM!</v>
      </c>
      <c r="Z39" s="76" t="e">
        <f t="shared" si="15"/>
        <v>#N/A</v>
      </c>
      <c r="AA39" s="76" t="e">
        <f t="shared" si="16"/>
        <v>#NUM!</v>
      </c>
      <c r="AB39" s="76" t="e">
        <f t="shared" si="17"/>
        <v>#NUM!</v>
      </c>
      <c r="AC39" s="76" t="e">
        <f t="shared" si="18"/>
        <v>#NUM!</v>
      </c>
      <c r="AD39" s="76" t="e">
        <f t="shared" si="19"/>
        <v>#NUM!</v>
      </c>
      <c r="AE39" s="76" t="e">
        <f t="shared" si="20"/>
        <v>#NUM!</v>
      </c>
      <c r="AF39" s="76" t="e">
        <f t="shared" si="21"/>
        <v>#N/A</v>
      </c>
      <c r="AG39" s="76" t="e">
        <f t="shared" si="22"/>
        <v>#NUM!</v>
      </c>
      <c r="AH39" s="76" t="e">
        <f t="shared" si="23"/>
        <v>#NUM!</v>
      </c>
      <c r="AI39" s="76" t="e">
        <f t="shared" si="24"/>
        <v>#NUM!</v>
      </c>
      <c r="AJ39" s="76" t="e">
        <f t="shared" si="25"/>
        <v>#N/A</v>
      </c>
    </row>
    <row r="40" spans="1:36" ht="12.95" customHeight="1" x14ac:dyDescent="0.15">
      <c r="A40" s="75"/>
      <c r="B40" s="107"/>
      <c r="C40" s="107"/>
      <c r="D40" s="75"/>
      <c r="E40" s="75"/>
      <c r="F40" s="4" t="str">
        <f t="shared" si="0"/>
        <v/>
      </c>
      <c r="G40" s="75"/>
      <c r="H40" s="75"/>
      <c r="I40" s="75"/>
      <c r="K40" s="76" t="e">
        <f t="shared" si="1"/>
        <v>#NUM!</v>
      </c>
      <c r="L40" s="76" t="e">
        <f t="shared" si="2"/>
        <v>#NUM!</v>
      </c>
      <c r="M40" s="76" t="e">
        <f t="shared" si="3"/>
        <v>#NUM!</v>
      </c>
      <c r="N40" s="76" t="e">
        <f t="shared" si="4"/>
        <v>#NUM!</v>
      </c>
      <c r="O40" s="76" t="e">
        <f t="shared" si="5"/>
        <v>#NUM!</v>
      </c>
      <c r="P40" s="76" t="e">
        <f t="shared" si="26"/>
        <v>#N/A</v>
      </c>
      <c r="Q40" s="76" t="e">
        <f t="shared" si="6"/>
        <v>#NUM!</v>
      </c>
      <c r="R40" s="76" t="e">
        <f t="shared" si="7"/>
        <v>#NUM!</v>
      </c>
      <c r="S40" s="76" t="e">
        <f t="shared" si="8"/>
        <v>#NUM!</v>
      </c>
      <c r="T40" s="76" t="e">
        <f t="shared" si="9"/>
        <v>#NUM!</v>
      </c>
      <c r="U40" s="76" t="e">
        <f t="shared" si="10"/>
        <v>#N/A</v>
      </c>
      <c r="V40" s="76" t="e">
        <f t="shared" si="11"/>
        <v>#NUM!</v>
      </c>
      <c r="W40" s="76" t="e">
        <f t="shared" si="12"/>
        <v>#NUM!</v>
      </c>
      <c r="X40" s="76" t="e">
        <f t="shared" si="13"/>
        <v>#NUM!</v>
      </c>
      <c r="Y40" s="76" t="e">
        <f t="shared" si="14"/>
        <v>#NUM!</v>
      </c>
      <c r="Z40" s="76" t="e">
        <f t="shared" si="15"/>
        <v>#N/A</v>
      </c>
      <c r="AA40" s="76" t="e">
        <f t="shared" si="16"/>
        <v>#NUM!</v>
      </c>
      <c r="AB40" s="76" t="e">
        <f t="shared" si="17"/>
        <v>#NUM!</v>
      </c>
      <c r="AC40" s="76" t="e">
        <f t="shared" si="18"/>
        <v>#NUM!</v>
      </c>
      <c r="AD40" s="76" t="e">
        <f t="shared" si="19"/>
        <v>#NUM!</v>
      </c>
      <c r="AE40" s="76" t="e">
        <f t="shared" si="20"/>
        <v>#NUM!</v>
      </c>
      <c r="AF40" s="76" t="e">
        <f t="shared" si="21"/>
        <v>#N/A</v>
      </c>
      <c r="AG40" s="76" t="e">
        <f t="shared" si="22"/>
        <v>#NUM!</v>
      </c>
      <c r="AH40" s="76" t="e">
        <f t="shared" si="23"/>
        <v>#NUM!</v>
      </c>
      <c r="AI40" s="76" t="e">
        <f t="shared" si="24"/>
        <v>#NUM!</v>
      </c>
      <c r="AJ40" s="76" t="e">
        <f t="shared" si="25"/>
        <v>#N/A</v>
      </c>
    </row>
    <row r="41" spans="1:36" ht="12.95" customHeight="1" x14ac:dyDescent="0.15">
      <c r="A41" s="75"/>
      <c r="B41" s="107"/>
      <c r="C41" s="107"/>
      <c r="D41" s="75"/>
      <c r="E41" s="75"/>
      <c r="F41" s="4" t="str">
        <f t="shared" si="0"/>
        <v/>
      </c>
      <c r="G41" s="75"/>
      <c r="H41" s="75"/>
      <c r="I41" s="75"/>
      <c r="K41" s="76" t="e">
        <f t="shared" si="1"/>
        <v>#NUM!</v>
      </c>
      <c r="L41" s="76" t="e">
        <f t="shared" si="2"/>
        <v>#NUM!</v>
      </c>
      <c r="M41" s="76" t="e">
        <f t="shared" si="3"/>
        <v>#NUM!</v>
      </c>
      <c r="N41" s="76" t="e">
        <f t="shared" si="4"/>
        <v>#NUM!</v>
      </c>
      <c r="O41" s="76" t="e">
        <f t="shared" si="5"/>
        <v>#NUM!</v>
      </c>
      <c r="P41" s="76" t="e">
        <f t="shared" si="26"/>
        <v>#N/A</v>
      </c>
      <c r="Q41" s="76" t="e">
        <f t="shared" si="6"/>
        <v>#NUM!</v>
      </c>
      <c r="R41" s="76" t="e">
        <f t="shared" si="7"/>
        <v>#NUM!</v>
      </c>
      <c r="S41" s="76" t="e">
        <f t="shared" si="8"/>
        <v>#NUM!</v>
      </c>
      <c r="T41" s="76" t="e">
        <f t="shared" si="9"/>
        <v>#NUM!</v>
      </c>
      <c r="U41" s="76" t="e">
        <f t="shared" si="10"/>
        <v>#N/A</v>
      </c>
      <c r="V41" s="76" t="e">
        <f t="shared" si="11"/>
        <v>#NUM!</v>
      </c>
      <c r="W41" s="76" t="e">
        <f t="shared" si="12"/>
        <v>#NUM!</v>
      </c>
      <c r="X41" s="76" t="e">
        <f t="shared" si="13"/>
        <v>#NUM!</v>
      </c>
      <c r="Y41" s="76" t="e">
        <f t="shared" si="14"/>
        <v>#NUM!</v>
      </c>
      <c r="Z41" s="76" t="e">
        <f t="shared" si="15"/>
        <v>#N/A</v>
      </c>
      <c r="AA41" s="76" t="e">
        <f t="shared" si="16"/>
        <v>#NUM!</v>
      </c>
      <c r="AB41" s="76" t="e">
        <f t="shared" si="17"/>
        <v>#NUM!</v>
      </c>
      <c r="AC41" s="76" t="e">
        <f t="shared" si="18"/>
        <v>#NUM!</v>
      </c>
      <c r="AD41" s="76" t="e">
        <f t="shared" si="19"/>
        <v>#NUM!</v>
      </c>
      <c r="AE41" s="76" t="e">
        <f t="shared" si="20"/>
        <v>#NUM!</v>
      </c>
      <c r="AF41" s="76" t="e">
        <f t="shared" si="21"/>
        <v>#N/A</v>
      </c>
      <c r="AG41" s="76" t="e">
        <f t="shared" si="22"/>
        <v>#NUM!</v>
      </c>
      <c r="AH41" s="76" t="e">
        <f t="shared" si="23"/>
        <v>#NUM!</v>
      </c>
      <c r="AI41" s="76" t="e">
        <f t="shared" si="24"/>
        <v>#NUM!</v>
      </c>
      <c r="AJ41" s="76" t="e">
        <f t="shared" si="25"/>
        <v>#N/A</v>
      </c>
    </row>
    <row r="42" spans="1:36" ht="12.95" customHeight="1" x14ac:dyDescent="0.15">
      <c r="A42" s="75"/>
      <c r="B42" s="107"/>
      <c r="C42" s="107"/>
      <c r="D42" s="75"/>
      <c r="E42" s="75"/>
      <c r="F42" s="4" t="str">
        <f t="shared" si="0"/>
        <v/>
      </c>
      <c r="G42" s="75"/>
      <c r="H42" s="75"/>
      <c r="I42" s="75"/>
      <c r="K42" s="76" t="e">
        <f t="shared" si="1"/>
        <v>#NUM!</v>
      </c>
      <c r="L42" s="76" t="e">
        <f t="shared" si="2"/>
        <v>#NUM!</v>
      </c>
      <c r="M42" s="76" t="e">
        <f t="shared" si="3"/>
        <v>#NUM!</v>
      </c>
      <c r="N42" s="76" t="e">
        <f t="shared" si="4"/>
        <v>#NUM!</v>
      </c>
      <c r="O42" s="76" t="e">
        <f t="shared" si="5"/>
        <v>#NUM!</v>
      </c>
      <c r="P42" s="76" t="e">
        <f t="shared" si="26"/>
        <v>#N/A</v>
      </c>
      <c r="Q42" s="76" t="e">
        <f t="shared" si="6"/>
        <v>#NUM!</v>
      </c>
      <c r="R42" s="76" t="e">
        <f t="shared" si="7"/>
        <v>#NUM!</v>
      </c>
      <c r="S42" s="76" t="e">
        <f t="shared" si="8"/>
        <v>#NUM!</v>
      </c>
      <c r="T42" s="76" t="e">
        <f t="shared" si="9"/>
        <v>#NUM!</v>
      </c>
      <c r="U42" s="76" t="e">
        <f t="shared" si="10"/>
        <v>#N/A</v>
      </c>
      <c r="V42" s="76" t="e">
        <f t="shared" si="11"/>
        <v>#NUM!</v>
      </c>
      <c r="W42" s="76" t="e">
        <f t="shared" si="12"/>
        <v>#NUM!</v>
      </c>
      <c r="X42" s="76" t="e">
        <f t="shared" si="13"/>
        <v>#NUM!</v>
      </c>
      <c r="Y42" s="76" t="e">
        <f t="shared" si="14"/>
        <v>#NUM!</v>
      </c>
      <c r="Z42" s="76" t="e">
        <f t="shared" si="15"/>
        <v>#N/A</v>
      </c>
      <c r="AA42" s="76" t="e">
        <f t="shared" si="16"/>
        <v>#NUM!</v>
      </c>
      <c r="AB42" s="76" t="e">
        <f t="shared" si="17"/>
        <v>#NUM!</v>
      </c>
      <c r="AC42" s="76" t="e">
        <f t="shared" si="18"/>
        <v>#NUM!</v>
      </c>
      <c r="AD42" s="76" t="e">
        <f t="shared" si="19"/>
        <v>#NUM!</v>
      </c>
      <c r="AE42" s="76" t="e">
        <f t="shared" si="20"/>
        <v>#NUM!</v>
      </c>
      <c r="AF42" s="76" t="e">
        <f t="shared" si="21"/>
        <v>#N/A</v>
      </c>
      <c r="AG42" s="76" t="e">
        <f t="shared" si="22"/>
        <v>#NUM!</v>
      </c>
      <c r="AH42" s="76" t="e">
        <f t="shared" si="23"/>
        <v>#NUM!</v>
      </c>
      <c r="AI42" s="76" t="e">
        <f t="shared" si="24"/>
        <v>#NUM!</v>
      </c>
      <c r="AJ42" s="76" t="e">
        <f t="shared" si="25"/>
        <v>#N/A</v>
      </c>
    </row>
    <row r="43" spans="1:36" ht="12.95" customHeight="1" x14ac:dyDescent="0.15">
      <c r="A43" s="75"/>
      <c r="B43" s="107"/>
      <c r="C43" s="107"/>
      <c r="D43" s="75"/>
      <c r="E43" s="75"/>
      <c r="F43" s="4" t="str">
        <f t="shared" si="0"/>
        <v/>
      </c>
      <c r="G43" s="75"/>
      <c r="H43" s="75"/>
      <c r="I43" s="75"/>
      <c r="K43" s="76" t="e">
        <f t="shared" si="1"/>
        <v>#NUM!</v>
      </c>
      <c r="L43" s="76" t="e">
        <f t="shared" si="2"/>
        <v>#NUM!</v>
      </c>
      <c r="M43" s="76" t="e">
        <f t="shared" si="3"/>
        <v>#NUM!</v>
      </c>
      <c r="N43" s="76" t="e">
        <f t="shared" si="4"/>
        <v>#NUM!</v>
      </c>
      <c r="O43" s="76" t="e">
        <f t="shared" si="5"/>
        <v>#NUM!</v>
      </c>
      <c r="P43" s="76" t="e">
        <f t="shared" si="26"/>
        <v>#N/A</v>
      </c>
      <c r="Q43" s="76" t="e">
        <f t="shared" si="6"/>
        <v>#NUM!</v>
      </c>
      <c r="R43" s="76" t="e">
        <f t="shared" si="7"/>
        <v>#NUM!</v>
      </c>
      <c r="S43" s="76" t="e">
        <f t="shared" si="8"/>
        <v>#NUM!</v>
      </c>
      <c r="T43" s="76" t="e">
        <f t="shared" si="9"/>
        <v>#NUM!</v>
      </c>
      <c r="U43" s="76" t="e">
        <f t="shared" si="10"/>
        <v>#N/A</v>
      </c>
      <c r="V43" s="76" t="e">
        <f t="shared" si="11"/>
        <v>#NUM!</v>
      </c>
      <c r="W43" s="76" t="e">
        <f t="shared" si="12"/>
        <v>#NUM!</v>
      </c>
      <c r="X43" s="76" t="e">
        <f t="shared" si="13"/>
        <v>#NUM!</v>
      </c>
      <c r="Y43" s="76" t="e">
        <f t="shared" si="14"/>
        <v>#NUM!</v>
      </c>
      <c r="Z43" s="76" t="e">
        <f t="shared" si="15"/>
        <v>#N/A</v>
      </c>
      <c r="AA43" s="76" t="e">
        <f t="shared" si="16"/>
        <v>#NUM!</v>
      </c>
      <c r="AB43" s="76" t="e">
        <f t="shared" si="17"/>
        <v>#NUM!</v>
      </c>
      <c r="AC43" s="76" t="e">
        <f t="shared" si="18"/>
        <v>#NUM!</v>
      </c>
      <c r="AD43" s="76" t="e">
        <f t="shared" si="19"/>
        <v>#NUM!</v>
      </c>
      <c r="AE43" s="76" t="e">
        <f t="shared" si="20"/>
        <v>#NUM!</v>
      </c>
      <c r="AF43" s="76" t="e">
        <f t="shared" si="21"/>
        <v>#N/A</v>
      </c>
      <c r="AG43" s="76" t="e">
        <f t="shared" si="22"/>
        <v>#NUM!</v>
      </c>
      <c r="AH43" s="76" t="e">
        <f t="shared" si="23"/>
        <v>#NUM!</v>
      </c>
      <c r="AI43" s="76" t="e">
        <f t="shared" si="24"/>
        <v>#NUM!</v>
      </c>
      <c r="AJ43" s="7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5" t="s">
        <v>18</v>
      </c>
      <c r="D46" s="75" t="s">
        <v>19</v>
      </c>
      <c r="E46" s="75" t="s">
        <v>20</v>
      </c>
      <c r="F46" s="10"/>
      <c r="G46" s="5" t="s">
        <v>21</v>
      </c>
      <c r="H46" s="12"/>
      <c r="I46" s="104" t="s">
        <v>156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22</v>
      </c>
      <c r="D48" s="14" t="str">
        <f>IF(D47&gt;0,ROUND(SUMIF(G4:G43,"*下層*",E4:E43)/D47,0),"")</f>
        <v/>
      </c>
      <c r="E48" s="14">
        <f>ROUND(SUM(E4:E43)/E47,0)</f>
        <v>22</v>
      </c>
      <c r="F48" s="13"/>
      <c r="G48" s="15">
        <f>C48</f>
        <v>22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32</v>
      </c>
      <c r="D49" s="14" t="str">
        <f>IF(D47&gt;0,ROUND(SUMIF(G4:G43,"*下層*",D4:D43)/D47,0),"")</f>
        <v/>
      </c>
      <c r="E49" s="14">
        <f>ROUND(SUM(D4:D43)/E47,0)</f>
        <v>32</v>
      </c>
      <c r="F49" s="13"/>
      <c r="G49" s="15">
        <f>C49</f>
        <v>32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10.620000000000001</v>
      </c>
      <c r="D50" s="16">
        <f>SUMIF(G4:G43,"*下層*",F4:F43)</f>
        <v>0</v>
      </c>
      <c r="E50" s="4">
        <f>SUM(F4:F43)</f>
        <v>10.620000000000001</v>
      </c>
      <c r="F50" s="13"/>
      <c r="G50" s="17">
        <f>C50*100</f>
        <v>1062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形状比＝69、Sr＝14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5" t="s">
        <v>18</v>
      </c>
      <c r="D53" s="75" t="s">
        <v>19</v>
      </c>
      <c r="E53" s="75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18</v>
      </c>
      <c r="D55" s="14" t="str">
        <f>IF(D54&gt;0,ROUND(SUMIF(H4:H43,"▲",E4:E43)/D54,0),"")</f>
        <v/>
      </c>
      <c r="E55" s="14">
        <f>ROUND(SUMIF(H4:H43,"*",E4:E43)/E54,0)</f>
        <v>18</v>
      </c>
      <c r="F55" s="13"/>
      <c r="G55" s="15">
        <f>C55</f>
        <v>18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23</v>
      </c>
      <c r="D56" s="14" t="str">
        <f>IF(D54&gt;0,ROUND(SUMIF(H4:H43,"▲",D4:D43)/D54,0),"")</f>
        <v/>
      </c>
      <c r="E56" s="14">
        <f>ROUND(SUMIF(H4:H43,"*",D4:D43)/E54,0)</f>
        <v>23</v>
      </c>
      <c r="F56" s="13"/>
      <c r="G56" s="15">
        <f>C56</f>
        <v>23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1.4500000000000002</v>
      </c>
      <c r="D57" s="16">
        <f>SUMIF(H4:H43,"▲",F4:F43)</f>
        <v>0</v>
      </c>
      <c r="E57" s="16">
        <f>SUM(C57:D57)</f>
        <v>1.4500000000000002</v>
      </c>
      <c r="F57" s="13"/>
      <c r="G57" s="19">
        <f>C57*100</f>
        <v>145.00000000000003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5" t="s">
        <v>18</v>
      </c>
      <c r="D60" s="75" t="s">
        <v>19</v>
      </c>
      <c r="E60" s="75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27.3</v>
      </c>
      <c r="D61" s="20" t="str">
        <f>IF(D47&gt;0,ROUND(D54/D47*100,1),"")</f>
        <v/>
      </c>
      <c r="E61" s="20">
        <f>ROUND(E54/E47*100,1)</f>
        <v>27.3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13.7</v>
      </c>
      <c r="D62" s="20" t="str">
        <f>IF(D47&gt;0,ROUND(D57/D50*100,1),"")</f>
        <v/>
      </c>
      <c r="E62" s="20">
        <f>ROUND(E57/E50*100,1)</f>
        <v>13.7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5" t="s">
        <v>18</v>
      </c>
      <c r="D65" s="75" t="s">
        <v>19</v>
      </c>
      <c r="E65" s="7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24</v>
      </c>
      <c r="D67" s="14" t="str">
        <f>IF(D66&gt;0,ROUND(SUMIFS(E4:E43,G4:G43,"*下層*",H4:H43,"")/D66,0),"")</f>
        <v/>
      </c>
      <c r="E67" s="14">
        <f>IF(E66&gt;0,ROUND(SUMIF(H4:H43,"",E4:E43)/E66,0),"")</f>
        <v>24</v>
      </c>
      <c r="F67" s="13"/>
      <c r="G67" s="15">
        <f>C67</f>
        <v>24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36</v>
      </c>
      <c r="D68" s="14" t="str">
        <f>IF(D66&gt;0,ROUND(SUMIFS(D4:D43,G4:G43,"*下層*",H4:H43,"")/D66,0),"")</f>
        <v/>
      </c>
      <c r="E68" s="14">
        <f>IF(E66&gt;0,ROUND(SUMIF(H4:H43,"",D4:D43)/E66,0),"")</f>
        <v>36</v>
      </c>
      <c r="F68" s="13"/>
      <c r="G68" s="15">
        <f>C68</f>
        <v>36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9.1700000000000017</v>
      </c>
      <c r="D69" s="16" t="str">
        <f>IF(D66&gt;0,D50-D57,"")</f>
        <v/>
      </c>
      <c r="E69" s="4">
        <f>SUM(C69:D69)</f>
        <v>9.1700000000000017</v>
      </c>
      <c r="F69" s="13"/>
      <c r="G69" s="17">
        <f>C69*100</f>
        <v>917.00000000000023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形状比＝67、Sr＝15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D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607" priority="16" stopIfTrue="1">
      <formula>AND(($H4="スギ"),(#REF!&lt;12))</formula>
    </cfRule>
  </conditionalFormatting>
  <conditionalFormatting sqref="L4:L43">
    <cfRule type="expression" dxfId="606" priority="15" stopIfTrue="1">
      <formula>AND(($H4="スギ"),(#REF!&lt;22),(#REF!&gt;=12))</formula>
    </cfRule>
  </conditionalFormatting>
  <conditionalFormatting sqref="M4:M43">
    <cfRule type="expression" dxfId="605" priority="14" stopIfTrue="1">
      <formula>AND(($H4="スギ"),(#REF!&lt;32),(#REF!&gt;=22))</formula>
    </cfRule>
  </conditionalFormatting>
  <conditionalFormatting sqref="N4:N43">
    <cfRule type="expression" dxfId="604" priority="13" stopIfTrue="1">
      <formula>AND(($H4="スギ"),(#REF!&lt;42),(#REF!&gt;=32))</formula>
    </cfRule>
  </conditionalFormatting>
  <conditionalFormatting sqref="U4:U43 Z4:AF43 AJ4:AJ43 O4:P43">
    <cfRule type="expression" dxfId="603" priority="12" stopIfTrue="1">
      <formula>AND(($H4="スギ"),(#REF!&gt;=42))</formula>
    </cfRule>
  </conditionalFormatting>
  <conditionalFormatting sqref="Q4:Q43 AA4:AA43">
    <cfRule type="expression" dxfId="602" priority="11" stopIfTrue="1">
      <formula>AND(($H4="ヒノキ"),(#REF!&lt;12))</formula>
    </cfRule>
  </conditionalFormatting>
  <conditionalFormatting sqref="R4:R43 AB4:AE43">
    <cfRule type="expression" dxfId="601" priority="10" stopIfTrue="1">
      <formula>AND(($H4="ヒノキ"),(#REF!&lt;22),(#REF!&gt;=12))</formula>
    </cfRule>
  </conditionalFormatting>
  <conditionalFormatting sqref="S4:S43">
    <cfRule type="expression" dxfId="600" priority="9" stopIfTrue="1">
      <formula>AND(($H4="ヒノキ"),(#REF!&lt;32),(#REF!&gt;=22))</formula>
    </cfRule>
  </conditionalFormatting>
  <conditionalFormatting sqref="T4:U43 Z4:AF43 AJ4:AJ43">
    <cfRule type="expression" dxfId="599" priority="8" stopIfTrue="1">
      <formula>AND(($H4="ヒノキ"),(#REF!&gt;=32))</formula>
    </cfRule>
  </conditionalFormatting>
  <conditionalFormatting sqref="V4:V43 AA4:AA43">
    <cfRule type="expression" dxfId="598" priority="7" stopIfTrue="1">
      <formula>AND(($H4="アカマツ"),(#REF!&lt;12))</formula>
    </cfRule>
  </conditionalFormatting>
  <conditionalFormatting sqref="W4:W43 AB4:AB43">
    <cfRule type="expression" dxfId="597" priority="6" stopIfTrue="1">
      <formula>AND(($H4="アカマツ"),(#REF!&lt;22),(#REF!&gt;=12))</formula>
    </cfRule>
  </conditionalFormatting>
  <conditionalFormatting sqref="X4:X43 AC4:AC43">
    <cfRule type="expression" dxfId="596" priority="5" stopIfTrue="1">
      <formula>AND(($H4="アカマツ"),(#REF!&lt;42),(#REF!&gt;=22))</formula>
    </cfRule>
  </conditionalFormatting>
  <conditionalFormatting sqref="Y4:AF43 AJ4:AJ43">
    <cfRule type="expression" dxfId="595" priority="4" stopIfTrue="1">
      <formula>AND(($H4="アカマツ"),(#REF!&gt;=42))</formula>
    </cfRule>
  </conditionalFormatting>
  <conditionalFormatting sqref="AG4:AG43">
    <cfRule type="expression" dxfId="594" priority="3" stopIfTrue="1">
      <formula>AND(($H4&lt;&gt;"スギ"),($H4&lt;&gt;"ヒノキ"),($H4&lt;&gt;"アカマツ"),(#REF!&lt;12))</formula>
    </cfRule>
  </conditionalFormatting>
  <conditionalFormatting sqref="AH4:AH43">
    <cfRule type="expression" dxfId="59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9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U95"/>
  <sheetViews>
    <sheetView tabSelected="1" topLeftCell="A25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112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113</v>
      </c>
      <c r="E2" s="50" t="s">
        <v>114</v>
      </c>
      <c r="F2" s="50"/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77</v>
      </c>
      <c r="E3" s="23" t="s">
        <v>78</v>
      </c>
      <c r="F3" s="23"/>
      <c r="G3" s="23"/>
      <c r="H3" s="23"/>
      <c r="I3" s="23"/>
      <c r="J3" s="23"/>
    </row>
    <row r="5" spans="1:21" ht="14.25" x14ac:dyDescent="0.15">
      <c r="A5" s="134" t="str">
        <f>D1</f>
        <v>S-23スギ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No.30</v>
      </c>
      <c r="E9" s="26" t="str">
        <f t="shared" si="0"/>
        <v>No.31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13</v>
      </c>
      <c r="D10" s="75">
        <f t="shared" ref="D10:J10" ca="1" si="1">IF(D$2&lt;&gt;"",INDIRECT(D$2&amp;"!C47"),"")</f>
        <v>14</v>
      </c>
      <c r="E10" s="75">
        <f t="shared" ca="1" si="1"/>
        <v>11</v>
      </c>
      <c r="F10" s="75" t="str">
        <f t="shared" ca="1" si="1"/>
        <v/>
      </c>
      <c r="G10" s="75" t="str">
        <f t="shared" ca="1" si="1"/>
        <v/>
      </c>
      <c r="H10" s="75" t="str">
        <f t="shared" ca="1" si="1"/>
        <v/>
      </c>
      <c r="I10" s="75" t="str">
        <f t="shared" ca="1" si="1"/>
        <v/>
      </c>
      <c r="J10" s="75" t="str">
        <f t="shared" ca="1" si="1"/>
        <v/>
      </c>
      <c r="K10" s="28">
        <f ca="1">C10*100</f>
        <v>1300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23</v>
      </c>
      <c r="D11" s="75">
        <f t="shared" ref="D11:J11" ca="1" si="2">IF(D$2&lt;&gt;"",INDIRECT(D$2&amp;"!C48"),"")</f>
        <v>23</v>
      </c>
      <c r="E11" s="75">
        <f t="shared" ca="1" si="2"/>
        <v>22</v>
      </c>
      <c r="F11" s="75" t="str">
        <f t="shared" ca="1" si="2"/>
        <v/>
      </c>
      <c r="G11" s="75" t="str">
        <f t="shared" ca="1" si="2"/>
        <v/>
      </c>
      <c r="H11" s="75" t="str">
        <f t="shared" ca="1" si="2"/>
        <v/>
      </c>
      <c r="I11" s="75" t="str">
        <f t="shared" ca="1" si="2"/>
        <v/>
      </c>
      <c r="J11" s="75" t="str">
        <f t="shared" ca="1" si="2"/>
        <v/>
      </c>
      <c r="K11" s="29">
        <f ca="1">C11</f>
        <v>23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30</v>
      </c>
      <c r="D12" s="75">
        <f t="shared" ref="D12:J12" ca="1" si="3">IF(D$2&lt;&gt;"",INDIRECT(D$2&amp;"!C49"),"")</f>
        <v>28</v>
      </c>
      <c r="E12" s="75">
        <f t="shared" ca="1" si="3"/>
        <v>32</v>
      </c>
      <c r="F12" s="75" t="str">
        <f t="shared" ca="1" si="3"/>
        <v/>
      </c>
      <c r="G12" s="75" t="str">
        <f t="shared" ca="1" si="3"/>
        <v/>
      </c>
      <c r="H12" s="75" t="str">
        <f t="shared" ca="1" si="3"/>
        <v/>
      </c>
      <c r="I12" s="75" t="str">
        <f t="shared" ca="1" si="3"/>
        <v/>
      </c>
      <c r="J12" s="75" t="str">
        <f t="shared" ca="1" si="3"/>
        <v/>
      </c>
      <c r="K12" s="29">
        <f ca="1">C12</f>
        <v>30</v>
      </c>
    </row>
    <row r="13" spans="1:21" ht="12.75" customHeight="1" x14ac:dyDescent="0.15">
      <c r="A13" s="100" t="s">
        <v>25</v>
      </c>
      <c r="B13" s="101"/>
      <c r="C13" s="4">
        <f ca="1">ROUND(AVERAGE(D13:J13),3)</f>
        <v>10.414999999999999</v>
      </c>
      <c r="D13" s="30">
        <f t="shared" ref="D13:J13" ca="1" si="4">IF(D$2&lt;&gt;"",INDIRECT(D$2&amp;"!C50"),"")</f>
        <v>10.210000000000001</v>
      </c>
      <c r="E13" s="30">
        <f t="shared" ca="1" si="4"/>
        <v>10.620000000000001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1041.5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形状比＝77、Sr＝12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No.30</v>
      </c>
      <c r="E17" s="26" t="str">
        <f t="shared" si="5"/>
        <v>No.31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75">
        <f t="shared" ref="D18:J18" ca="1" si="6">IF(D$2&lt;&gt;"",INDIRECT(D$2&amp;"!D47"),"")</f>
        <v>0</v>
      </c>
      <c r="E18" s="75">
        <f t="shared" ca="1" si="6"/>
        <v>0</v>
      </c>
      <c r="F18" s="75" t="str">
        <f t="shared" ca="1" si="6"/>
        <v/>
      </c>
      <c r="G18" s="75" t="str">
        <f t="shared" ca="1" si="6"/>
        <v/>
      </c>
      <c r="H18" s="75" t="str">
        <f t="shared" ca="1" si="6"/>
        <v/>
      </c>
      <c r="I18" s="75" t="str">
        <f t="shared" ca="1" si="6"/>
        <v/>
      </c>
      <c r="J18" s="75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75" t="str">
        <f t="shared" ref="D19:J19" ca="1" si="7">IF(D$2&lt;&gt;"",INDIRECT(D$2&amp;"!D48"),"")</f>
        <v/>
      </c>
      <c r="E19" s="75" t="str">
        <f t="shared" ca="1" si="7"/>
        <v/>
      </c>
      <c r="F19" s="75" t="str">
        <f t="shared" ca="1" si="7"/>
        <v/>
      </c>
      <c r="G19" s="75" t="str">
        <f t="shared" ca="1" si="7"/>
        <v/>
      </c>
      <c r="H19" s="75" t="str">
        <f t="shared" ca="1" si="7"/>
        <v/>
      </c>
      <c r="I19" s="75" t="str">
        <f t="shared" ca="1" si="7"/>
        <v/>
      </c>
      <c r="J19" s="75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75" t="str">
        <f t="shared" ref="D20:J20" ca="1" si="8">IF(D$2&lt;&gt;"",INDIRECT(D$2&amp;"!D49"),"")</f>
        <v/>
      </c>
      <c r="E20" s="75" t="str">
        <f t="shared" ca="1" si="8"/>
        <v/>
      </c>
      <c r="F20" s="75" t="str">
        <f t="shared" ca="1" si="8"/>
        <v/>
      </c>
      <c r="G20" s="75" t="str">
        <f t="shared" ca="1" si="8"/>
        <v/>
      </c>
      <c r="H20" s="75" t="str">
        <f t="shared" ca="1" si="8"/>
        <v/>
      </c>
      <c r="I20" s="75" t="str">
        <f t="shared" ca="1" si="8"/>
        <v/>
      </c>
      <c r="J20" s="75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No.30</v>
      </c>
      <c r="E24" s="26" t="str">
        <f t="shared" si="10"/>
        <v>No.31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13</v>
      </c>
      <c r="D25" s="75">
        <f t="shared" ref="D25:J25" ca="1" si="11">IF(D$2&lt;&gt;"",INDIRECT(D$2&amp;"!E47"),"")</f>
        <v>14</v>
      </c>
      <c r="E25" s="75">
        <f t="shared" ca="1" si="11"/>
        <v>11</v>
      </c>
      <c r="F25" s="75" t="str">
        <f t="shared" ca="1" si="11"/>
        <v/>
      </c>
      <c r="G25" s="75" t="str">
        <f t="shared" ca="1" si="11"/>
        <v/>
      </c>
      <c r="H25" s="75" t="str">
        <f t="shared" ca="1" si="11"/>
        <v/>
      </c>
      <c r="I25" s="75" t="str">
        <f t="shared" ca="1" si="11"/>
        <v/>
      </c>
      <c r="J25" s="75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23</v>
      </c>
      <c r="D26" s="75">
        <f t="shared" ref="D26:J26" ca="1" si="12">IF(D$2&lt;&gt;"",INDIRECT(D$2&amp;"!E48"),"")</f>
        <v>23</v>
      </c>
      <c r="E26" s="75">
        <f t="shared" ca="1" si="12"/>
        <v>22</v>
      </c>
      <c r="F26" s="75" t="str">
        <f t="shared" ca="1" si="12"/>
        <v/>
      </c>
      <c r="G26" s="75" t="str">
        <f t="shared" ca="1" si="12"/>
        <v/>
      </c>
      <c r="H26" s="75" t="str">
        <f t="shared" ca="1" si="12"/>
        <v/>
      </c>
      <c r="I26" s="75" t="str">
        <f t="shared" ca="1" si="12"/>
        <v/>
      </c>
      <c r="J26" s="75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30</v>
      </c>
      <c r="D27" s="75">
        <f t="shared" ref="D27:J27" ca="1" si="13">IF(D$2&lt;&gt;"",INDIRECT(D$2&amp;"!E49"),"")</f>
        <v>28</v>
      </c>
      <c r="E27" s="75">
        <f t="shared" ca="1" si="13"/>
        <v>32</v>
      </c>
      <c r="F27" s="75" t="str">
        <f t="shared" ca="1" si="13"/>
        <v/>
      </c>
      <c r="G27" s="75" t="str">
        <f t="shared" ca="1" si="13"/>
        <v/>
      </c>
      <c r="H27" s="75" t="str">
        <f t="shared" ca="1" si="13"/>
        <v/>
      </c>
      <c r="I27" s="75" t="str">
        <f t="shared" ca="1" si="13"/>
        <v/>
      </c>
      <c r="J27" s="75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10.414999999999999</v>
      </c>
      <c r="D28" s="30">
        <f t="shared" ref="D28:J28" ca="1" si="14">IF(D$2&lt;&gt;"",INDIRECT(D$2&amp;"!E50"),"")</f>
        <v>10.210000000000001</v>
      </c>
      <c r="E28" s="30">
        <f t="shared" ca="1" si="14"/>
        <v>10.620000000000001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No.30</v>
      </c>
      <c r="E32" s="26" t="str">
        <f t="shared" si="15"/>
        <v>No.31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4</v>
      </c>
      <c r="D33" s="75">
        <f t="shared" ref="D33:J33" ca="1" si="16">IF(D$2&lt;&gt;"",INDIRECT(D$2&amp;"!C54"),"")</f>
        <v>4</v>
      </c>
      <c r="E33" s="75">
        <f t="shared" ca="1" si="16"/>
        <v>3</v>
      </c>
      <c r="F33" s="75" t="str">
        <f t="shared" ca="1" si="16"/>
        <v/>
      </c>
      <c r="G33" s="75" t="str">
        <f t="shared" ca="1" si="16"/>
        <v/>
      </c>
      <c r="H33" s="75" t="str">
        <f t="shared" ca="1" si="16"/>
        <v/>
      </c>
      <c r="I33" s="75" t="str">
        <f t="shared" ca="1" si="16"/>
        <v/>
      </c>
      <c r="J33" s="75" t="str">
        <f t="shared" ca="1" si="16"/>
        <v/>
      </c>
      <c r="K33" s="28">
        <f ca="1">C33*100</f>
        <v>400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19</v>
      </c>
      <c r="D34" s="75">
        <f t="shared" ref="D34:J34" ca="1" si="17">IF(D$2&lt;&gt;"",INDIRECT(D$2&amp;"!C55"),"")</f>
        <v>20</v>
      </c>
      <c r="E34" s="75">
        <f t="shared" ca="1" si="17"/>
        <v>18</v>
      </c>
      <c r="F34" s="75" t="str">
        <f t="shared" ca="1" si="17"/>
        <v/>
      </c>
      <c r="G34" s="75" t="str">
        <f t="shared" ca="1" si="17"/>
        <v/>
      </c>
      <c r="H34" s="75" t="str">
        <f t="shared" ca="1" si="17"/>
        <v/>
      </c>
      <c r="I34" s="75" t="str">
        <f t="shared" ca="1" si="17"/>
        <v/>
      </c>
      <c r="J34" s="75" t="str">
        <f t="shared" ca="1" si="17"/>
        <v/>
      </c>
      <c r="K34" s="29">
        <f ca="1">C34</f>
        <v>19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22</v>
      </c>
      <c r="D35" s="75">
        <f t="shared" ref="D35:J35" ca="1" si="18">IF(D$2&lt;&gt;"",INDIRECT(D$2&amp;"!C56"),"")</f>
        <v>20</v>
      </c>
      <c r="E35" s="75">
        <f t="shared" ca="1" si="18"/>
        <v>23</v>
      </c>
      <c r="F35" s="75" t="str">
        <f t="shared" ca="1" si="18"/>
        <v/>
      </c>
      <c r="G35" s="75" t="str">
        <f t="shared" ca="1" si="18"/>
        <v/>
      </c>
      <c r="H35" s="75" t="str">
        <f t="shared" ca="1" si="18"/>
        <v/>
      </c>
      <c r="I35" s="75" t="str">
        <f t="shared" ca="1" si="18"/>
        <v/>
      </c>
      <c r="J35" s="75" t="str">
        <f t="shared" ca="1" si="18"/>
        <v/>
      </c>
      <c r="K35" s="29">
        <f ca="1">C35</f>
        <v>22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1.345</v>
      </c>
      <c r="D36" s="30">
        <f t="shared" ref="D36:J36" ca="1" si="19">IF(D$2&lt;&gt;"",INDIRECT(D$2&amp;"!C57"),"")</f>
        <v>1.24</v>
      </c>
      <c r="E36" s="30">
        <f t="shared" ca="1" si="19"/>
        <v>1.4500000000000002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134.5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No.30</v>
      </c>
      <c r="E39" s="26" t="str">
        <f t="shared" si="20"/>
        <v>No.31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75">
        <f t="shared" ref="D40:J40" ca="1" si="21">IF(D$2&lt;&gt;"",INDIRECT(D$2&amp;"!D54"),"")</f>
        <v>0</v>
      </c>
      <c r="E40" s="75">
        <f t="shared" ca="1" si="21"/>
        <v>0</v>
      </c>
      <c r="F40" s="75" t="str">
        <f t="shared" ca="1" si="21"/>
        <v/>
      </c>
      <c r="G40" s="75" t="str">
        <f t="shared" ca="1" si="21"/>
        <v/>
      </c>
      <c r="H40" s="75" t="str">
        <f t="shared" ca="1" si="21"/>
        <v/>
      </c>
      <c r="I40" s="75" t="str">
        <f t="shared" ca="1" si="21"/>
        <v/>
      </c>
      <c r="J40" s="75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75" t="str">
        <f t="shared" ref="D41:J41" ca="1" si="22">IF(D$2&lt;&gt;"",INDIRECT(D$2&amp;"!D55"),"")</f>
        <v/>
      </c>
      <c r="E41" s="75" t="str">
        <f t="shared" ca="1" si="22"/>
        <v/>
      </c>
      <c r="F41" s="75" t="str">
        <f t="shared" ca="1" si="22"/>
        <v/>
      </c>
      <c r="G41" s="75" t="str">
        <f t="shared" ca="1" si="22"/>
        <v/>
      </c>
      <c r="H41" s="75" t="str">
        <f t="shared" ca="1" si="22"/>
        <v/>
      </c>
      <c r="I41" s="75" t="str">
        <f t="shared" ca="1" si="22"/>
        <v/>
      </c>
      <c r="J41" s="75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75" t="str">
        <f t="shared" ref="D42:J42" ca="1" si="23">IF(D$2&lt;&gt;"",INDIRECT(D$2&amp;"!D56"),"")</f>
        <v/>
      </c>
      <c r="E42" s="75" t="str">
        <f t="shared" ca="1" si="23"/>
        <v/>
      </c>
      <c r="F42" s="75" t="str">
        <f t="shared" ca="1" si="23"/>
        <v/>
      </c>
      <c r="G42" s="75" t="str">
        <f t="shared" ca="1" si="23"/>
        <v/>
      </c>
      <c r="H42" s="75" t="str">
        <f t="shared" ca="1" si="23"/>
        <v/>
      </c>
      <c r="I42" s="75" t="str">
        <f t="shared" ca="1" si="23"/>
        <v/>
      </c>
      <c r="J42" s="75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No.30</v>
      </c>
      <c r="E46" s="26" t="str">
        <f t="shared" si="25"/>
        <v>No.31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4</v>
      </c>
      <c r="D47" s="75">
        <f t="shared" ref="D47:J47" ca="1" si="26">IF(D$2&lt;&gt;"",INDIRECT(D$2&amp;"!E54"),"")</f>
        <v>4</v>
      </c>
      <c r="E47" s="75">
        <f t="shared" ca="1" si="26"/>
        <v>3</v>
      </c>
      <c r="F47" s="75" t="str">
        <f t="shared" ca="1" si="26"/>
        <v/>
      </c>
      <c r="G47" s="75" t="str">
        <f t="shared" ca="1" si="26"/>
        <v/>
      </c>
      <c r="H47" s="75" t="str">
        <f t="shared" ca="1" si="26"/>
        <v/>
      </c>
      <c r="I47" s="75" t="str">
        <f t="shared" ca="1" si="26"/>
        <v/>
      </c>
      <c r="J47" s="75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19</v>
      </c>
      <c r="D48" s="75">
        <f t="shared" ref="D48:J48" ca="1" si="27">IF(D$2&lt;&gt;"",INDIRECT(D$2&amp;"!E55"),"")</f>
        <v>20</v>
      </c>
      <c r="E48" s="75">
        <f t="shared" ca="1" si="27"/>
        <v>18</v>
      </c>
      <c r="F48" s="75" t="str">
        <f t="shared" ca="1" si="27"/>
        <v/>
      </c>
      <c r="G48" s="75" t="str">
        <f t="shared" ca="1" si="27"/>
        <v/>
      </c>
      <c r="H48" s="75" t="str">
        <f t="shared" ca="1" si="27"/>
        <v/>
      </c>
      <c r="I48" s="75" t="str">
        <f t="shared" ca="1" si="27"/>
        <v/>
      </c>
      <c r="J48" s="75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22</v>
      </c>
      <c r="D49" s="75">
        <f t="shared" ref="D49:J49" ca="1" si="28">IF(D$2&lt;&gt;"",INDIRECT(D$2&amp;"!E56"),"")</f>
        <v>20</v>
      </c>
      <c r="E49" s="75">
        <f t="shared" ca="1" si="28"/>
        <v>23</v>
      </c>
      <c r="F49" s="75" t="str">
        <f t="shared" ca="1" si="28"/>
        <v/>
      </c>
      <c r="G49" s="75" t="str">
        <f t="shared" ca="1" si="28"/>
        <v/>
      </c>
      <c r="H49" s="75" t="str">
        <f t="shared" ca="1" si="28"/>
        <v/>
      </c>
      <c r="I49" s="75" t="str">
        <f t="shared" ca="1" si="28"/>
        <v/>
      </c>
      <c r="J49" s="75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1.345</v>
      </c>
      <c r="D50" s="30">
        <f t="shared" ref="D50:J50" ca="1" si="29">IF(D$2&lt;&gt;"",INDIRECT(D$2&amp;"!E57"),"")</f>
        <v>1.24</v>
      </c>
      <c r="E50" s="30">
        <f t="shared" ca="1" si="29"/>
        <v>1.4500000000000002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30.8</v>
      </c>
      <c r="D54" s="14" t="str">
        <f ca="1">IF($C$18=0,"",ROUND((C40/C18*100),1))</f>
        <v/>
      </c>
      <c r="E54" s="35">
        <f ca="1">ROUND((C47/C25*100),1)</f>
        <v>30.8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12.9</v>
      </c>
      <c r="D55" s="14" t="str">
        <f ca="1">IF($C$18=0,"",ROUND((C43/C21)*100,1))</f>
        <v/>
      </c>
      <c r="E55" s="35">
        <f ca="1">ROUND((C50/C28)*100,1)</f>
        <v>12.9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No.30</v>
      </c>
      <c r="E59" s="26" t="str">
        <f t="shared" si="30"/>
        <v>No.31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9</v>
      </c>
      <c r="D60" s="75">
        <f t="shared" ref="D60:J60" ca="1" si="31">IF(D$2&lt;&gt;"",INDIRECT(D$2&amp;"!C66"),"")</f>
        <v>10</v>
      </c>
      <c r="E60" s="75">
        <f t="shared" ca="1" si="31"/>
        <v>8</v>
      </c>
      <c r="F60" s="75" t="str">
        <f t="shared" ca="1" si="31"/>
        <v/>
      </c>
      <c r="G60" s="75" t="str">
        <f t="shared" ca="1" si="31"/>
        <v/>
      </c>
      <c r="H60" s="75" t="str">
        <f t="shared" ca="1" si="31"/>
        <v/>
      </c>
      <c r="I60" s="75" t="str">
        <f t="shared" ca="1" si="31"/>
        <v/>
      </c>
      <c r="J60" s="75" t="str">
        <f t="shared" ca="1" si="31"/>
        <v/>
      </c>
      <c r="K60" s="28">
        <f ca="1">C60*100</f>
        <v>900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24</v>
      </c>
      <c r="D61" s="75">
        <f t="shared" ref="D61:J61" ca="1" si="32">IF(D$2&lt;&gt;"",INDIRECT(D$2&amp;"!C67"),"")</f>
        <v>24</v>
      </c>
      <c r="E61" s="75">
        <f t="shared" ca="1" si="32"/>
        <v>24</v>
      </c>
      <c r="F61" s="75" t="str">
        <f t="shared" ca="1" si="32"/>
        <v/>
      </c>
      <c r="G61" s="75" t="str">
        <f t="shared" ca="1" si="32"/>
        <v/>
      </c>
      <c r="H61" s="75" t="str">
        <f t="shared" ca="1" si="32"/>
        <v/>
      </c>
      <c r="I61" s="75" t="str">
        <f t="shared" ca="1" si="32"/>
        <v/>
      </c>
      <c r="J61" s="75" t="str">
        <f t="shared" ca="1" si="32"/>
        <v/>
      </c>
      <c r="K61" s="29">
        <f ca="1">C61</f>
        <v>24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34</v>
      </c>
      <c r="D62" s="75">
        <f t="shared" ref="D62:J62" ca="1" si="33">IF(D$2&lt;&gt;"",INDIRECT(D$2&amp;"!C68"),"")</f>
        <v>31</v>
      </c>
      <c r="E62" s="75">
        <f t="shared" ca="1" si="33"/>
        <v>36</v>
      </c>
      <c r="F62" s="75" t="str">
        <f t="shared" ca="1" si="33"/>
        <v/>
      </c>
      <c r="G62" s="75" t="str">
        <f t="shared" ca="1" si="33"/>
        <v/>
      </c>
      <c r="H62" s="75" t="str">
        <f t="shared" ca="1" si="33"/>
        <v/>
      </c>
      <c r="I62" s="75" t="str">
        <f t="shared" ca="1" si="33"/>
        <v/>
      </c>
      <c r="J62" s="75" t="str">
        <f t="shared" ca="1" si="33"/>
        <v/>
      </c>
      <c r="K62" s="29">
        <f ca="1">C62</f>
        <v>34</v>
      </c>
    </row>
    <row r="63" spans="1:21" ht="12.75" customHeight="1" x14ac:dyDescent="0.15">
      <c r="A63" s="100" t="s">
        <v>25</v>
      </c>
      <c r="B63" s="101"/>
      <c r="C63" s="4">
        <f ca="1">ROUND(AVERAGE(D63:J63),3)</f>
        <v>9.07</v>
      </c>
      <c r="D63" s="30">
        <f t="shared" ref="D63:J63" ca="1" si="34">IF(D$2&lt;&gt;"",INDIRECT(D$2&amp;"!C69"),"")</f>
        <v>8.9700000000000006</v>
      </c>
      <c r="E63" s="30">
        <f t="shared" ca="1" si="34"/>
        <v>9.1700000000000017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907</v>
      </c>
    </row>
    <row r="64" spans="1:21" ht="12.75" customHeight="1" x14ac:dyDescent="0.15">
      <c r="K64" s="18" t="str">
        <f ca="1">"形状比＝"&amp;ROUND(K61/K62*100,0)&amp;"、Sr＝"&amp;ROUND((10000/K60)^0.5/K61*100,0)</f>
        <v>形状比＝71、Sr＝14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No.30</v>
      </c>
      <c r="E67" s="26" t="str">
        <f t="shared" si="35"/>
        <v>No.31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75">
        <f t="shared" ref="D68:J68" ca="1" si="36">IF(D$2&lt;&gt;"",INDIRECT(D$2&amp;"!D66"),"")</f>
        <v>0</v>
      </c>
      <c r="E68" s="75">
        <f t="shared" ca="1" si="36"/>
        <v>0</v>
      </c>
      <c r="F68" s="75" t="str">
        <f t="shared" ca="1" si="36"/>
        <v/>
      </c>
      <c r="G68" s="75" t="str">
        <f t="shared" ca="1" si="36"/>
        <v/>
      </c>
      <c r="H68" s="75" t="str">
        <f t="shared" ca="1" si="36"/>
        <v/>
      </c>
      <c r="I68" s="75" t="str">
        <f t="shared" ca="1" si="36"/>
        <v/>
      </c>
      <c r="J68" s="75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75" t="str">
        <f t="shared" ref="D69:J69" ca="1" si="37">IF(D$2&lt;&gt;"",INDIRECT(D$2&amp;"!D67"),"")</f>
        <v/>
      </c>
      <c r="E69" s="75" t="str">
        <f t="shared" ca="1" si="37"/>
        <v/>
      </c>
      <c r="F69" s="75" t="str">
        <f t="shared" ca="1" si="37"/>
        <v/>
      </c>
      <c r="G69" s="75" t="str">
        <f t="shared" ca="1" si="37"/>
        <v/>
      </c>
      <c r="H69" s="75" t="str">
        <f t="shared" ca="1" si="37"/>
        <v/>
      </c>
      <c r="I69" s="75" t="str">
        <f t="shared" ca="1" si="37"/>
        <v/>
      </c>
      <c r="J69" s="75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75" t="str">
        <f t="shared" ref="D70:J70" ca="1" si="38">IF(D$2&lt;&gt;"",INDIRECT(D$2&amp;"!D68"),"")</f>
        <v/>
      </c>
      <c r="E70" s="75" t="str">
        <f t="shared" ca="1" si="38"/>
        <v/>
      </c>
      <c r="F70" s="75" t="str">
        <f t="shared" ca="1" si="38"/>
        <v/>
      </c>
      <c r="G70" s="75" t="str">
        <f t="shared" ca="1" si="38"/>
        <v/>
      </c>
      <c r="H70" s="75" t="str">
        <f t="shared" ca="1" si="38"/>
        <v/>
      </c>
      <c r="I70" s="75" t="str">
        <f t="shared" ca="1" si="38"/>
        <v/>
      </c>
      <c r="J70" s="75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No.30</v>
      </c>
      <c r="E74" s="26" t="str">
        <f t="shared" si="40"/>
        <v>No.31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9</v>
      </c>
      <c r="D75" s="75">
        <f t="shared" ref="D75:J75" ca="1" si="41">IF(D$2&lt;&gt;"",INDIRECT(D$2&amp;"!E66"),"")</f>
        <v>10</v>
      </c>
      <c r="E75" s="75">
        <f t="shared" ca="1" si="41"/>
        <v>8</v>
      </c>
      <c r="F75" s="75" t="str">
        <f t="shared" ca="1" si="41"/>
        <v/>
      </c>
      <c r="G75" s="75" t="str">
        <f t="shared" ca="1" si="41"/>
        <v/>
      </c>
      <c r="H75" s="75" t="str">
        <f t="shared" ca="1" si="41"/>
        <v/>
      </c>
      <c r="I75" s="75" t="str">
        <f t="shared" ca="1" si="41"/>
        <v/>
      </c>
      <c r="J75" s="75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24</v>
      </c>
      <c r="D76" s="75">
        <f t="shared" ref="D76:J76" ca="1" si="42">IF(D$2&lt;&gt;"",INDIRECT(D$2&amp;"!E67"),"")</f>
        <v>24</v>
      </c>
      <c r="E76" s="75">
        <f t="shared" ca="1" si="42"/>
        <v>24</v>
      </c>
      <c r="F76" s="75" t="str">
        <f t="shared" ca="1" si="42"/>
        <v/>
      </c>
      <c r="G76" s="75" t="str">
        <f t="shared" ca="1" si="42"/>
        <v/>
      </c>
      <c r="H76" s="75" t="str">
        <f t="shared" ca="1" si="42"/>
        <v/>
      </c>
      <c r="I76" s="75" t="str">
        <f t="shared" ca="1" si="42"/>
        <v/>
      </c>
      <c r="J76" s="75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34</v>
      </c>
      <c r="D77" s="75">
        <f t="shared" ref="D77:J77" ca="1" si="43">IF(D$2&lt;&gt;"",INDIRECT(D$2&amp;"!E68"),"")</f>
        <v>31</v>
      </c>
      <c r="E77" s="75">
        <f t="shared" ca="1" si="43"/>
        <v>36</v>
      </c>
      <c r="F77" s="75" t="str">
        <f t="shared" ca="1" si="43"/>
        <v/>
      </c>
      <c r="G77" s="75" t="str">
        <f t="shared" ca="1" si="43"/>
        <v/>
      </c>
      <c r="H77" s="75" t="str">
        <f t="shared" ca="1" si="43"/>
        <v/>
      </c>
      <c r="I77" s="75" t="str">
        <f t="shared" ca="1" si="43"/>
        <v/>
      </c>
      <c r="J77" s="75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9.07</v>
      </c>
      <c r="D78" s="30">
        <f t="shared" ref="D78:J78" ca="1" si="44">IF(D$2&lt;&gt;"",INDIRECT(D$2&amp;"!E69"),"")</f>
        <v>8.9700000000000006</v>
      </c>
      <c r="E78" s="30">
        <f t="shared" ca="1" si="44"/>
        <v>9.1700000000000017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345</v>
      </c>
    </row>
    <row r="93" spans="1:11" x14ac:dyDescent="0.15">
      <c r="B93" s="10" t="s">
        <v>346</v>
      </c>
    </row>
    <row r="95" spans="1:11" x14ac:dyDescent="0.15">
      <c r="B95" s="10" t="s">
        <v>347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AJ120"/>
  <sheetViews>
    <sheetView showGridLines="0" tabSelected="1" view="pageBreakPreview" topLeftCell="A19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157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80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9">
        <v>0</v>
      </c>
      <c r="L3" s="79">
        <v>12</v>
      </c>
      <c r="M3" s="79">
        <v>22</v>
      </c>
      <c r="N3" s="79">
        <v>32</v>
      </c>
      <c r="O3" s="79">
        <v>42</v>
      </c>
      <c r="P3" s="79" t="s">
        <v>14</v>
      </c>
      <c r="Q3" s="79">
        <v>0</v>
      </c>
      <c r="R3" s="79">
        <v>12</v>
      </c>
      <c r="S3" s="79">
        <v>22</v>
      </c>
      <c r="T3" s="79">
        <v>32</v>
      </c>
      <c r="U3" s="79" t="s">
        <v>14</v>
      </c>
      <c r="V3" s="79">
        <v>0</v>
      </c>
      <c r="W3" s="79">
        <v>12</v>
      </c>
      <c r="X3" s="79">
        <v>22</v>
      </c>
      <c r="Y3" s="79">
        <v>42</v>
      </c>
      <c r="Z3" s="79" t="s">
        <v>14</v>
      </c>
      <c r="AA3" s="79">
        <v>0</v>
      </c>
      <c r="AB3" s="79">
        <v>12</v>
      </c>
      <c r="AC3" s="79">
        <v>22</v>
      </c>
      <c r="AD3" s="79">
        <v>32</v>
      </c>
      <c r="AE3" s="79">
        <v>42</v>
      </c>
      <c r="AF3" s="79" t="s">
        <v>14</v>
      </c>
      <c r="AG3" s="79">
        <v>0</v>
      </c>
      <c r="AH3" s="79">
        <v>12</v>
      </c>
      <c r="AI3" s="79">
        <v>42</v>
      </c>
      <c r="AJ3" s="79" t="s">
        <v>14</v>
      </c>
    </row>
    <row r="4" spans="1:36" ht="12.95" customHeight="1" x14ac:dyDescent="0.15">
      <c r="A4" s="78">
        <v>731</v>
      </c>
      <c r="B4" s="107" t="s">
        <v>58</v>
      </c>
      <c r="C4" s="107"/>
      <c r="D4" s="78">
        <v>32</v>
      </c>
      <c r="E4" s="78">
        <v>19</v>
      </c>
      <c r="F4" s="4">
        <f t="shared" ref="F4:F43" si="0">IF(D4&gt;0,IF(B4="スギ",P4,IF(B4="ヒノキ",U4,IF(B4="アカマツ",Z4,IF(B4="カラマツ",AF4,AJ4)))),"")</f>
        <v>0.68</v>
      </c>
      <c r="G4" s="5" t="s">
        <v>63</v>
      </c>
      <c r="H4" s="78"/>
      <c r="I4" s="85" t="s">
        <v>83</v>
      </c>
      <c r="J4" s="1" t="s">
        <v>15</v>
      </c>
      <c r="K4" s="79">
        <f t="shared" ref="K4:K43" si="1">IF(ROUND(10^(-5+0.8769+1.7454*LOG(D4)+1.014*LOG(E4)),2)&gt;=0.01,ROUND(10^(-5+0.8769+1.7454*LOG(D4)+1.014*LOG(E4)),2),ROUND(10^(-5+0.8769+1.7454*LOG(D4)+1.014*LOG(E4)),3))</f>
        <v>0.63</v>
      </c>
      <c r="L4" s="79">
        <f t="shared" ref="L4:L43" si="2">ROUND(10^(-5+0.73504+1.83346*LOG(D4)+1.06569*LOG(E4)),2)</f>
        <v>0.72</v>
      </c>
      <c r="M4" s="79">
        <f t="shared" ref="M4:M43" si="3">ROUND(10^(-5+0.71514+1.74357*LOG(D4)+1.17719*LOG(E4)),2)</f>
        <v>0.7</v>
      </c>
      <c r="N4" s="79">
        <f t="shared" ref="N4:N43" si="4">ROUND(10^(-5+0.82956+1.76381*LOG(D4)+1.06412*LOG(E4)),2)</f>
        <v>0.7</v>
      </c>
      <c r="O4" s="79">
        <f t="shared" ref="O4:O43" si="5">ROUND(10^(-5+0.88226+1.79204*LOG(D4)+0.99303*LOG(E4)),2)</f>
        <v>0.71</v>
      </c>
      <c r="P4" s="79">
        <f>HLOOKUP($D4,K$3:O$43,MATCH($A4,$A$3:$A$43,0),1)</f>
        <v>0.7</v>
      </c>
      <c r="Q4" s="79">
        <f t="shared" ref="Q4:Q43" si="6">IF(ROUND(10^(1.810672*LOG(D4)+0.982833*LOG(E4)-4.173533),2)&gt;=0.01,ROUND(10^(1.810672*LOG(D4)+0.982833*LOG(E4)-4.173533),2),ROUND(10^(1.810672*LOG(D4)+0.982833*LOG(E4)-4.173533),3))</f>
        <v>0.64</v>
      </c>
      <c r="R4" s="79">
        <f t="shared" ref="R4:R43" si="7">ROUND(10^(1.905709*LOG(D4)+1.011385*LOG(E4)-4.293729),2)</f>
        <v>0.74</v>
      </c>
      <c r="S4" s="79">
        <f t="shared" ref="S4:S43" si="8">ROUND(10^(1.771888*LOG(D4)+1.138415*LOG(E4)-4.271259),2)</f>
        <v>0.71</v>
      </c>
      <c r="T4" s="79">
        <f t="shared" ref="T4:T43" si="9">ROUND(10^(1.671519*LOG(D4)+1.363617*LOG(E4)-4.404407),2)</f>
        <v>0.72</v>
      </c>
      <c r="U4" s="79">
        <f t="shared" ref="U4:U43" si="10">HLOOKUP($D4,Q$3:T$43,MATCH($A4,$A$3:$A$43,0),1)</f>
        <v>0.72</v>
      </c>
      <c r="V4" s="79">
        <f t="shared" ref="V4:V43" si="11">IF(ROUND(10^(-4.249503+1.946501*LOG(D4)+0.942682*LOG(E4)),2)&gt;=0.01,ROUND(10^(-4.249503+1.946501*LOG(D4)+0.942682*LOG(E4)),2),ROUND(10^(-4.249503+1.946501*LOG(D4)+0.942682*LOG(E4)),3))</f>
        <v>0.77</v>
      </c>
      <c r="W4" s="79">
        <f t="shared" ref="W4:W43" si="12">ROUND(10^(-4.155639+1.847898*LOG(D4)+0.951955*LOG(E4)),2)</f>
        <v>0.7</v>
      </c>
      <c r="X4" s="79">
        <f t="shared" ref="X4:X43" si="13">ROUND(10^(-4.194535+1.804172*LOG(D4)+1.034248*LOG(E4)),2)</f>
        <v>0.7</v>
      </c>
      <c r="Y4" s="79">
        <f t="shared" ref="Y4:Y43" si="14">ROUND(10^(-4.42347+2.006485*LOG(D4)+0.967757*LOG(E4)),2)</f>
        <v>0.68</v>
      </c>
      <c r="Z4" s="79">
        <f t="shared" ref="Z4:Z43" si="15">HLOOKUP($D4,V$3:Y$43,MATCH($A4,$A$3:$A$43,0),1)</f>
        <v>0.7</v>
      </c>
      <c r="AA4" s="79">
        <f t="shared" ref="AA4:AA43" si="16">IF(ROUND(10^(1.80389*LOG(D4)+0.962587*LOG(E4)-4.155099),2)&gt;=0.01,ROUND(10^(1.80389*LOG(D4)+0.962587*LOG(E4)-4.155099),2),ROUND(10^(1.80389*LOG(D4)+0.962587*LOG(E4)-4.155099),3))</f>
        <v>0.62</v>
      </c>
      <c r="AB4" s="79">
        <f t="shared" ref="AB4:AB43" si="17">ROUND(10^(1.979213*LOG(D4)+0.998347*LOG(E4)-4.369281),2)</f>
        <v>0.77</v>
      </c>
      <c r="AC4" s="79">
        <f t="shared" ref="AC4:AC43" si="18">ROUND(10^(1.904401*LOG(D4)+1.062478*LOG(E4)-4.348104),2)</f>
        <v>0.75</v>
      </c>
      <c r="AD4" s="79">
        <f t="shared" ref="AD4:AD43" si="19">ROUND(10^(1.640825*LOG(D4)+1.080387*LOG(E4)-3.976731),2)</f>
        <v>0.75</v>
      </c>
      <c r="AE4" s="79">
        <f t="shared" ref="AE4:AE43" si="20">ROUND(10^(1.90887*LOG(D4)+1.088002*LOG(E4)-4.431495),2)</f>
        <v>0.68</v>
      </c>
      <c r="AF4" s="79">
        <f t="shared" ref="AF4:AF43" si="21">HLOOKUP($D4,AA$3:AE$43,MATCH($A4,$A$3:$A$43,0),1)</f>
        <v>0.75</v>
      </c>
      <c r="AG4" s="79">
        <f t="shared" ref="AG4:AG43" si="22">IF(ROUND(10^(1.94019664*LOG(D4)+0.84689666*LOG(E4)-4.20067295),2)&gt;=0.01,ROUND(10^(1.94019664*LOG(D4)+0.84689666*LOG(E4)-4.20067295),2),ROUND(10^(1.94019664*LOG(D4)+0.84689666*LOG(E4)-4.20067295),3))</f>
        <v>0.63</v>
      </c>
      <c r="AH4" s="79">
        <f t="shared" ref="AH4:AH43" si="23">ROUND(10^(1.93813902*LOG(D4)+0.96697002*LOG(E4)-4.32216295),2)</f>
        <v>0.68</v>
      </c>
      <c r="AI4" s="79">
        <f t="shared" ref="AI4:AI43" si="24">ROUND(10^(1.82464098*LOG(D4)+0.97625989*LOG(E4)-4.15096808),2)</f>
        <v>0.7</v>
      </c>
      <c r="AJ4" s="79">
        <f t="shared" ref="AJ4:AJ43" si="25">HLOOKUP($D4,AG$3:AI$43,MATCH($A4,$A$3:$A$43,0),1)</f>
        <v>0.68</v>
      </c>
    </row>
    <row r="5" spans="1:36" ht="12.95" customHeight="1" x14ac:dyDescent="0.15">
      <c r="A5" s="78">
        <v>732</v>
      </c>
      <c r="B5" s="107" t="s">
        <v>58</v>
      </c>
      <c r="C5" s="107"/>
      <c r="D5" s="78">
        <v>22</v>
      </c>
      <c r="E5" s="78">
        <v>16</v>
      </c>
      <c r="F5" s="4">
        <f t="shared" si="0"/>
        <v>0.28000000000000003</v>
      </c>
      <c r="G5" s="5" t="s">
        <v>63</v>
      </c>
      <c r="H5" s="78" t="s">
        <v>61</v>
      </c>
      <c r="I5" s="78"/>
      <c r="J5" s="1" t="s">
        <v>15</v>
      </c>
      <c r="K5" s="79">
        <f t="shared" si="1"/>
        <v>0.28000000000000003</v>
      </c>
      <c r="L5" s="79">
        <f t="shared" si="2"/>
        <v>0.3</v>
      </c>
      <c r="M5" s="79">
        <f t="shared" si="3"/>
        <v>0.3</v>
      </c>
      <c r="N5" s="79">
        <f t="shared" si="4"/>
        <v>0.3</v>
      </c>
      <c r="O5" s="79">
        <f t="shared" si="5"/>
        <v>0.3</v>
      </c>
      <c r="P5" s="79">
        <f t="shared" ref="P5:P43" si="26">HLOOKUP($D5,K$3:O$43,MATCH(A5,$A$3:$A$43,0),1)</f>
        <v>0.3</v>
      </c>
      <c r="Q5" s="79">
        <f t="shared" si="6"/>
        <v>0.28000000000000003</v>
      </c>
      <c r="R5" s="79">
        <f t="shared" si="7"/>
        <v>0.3</v>
      </c>
      <c r="S5" s="79">
        <f t="shared" si="8"/>
        <v>0.3</v>
      </c>
      <c r="T5" s="79">
        <f t="shared" si="9"/>
        <v>0.3</v>
      </c>
      <c r="U5" s="79">
        <f t="shared" si="10"/>
        <v>0.3</v>
      </c>
      <c r="V5" s="79">
        <f t="shared" si="11"/>
        <v>0.32</v>
      </c>
      <c r="W5" s="79">
        <f t="shared" si="12"/>
        <v>0.3</v>
      </c>
      <c r="X5" s="79">
        <f t="shared" si="13"/>
        <v>0.3</v>
      </c>
      <c r="Y5" s="79">
        <f t="shared" si="14"/>
        <v>0.27</v>
      </c>
      <c r="Z5" s="79">
        <f t="shared" si="15"/>
        <v>0.3</v>
      </c>
      <c r="AA5" s="79">
        <f t="shared" si="16"/>
        <v>0.27</v>
      </c>
      <c r="AB5" s="79">
        <f t="shared" si="17"/>
        <v>0.31</v>
      </c>
      <c r="AC5" s="79">
        <f t="shared" si="18"/>
        <v>0.31</v>
      </c>
      <c r="AD5" s="79">
        <f t="shared" si="19"/>
        <v>0.34</v>
      </c>
      <c r="AE5" s="79">
        <f t="shared" si="20"/>
        <v>0.28000000000000003</v>
      </c>
      <c r="AF5" s="79">
        <f t="shared" si="21"/>
        <v>0.31</v>
      </c>
      <c r="AG5" s="79">
        <f t="shared" si="22"/>
        <v>0.27</v>
      </c>
      <c r="AH5" s="79">
        <f t="shared" si="23"/>
        <v>0.28000000000000003</v>
      </c>
      <c r="AI5" s="79">
        <f t="shared" si="24"/>
        <v>0.3</v>
      </c>
      <c r="AJ5" s="79">
        <f t="shared" si="25"/>
        <v>0.28000000000000003</v>
      </c>
    </row>
    <row r="6" spans="1:36" ht="12.95" customHeight="1" x14ac:dyDescent="0.15">
      <c r="A6" s="90">
        <v>733</v>
      </c>
      <c r="B6" s="107" t="s">
        <v>58</v>
      </c>
      <c r="C6" s="107"/>
      <c r="D6" s="78">
        <v>18</v>
      </c>
      <c r="E6" s="78">
        <v>14</v>
      </c>
      <c r="F6" s="4">
        <f t="shared" si="0"/>
        <v>0.17</v>
      </c>
      <c r="G6" s="5" t="s">
        <v>63</v>
      </c>
      <c r="H6" s="90" t="s">
        <v>61</v>
      </c>
      <c r="I6" s="78"/>
      <c r="J6" s="1" t="s">
        <v>15</v>
      </c>
      <c r="K6" s="79">
        <f t="shared" si="1"/>
        <v>0.17</v>
      </c>
      <c r="L6" s="79">
        <f t="shared" si="2"/>
        <v>0.18</v>
      </c>
      <c r="M6" s="79">
        <f t="shared" si="3"/>
        <v>0.18</v>
      </c>
      <c r="N6" s="79">
        <f t="shared" si="4"/>
        <v>0.18</v>
      </c>
      <c r="O6" s="79">
        <f t="shared" si="5"/>
        <v>0.19</v>
      </c>
      <c r="P6" s="79">
        <f t="shared" si="26"/>
        <v>0.18</v>
      </c>
      <c r="Q6" s="79">
        <f t="shared" si="6"/>
        <v>0.17</v>
      </c>
      <c r="R6" s="79">
        <f t="shared" si="7"/>
        <v>0.18</v>
      </c>
      <c r="S6" s="79">
        <f t="shared" si="8"/>
        <v>0.18</v>
      </c>
      <c r="T6" s="79">
        <f t="shared" si="9"/>
        <v>0.18</v>
      </c>
      <c r="U6" s="79">
        <f t="shared" si="10"/>
        <v>0.18</v>
      </c>
      <c r="V6" s="79">
        <f t="shared" si="11"/>
        <v>0.19</v>
      </c>
      <c r="W6" s="79">
        <f t="shared" si="12"/>
        <v>0.18</v>
      </c>
      <c r="X6" s="79">
        <f t="shared" si="13"/>
        <v>0.18</v>
      </c>
      <c r="Y6" s="79">
        <f t="shared" si="14"/>
        <v>0.16</v>
      </c>
      <c r="Z6" s="79">
        <f t="shared" si="15"/>
        <v>0.18</v>
      </c>
      <c r="AA6" s="79">
        <f t="shared" si="16"/>
        <v>0.16</v>
      </c>
      <c r="AB6" s="79">
        <f t="shared" si="17"/>
        <v>0.18</v>
      </c>
      <c r="AC6" s="79">
        <f t="shared" si="18"/>
        <v>0.18</v>
      </c>
      <c r="AD6" s="79">
        <f t="shared" si="19"/>
        <v>0.21</v>
      </c>
      <c r="AE6" s="79">
        <f t="shared" si="20"/>
        <v>0.16</v>
      </c>
      <c r="AF6" s="79">
        <f t="shared" si="21"/>
        <v>0.18</v>
      </c>
      <c r="AG6" s="79">
        <f t="shared" si="22"/>
        <v>0.16</v>
      </c>
      <c r="AH6" s="79">
        <f t="shared" si="23"/>
        <v>0.17</v>
      </c>
      <c r="AI6" s="79">
        <f t="shared" si="24"/>
        <v>0.18</v>
      </c>
      <c r="AJ6" s="79">
        <f t="shared" si="25"/>
        <v>0.17</v>
      </c>
    </row>
    <row r="7" spans="1:36" ht="12.95" customHeight="1" x14ac:dyDescent="0.15">
      <c r="A7" s="90">
        <v>734</v>
      </c>
      <c r="B7" s="107" t="s">
        <v>158</v>
      </c>
      <c r="C7" s="107"/>
      <c r="D7" s="78">
        <v>12</v>
      </c>
      <c r="E7" s="78">
        <v>8</v>
      </c>
      <c r="F7" s="4">
        <f t="shared" si="0"/>
        <v>0.04</v>
      </c>
      <c r="G7" s="5"/>
      <c r="H7" s="90" t="s">
        <v>61</v>
      </c>
      <c r="I7" s="78"/>
      <c r="J7" s="1" t="s">
        <v>15</v>
      </c>
      <c r="K7" s="79">
        <f t="shared" si="1"/>
        <v>0.05</v>
      </c>
      <c r="L7" s="79">
        <f t="shared" si="2"/>
        <v>0.05</v>
      </c>
      <c r="M7" s="79">
        <f t="shared" si="3"/>
        <v>0.05</v>
      </c>
      <c r="N7" s="79">
        <f t="shared" si="4"/>
        <v>0.05</v>
      </c>
      <c r="O7" s="79">
        <f t="shared" si="5"/>
        <v>0.05</v>
      </c>
      <c r="P7" s="79">
        <f t="shared" si="26"/>
        <v>0.05</v>
      </c>
      <c r="Q7" s="79">
        <f t="shared" si="6"/>
        <v>0.05</v>
      </c>
      <c r="R7" s="79">
        <f t="shared" si="7"/>
        <v>0.05</v>
      </c>
      <c r="S7" s="79">
        <f t="shared" si="8"/>
        <v>0.05</v>
      </c>
      <c r="T7" s="79">
        <f t="shared" si="9"/>
        <v>0.04</v>
      </c>
      <c r="U7" s="79">
        <f t="shared" si="10"/>
        <v>0.05</v>
      </c>
      <c r="V7" s="79">
        <f t="shared" si="11"/>
        <v>0.05</v>
      </c>
      <c r="W7" s="79">
        <f t="shared" si="12"/>
        <v>0.05</v>
      </c>
      <c r="X7" s="79">
        <f t="shared" si="13"/>
        <v>0.05</v>
      </c>
      <c r="Y7" s="79">
        <f t="shared" si="14"/>
        <v>0.04</v>
      </c>
      <c r="Z7" s="79">
        <f t="shared" si="15"/>
        <v>0.05</v>
      </c>
      <c r="AA7" s="79">
        <f t="shared" si="16"/>
        <v>0.05</v>
      </c>
      <c r="AB7" s="79">
        <f t="shared" si="17"/>
        <v>0.05</v>
      </c>
      <c r="AC7" s="79">
        <f t="shared" si="18"/>
        <v>0.05</v>
      </c>
      <c r="AD7" s="79">
        <f t="shared" si="19"/>
        <v>0.06</v>
      </c>
      <c r="AE7" s="79">
        <f t="shared" si="20"/>
        <v>0.04</v>
      </c>
      <c r="AF7" s="79">
        <f t="shared" si="21"/>
        <v>0.05</v>
      </c>
      <c r="AG7" s="79">
        <f t="shared" si="22"/>
        <v>0.05</v>
      </c>
      <c r="AH7" s="79">
        <f t="shared" si="23"/>
        <v>0.04</v>
      </c>
      <c r="AI7" s="79">
        <f t="shared" si="24"/>
        <v>0.05</v>
      </c>
      <c r="AJ7" s="79">
        <f t="shared" si="25"/>
        <v>0.04</v>
      </c>
    </row>
    <row r="8" spans="1:36" ht="12.95" customHeight="1" x14ac:dyDescent="0.15">
      <c r="A8" s="90">
        <v>735</v>
      </c>
      <c r="B8" s="107" t="s">
        <v>75</v>
      </c>
      <c r="C8" s="107"/>
      <c r="D8" s="78">
        <v>12</v>
      </c>
      <c r="E8" s="78">
        <v>11</v>
      </c>
      <c r="F8" s="4">
        <f t="shared" si="0"/>
        <v>0.06</v>
      </c>
      <c r="G8" s="5"/>
      <c r="H8" s="90" t="s">
        <v>61</v>
      </c>
      <c r="I8" s="78"/>
      <c r="J8" s="1" t="s">
        <v>15</v>
      </c>
      <c r="K8" s="79">
        <f t="shared" si="1"/>
        <v>7.0000000000000007E-2</v>
      </c>
      <c r="L8" s="79">
        <f t="shared" si="2"/>
        <v>7.0000000000000007E-2</v>
      </c>
      <c r="M8" s="79">
        <f t="shared" si="3"/>
        <v>7.0000000000000007E-2</v>
      </c>
      <c r="N8" s="79">
        <f t="shared" si="4"/>
        <v>7.0000000000000007E-2</v>
      </c>
      <c r="O8" s="79">
        <f t="shared" si="5"/>
        <v>7.0000000000000007E-2</v>
      </c>
      <c r="P8" s="79">
        <f t="shared" si="26"/>
        <v>7.0000000000000007E-2</v>
      </c>
      <c r="Q8" s="79">
        <f t="shared" si="6"/>
        <v>0.06</v>
      </c>
      <c r="R8" s="79">
        <f t="shared" si="7"/>
        <v>7.0000000000000007E-2</v>
      </c>
      <c r="S8" s="79">
        <f t="shared" si="8"/>
        <v>7.0000000000000007E-2</v>
      </c>
      <c r="T8" s="79">
        <f t="shared" si="9"/>
        <v>7.0000000000000007E-2</v>
      </c>
      <c r="U8" s="79">
        <f t="shared" si="10"/>
        <v>7.0000000000000007E-2</v>
      </c>
      <c r="V8" s="79">
        <f t="shared" si="11"/>
        <v>7.0000000000000007E-2</v>
      </c>
      <c r="W8" s="79">
        <f t="shared" si="12"/>
        <v>7.0000000000000007E-2</v>
      </c>
      <c r="X8" s="79">
        <f t="shared" si="13"/>
        <v>7.0000000000000007E-2</v>
      </c>
      <c r="Y8" s="79">
        <f t="shared" si="14"/>
        <v>0.06</v>
      </c>
      <c r="Z8" s="79">
        <f t="shared" si="15"/>
        <v>7.0000000000000007E-2</v>
      </c>
      <c r="AA8" s="79">
        <f t="shared" si="16"/>
        <v>0.06</v>
      </c>
      <c r="AB8" s="79">
        <f t="shared" si="17"/>
        <v>0.06</v>
      </c>
      <c r="AC8" s="79">
        <f t="shared" si="18"/>
        <v>7.0000000000000007E-2</v>
      </c>
      <c r="AD8" s="79">
        <f t="shared" si="19"/>
        <v>0.08</v>
      </c>
      <c r="AE8" s="79">
        <f t="shared" si="20"/>
        <v>0.06</v>
      </c>
      <c r="AF8" s="79">
        <f t="shared" si="21"/>
        <v>0.06</v>
      </c>
      <c r="AG8" s="79">
        <f t="shared" si="22"/>
        <v>0.06</v>
      </c>
      <c r="AH8" s="79">
        <f t="shared" si="23"/>
        <v>0.06</v>
      </c>
      <c r="AI8" s="79">
        <f t="shared" si="24"/>
        <v>7.0000000000000007E-2</v>
      </c>
      <c r="AJ8" s="79">
        <f t="shared" si="25"/>
        <v>0.06</v>
      </c>
    </row>
    <row r="9" spans="1:36" ht="12.95" customHeight="1" x14ac:dyDescent="0.15">
      <c r="A9" s="90">
        <v>736</v>
      </c>
      <c r="B9" s="107" t="s">
        <v>58</v>
      </c>
      <c r="C9" s="107"/>
      <c r="D9" s="78">
        <v>26</v>
      </c>
      <c r="E9" s="78">
        <v>13</v>
      </c>
      <c r="F9" s="4">
        <f t="shared" si="0"/>
        <v>0.31</v>
      </c>
      <c r="G9" s="5" t="s">
        <v>63</v>
      </c>
      <c r="H9" s="90" t="s">
        <v>61</v>
      </c>
      <c r="I9" s="78"/>
      <c r="J9" s="1" t="s">
        <v>15</v>
      </c>
      <c r="K9" s="79">
        <f t="shared" si="1"/>
        <v>0.3</v>
      </c>
      <c r="L9" s="79">
        <f t="shared" si="2"/>
        <v>0.33</v>
      </c>
      <c r="M9" s="79">
        <f t="shared" si="3"/>
        <v>0.31</v>
      </c>
      <c r="N9" s="79">
        <f t="shared" si="4"/>
        <v>0.32</v>
      </c>
      <c r="O9" s="79">
        <f t="shared" si="5"/>
        <v>0.33</v>
      </c>
      <c r="P9" s="79">
        <f t="shared" si="26"/>
        <v>0.31</v>
      </c>
      <c r="Q9" s="79">
        <f t="shared" si="6"/>
        <v>0.3</v>
      </c>
      <c r="R9" s="79">
        <f t="shared" si="7"/>
        <v>0.34</v>
      </c>
      <c r="S9" s="79">
        <f t="shared" si="8"/>
        <v>0.32</v>
      </c>
      <c r="T9" s="79">
        <f t="shared" si="9"/>
        <v>0.3</v>
      </c>
      <c r="U9" s="79">
        <f t="shared" si="10"/>
        <v>0.32</v>
      </c>
      <c r="V9" s="79">
        <f t="shared" si="11"/>
        <v>0.36</v>
      </c>
      <c r="W9" s="79">
        <f t="shared" si="12"/>
        <v>0.33</v>
      </c>
      <c r="X9" s="79">
        <f t="shared" si="13"/>
        <v>0.32</v>
      </c>
      <c r="Y9" s="79">
        <f t="shared" si="14"/>
        <v>0.31</v>
      </c>
      <c r="Z9" s="79">
        <f t="shared" si="15"/>
        <v>0.32</v>
      </c>
      <c r="AA9" s="79">
        <f t="shared" si="16"/>
        <v>0.28999999999999998</v>
      </c>
      <c r="AB9" s="79">
        <f t="shared" si="17"/>
        <v>0.35</v>
      </c>
      <c r="AC9" s="79">
        <f t="shared" si="18"/>
        <v>0.34</v>
      </c>
      <c r="AD9" s="79">
        <f t="shared" si="19"/>
        <v>0.35</v>
      </c>
      <c r="AE9" s="79">
        <f t="shared" si="20"/>
        <v>0.3</v>
      </c>
      <c r="AF9" s="79">
        <f t="shared" si="21"/>
        <v>0.34</v>
      </c>
      <c r="AG9" s="79">
        <f t="shared" si="22"/>
        <v>0.31</v>
      </c>
      <c r="AH9" s="79">
        <f t="shared" si="23"/>
        <v>0.31</v>
      </c>
      <c r="AI9" s="79">
        <f t="shared" si="24"/>
        <v>0.33</v>
      </c>
      <c r="AJ9" s="79">
        <f t="shared" si="25"/>
        <v>0.31</v>
      </c>
    </row>
    <row r="10" spans="1:36" ht="12.95" customHeight="1" x14ac:dyDescent="0.15">
      <c r="A10" s="90">
        <v>737</v>
      </c>
      <c r="B10" s="107" t="s">
        <v>58</v>
      </c>
      <c r="C10" s="107"/>
      <c r="D10" s="78">
        <v>30</v>
      </c>
      <c r="E10" s="78">
        <v>13</v>
      </c>
      <c r="F10" s="4">
        <f t="shared" si="0"/>
        <v>0.41</v>
      </c>
      <c r="G10" s="5" t="s">
        <v>63</v>
      </c>
      <c r="H10" s="90" t="s">
        <v>61</v>
      </c>
      <c r="I10" s="78"/>
      <c r="J10" s="1" t="s">
        <v>15</v>
      </c>
      <c r="K10" s="79">
        <f t="shared" si="1"/>
        <v>0.38</v>
      </c>
      <c r="L10" s="79">
        <f t="shared" si="2"/>
        <v>0.43</v>
      </c>
      <c r="M10" s="79">
        <f t="shared" si="3"/>
        <v>0.4</v>
      </c>
      <c r="N10" s="79">
        <f t="shared" si="4"/>
        <v>0.42</v>
      </c>
      <c r="O10" s="79">
        <f t="shared" si="5"/>
        <v>0.43</v>
      </c>
      <c r="P10" s="79">
        <f t="shared" si="26"/>
        <v>0.4</v>
      </c>
      <c r="Q10" s="79">
        <f t="shared" si="6"/>
        <v>0.39</v>
      </c>
      <c r="R10" s="79">
        <f t="shared" si="7"/>
        <v>0.44</v>
      </c>
      <c r="S10" s="79">
        <f t="shared" si="8"/>
        <v>0.41</v>
      </c>
      <c r="T10" s="79">
        <f t="shared" si="9"/>
        <v>0.38</v>
      </c>
      <c r="U10" s="79">
        <f t="shared" si="10"/>
        <v>0.41</v>
      </c>
      <c r="V10" s="79">
        <f t="shared" si="11"/>
        <v>0.47</v>
      </c>
      <c r="W10" s="79">
        <f t="shared" si="12"/>
        <v>0.43</v>
      </c>
      <c r="X10" s="79">
        <f t="shared" si="13"/>
        <v>0.42</v>
      </c>
      <c r="Y10" s="79">
        <f t="shared" si="14"/>
        <v>0.42</v>
      </c>
      <c r="Z10" s="79">
        <f t="shared" si="15"/>
        <v>0.42</v>
      </c>
      <c r="AA10" s="79">
        <f t="shared" si="16"/>
        <v>0.38</v>
      </c>
      <c r="AB10" s="79">
        <f t="shared" si="17"/>
        <v>0.46</v>
      </c>
      <c r="AC10" s="79">
        <f t="shared" si="18"/>
        <v>0.45</v>
      </c>
      <c r="AD10" s="79">
        <f t="shared" si="19"/>
        <v>0.45</v>
      </c>
      <c r="AE10" s="79">
        <f t="shared" si="20"/>
        <v>0.4</v>
      </c>
      <c r="AF10" s="79">
        <f t="shared" si="21"/>
        <v>0.45</v>
      </c>
      <c r="AG10" s="79">
        <f t="shared" si="22"/>
        <v>0.41</v>
      </c>
      <c r="AH10" s="79">
        <f t="shared" si="23"/>
        <v>0.41</v>
      </c>
      <c r="AI10" s="79">
        <f t="shared" si="24"/>
        <v>0.43</v>
      </c>
      <c r="AJ10" s="79">
        <f t="shared" si="25"/>
        <v>0.41</v>
      </c>
    </row>
    <row r="11" spans="1:36" ht="12.95" customHeight="1" x14ac:dyDescent="0.15">
      <c r="A11" s="90">
        <v>738</v>
      </c>
      <c r="B11" s="107" t="s">
        <v>56</v>
      </c>
      <c r="C11" s="107"/>
      <c r="D11" s="78">
        <v>20</v>
      </c>
      <c r="E11" s="78">
        <v>14</v>
      </c>
      <c r="F11" s="4">
        <f t="shared" si="0"/>
        <v>0.2</v>
      </c>
      <c r="G11" s="5"/>
      <c r="H11" s="90"/>
      <c r="I11" s="78"/>
      <c r="J11" s="1" t="s">
        <v>15</v>
      </c>
      <c r="K11" s="79">
        <f t="shared" si="1"/>
        <v>0.2</v>
      </c>
      <c r="L11" s="79">
        <f t="shared" si="2"/>
        <v>0.22</v>
      </c>
      <c r="M11" s="79">
        <f t="shared" si="3"/>
        <v>0.22</v>
      </c>
      <c r="N11" s="79">
        <f t="shared" si="4"/>
        <v>0.22</v>
      </c>
      <c r="O11" s="79">
        <f t="shared" si="5"/>
        <v>0.22</v>
      </c>
      <c r="P11" s="79">
        <f t="shared" si="26"/>
        <v>0.22</v>
      </c>
      <c r="Q11" s="79">
        <f t="shared" si="6"/>
        <v>0.2</v>
      </c>
      <c r="R11" s="79">
        <f t="shared" si="7"/>
        <v>0.22</v>
      </c>
      <c r="S11" s="79">
        <f t="shared" si="8"/>
        <v>0.22</v>
      </c>
      <c r="T11" s="79">
        <f t="shared" si="9"/>
        <v>0.22</v>
      </c>
      <c r="U11" s="79">
        <f t="shared" si="10"/>
        <v>0.22</v>
      </c>
      <c r="V11" s="79">
        <f t="shared" si="11"/>
        <v>0.23</v>
      </c>
      <c r="W11" s="79">
        <f t="shared" si="12"/>
        <v>0.22</v>
      </c>
      <c r="X11" s="79">
        <f t="shared" si="13"/>
        <v>0.22</v>
      </c>
      <c r="Y11" s="79">
        <f t="shared" si="14"/>
        <v>0.2</v>
      </c>
      <c r="Z11" s="79">
        <f t="shared" si="15"/>
        <v>0.22</v>
      </c>
      <c r="AA11" s="79">
        <f t="shared" si="16"/>
        <v>0.2</v>
      </c>
      <c r="AB11" s="79">
        <f t="shared" si="17"/>
        <v>0.22</v>
      </c>
      <c r="AC11" s="79">
        <f t="shared" si="18"/>
        <v>0.22</v>
      </c>
      <c r="AD11" s="79">
        <f t="shared" si="19"/>
        <v>0.25</v>
      </c>
      <c r="AE11" s="79">
        <f t="shared" si="20"/>
        <v>0.2</v>
      </c>
      <c r="AF11" s="79">
        <f t="shared" si="21"/>
        <v>0.22</v>
      </c>
      <c r="AG11" s="79">
        <f t="shared" si="22"/>
        <v>0.2</v>
      </c>
      <c r="AH11" s="79">
        <f t="shared" si="23"/>
        <v>0.2</v>
      </c>
      <c r="AI11" s="79">
        <f t="shared" si="24"/>
        <v>0.22</v>
      </c>
      <c r="AJ11" s="79">
        <f t="shared" si="25"/>
        <v>0.2</v>
      </c>
    </row>
    <row r="12" spans="1:36" ht="12.95" customHeight="1" x14ac:dyDescent="0.15">
      <c r="A12" s="90">
        <v>739</v>
      </c>
      <c r="B12" s="107" t="s">
        <v>57</v>
      </c>
      <c r="C12" s="107"/>
      <c r="D12" s="78">
        <v>10</v>
      </c>
      <c r="E12" s="78">
        <v>6</v>
      </c>
      <c r="F12" s="4">
        <f t="shared" si="0"/>
        <v>0.03</v>
      </c>
      <c r="G12" s="5"/>
      <c r="H12" s="90" t="s">
        <v>61</v>
      </c>
      <c r="I12" s="78"/>
      <c r="J12" s="1" t="s">
        <v>15</v>
      </c>
      <c r="K12" s="79">
        <f t="shared" si="1"/>
        <v>0.03</v>
      </c>
      <c r="L12" s="79">
        <f t="shared" si="2"/>
        <v>0.02</v>
      </c>
      <c r="M12" s="79">
        <f t="shared" si="3"/>
        <v>0.02</v>
      </c>
      <c r="N12" s="79">
        <f t="shared" si="4"/>
        <v>0.03</v>
      </c>
      <c r="O12" s="79">
        <f t="shared" si="5"/>
        <v>0.03</v>
      </c>
      <c r="P12" s="79">
        <f t="shared" si="26"/>
        <v>0.03</v>
      </c>
      <c r="Q12" s="79">
        <f t="shared" si="6"/>
        <v>0.03</v>
      </c>
      <c r="R12" s="79">
        <f t="shared" si="7"/>
        <v>0.03</v>
      </c>
      <c r="S12" s="79">
        <f t="shared" si="8"/>
        <v>0.02</v>
      </c>
      <c r="T12" s="79">
        <f t="shared" si="9"/>
        <v>0.02</v>
      </c>
      <c r="U12" s="79">
        <f t="shared" si="10"/>
        <v>0.03</v>
      </c>
      <c r="V12" s="79">
        <f t="shared" si="11"/>
        <v>0.03</v>
      </c>
      <c r="W12" s="79">
        <f t="shared" si="12"/>
        <v>0.03</v>
      </c>
      <c r="X12" s="79">
        <f t="shared" si="13"/>
        <v>0.03</v>
      </c>
      <c r="Y12" s="79">
        <f t="shared" si="14"/>
        <v>0.02</v>
      </c>
      <c r="Z12" s="79">
        <f t="shared" si="15"/>
        <v>0.03</v>
      </c>
      <c r="AA12" s="79">
        <f t="shared" si="16"/>
        <v>0.02</v>
      </c>
      <c r="AB12" s="79">
        <f t="shared" si="17"/>
        <v>0.02</v>
      </c>
      <c r="AC12" s="79">
        <f t="shared" si="18"/>
        <v>0.02</v>
      </c>
      <c r="AD12" s="79">
        <f t="shared" si="19"/>
        <v>0.03</v>
      </c>
      <c r="AE12" s="79">
        <f t="shared" si="20"/>
        <v>0.02</v>
      </c>
      <c r="AF12" s="79">
        <f t="shared" si="21"/>
        <v>0.02</v>
      </c>
      <c r="AG12" s="79">
        <f t="shared" si="22"/>
        <v>0.03</v>
      </c>
      <c r="AH12" s="79">
        <f t="shared" si="23"/>
        <v>0.02</v>
      </c>
      <c r="AI12" s="79">
        <f t="shared" si="24"/>
        <v>0.03</v>
      </c>
      <c r="AJ12" s="79">
        <f t="shared" si="25"/>
        <v>0.03</v>
      </c>
    </row>
    <row r="13" spans="1:36" ht="12.95" customHeight="1" x14ac:dyDescent="0.15">
      <c r="A13" s="90">
        <v>740</v>
      </c>
      <c r="B13" s="107" t="s">
        <v>62</v>
      </c>
      <c r="C13" s="107"/>
      <c r="D13" s="78">
        <v>30</v>
      </c>
      <c r="E13" s="78">
        <v>16</v>
      </c>
      <c r="F13" s="4">
        <f t="shared" si="0"/>
        <v>0.51</v>
      </c>
      <c r="G13" s="5"/>
      <c r="H13" s="90"/>
      <c r="I13" s="78"/>
      <c r="J13" s="1" t="s">
        <v>15</v>
      </c>
      <c r="K13" s="79">
        <f t="shared" si="1"/>
        <v>0.47</v>
      </c>
      <c r="L13" s="79">
        <f t="shared" si="2"/>
        <v>0.53</v>
      </c>
      <c r="M13" s="79">
        <f t="shared" si="3"/>
        <v>0.51</v>
      </c>
      <c r="N13" s="79">
        <f t="shared" si="4"/>
        <v>0.52</v>
      </c>
      <c r="O13" s="79">
        <f t="shared" si="5"/>
        <v>0.53</v>
      </c>
      <c r="P13" s="79">
        <f t="shared" si="26"/>
        <v>0.51</v>
      </c>
      <c r="Q13" s="79">
        <f t="shared" si="6"/>
        <v>0.48</v>
      </c>
      <c r="R13" s="79">
        <f t="shared" si="7"/>
        <v>0.55000000000000004</v>
      </c>
      <c r="S13" s="79">
        <f t="shared" si="8"/>
        <v>0.52</v>
      </c>
      <c r="T13" s="79">
        <f t="shared" si="9"/>
        <v>0.51</v>
      </c>
      <c r="U13" s="79">
        <f t="shared" si="10"/>
        <v>0.52</v>
      </c>
      <c r="V13" s="79">
        <f t="shared" si="11"/>
        <v>0.57999999999999996</v>
      </c>
      <c r="W13" s="79">
        <f t="shared" si="12"/>
        <v>0.53</v>
      </c>
      <c r="X13" s="79">
        <f t="shared" si="13"/>
        <v>0.52</v>
      </c>
      <c r="Y13" s="79">
        <f t="shared" si="14"/>
        <v>0.51</v>
      </c>
      <c r="Z13" s="79">
        <f t="shared" si="15"/>
        <v>0.52</v>
      </c>
      <c r="AA13" s="79">
        <f t="shared" si="16"/>
        <v>0.47</v>
      </c>
      <c r="AB13" s="79">
        <f t="shared" si="17"/>
        <v>0.56999999999999995</v>
      </c>
      <c r="AC13" s="79">
        <f t="shared" si="18"/>
        <v>0.55000000000000004</v>
      </c>
      <c r="AD13" s="79">
        <f t="shared" si="19"/>
        <v>0.56000000000000005</v>
      </c>
      <c r="AE13" s="79">
        <f t="shared" si="20"/>
        <v>0.5</v>
      </c>
      <c r="AF13" s="79">
        <f t="shared" si="21"/>
        <v>0.55000000000000004</v>
      </c>
      <c r="AG13" s="79">
        <f t="shared" si="22"/>
        <v>0.48</v>
      </c>
      <c r="AH13" s="79">
        <f t="shared" si="23"/>
        <v>0.51</v>
      </c>
      <c r="AI13" s="79">
        <f t="shared" si="24"/>
        <v>0.52</v>
      </c>
      <c r="AJ13" s="79">
        <f t="shared" si="25"/>
        <v>0.51</v>
      </c>
    </row>
    <row r="14" spans="1:36" ht="12.95" customHeight="1" x14ac:dyDescent="0.15">
      <c r="A14" s="90">
        <v>741</v>
      </c>
      <c r="B14" s="107" t="s">
        <v>56</v>
      </c>
      <c r="C14" s="107"/>
      <c r="D14" s="78">
        <v>18</v>
      </c>
      <c r="E14" s="78">
        <v>14</v>
      </c>
      <c r="F14" s="4">
        <f t="shared" si="0"/>
        <v>0.17</v>
      </c>
      <c r="G14" s="5"/>
      <c r="H14" s="90"/>
      <c r="I14" s="78"/>
      <c r="J14" s="1" t="s">
        <v>15</v>
      </c>
      <c r="K14" s="79">
        <f t="shared" si="1"/>
        <v>0.17</v>
      </c>
      <c r="L14" s="79">
        <f t="shared" si="2"/>
        <v>0.18</v>
      </c>
      <c r="M14" s="79">
        <f t="shared" si="3"/>
        <v>0.18</v>
      </c>
      <c r="N14" s="79">
        <f t="shared" si="4"/>
        <v>0.18</v>
      </c>
      <c r="O14" s="79">
        <f t="shared" si="5"/>
        <v>0.19</v>
      </c>
      <c r="P14" s="79">
        <f t="shared" si="26"/>
        <v>0.18</v>
      </c>
      <c r="Q14" s="79">
        <f t="shared" si="6"/>
        <v>0.17</v>
      </c>
      <c r="R14" s="79">
        <f t="shared" si="7"/>
        <v>0.18</v>
      </c>
      <c r="S14" s="79">
        <f t="shared" si="8"/>
        <v>0.18</v>
      </c>
      <c r="T14" s="79">
        <f t="shared" si="9"/>
        <v>0.18</v>
      </c>
      <c r="U14" s="79">
        <f t="shared" si="10"/>
        <v>0.18</v>
      </c>
      <c r="V14" s="79">
        <f t="shared" si="11"/>
        <v>0.19</v>
      </c>
      <c r="W14" s="79">
        <f t="shared" si="12"/>
        <v>0.18</v>
      </c>
      <c r="X14" s="79">
        <f t="shared" si="13"/>
        <v>0.18</v>
      </c>
      <c r="Y14" s="79">
        <f t="shared" si="14"/>
        <v>0.16</v>
      </c>
      <c r="Z14" s="79">
        <f t="shared" si="15"/>
        <v>0.18</v>
      </c>
      <c r="AA14" s="79">
        <f t="shared" si="16"/>
        <v>0.16</v>
      </c>
      <c r="AB14" s="79">
        <f t="shared" si="17"/>
        <v>0.18</v>
      </c>
      <c r="AC14" s="79">
        <f t="shared" si="18"/>
        <v>0.18</v>
      </c>
      <c r="AD14" s="79">
        <f t="shared" si="19"/>
        <v>0.21</v>
      </c>
      <c r="AE14" s="79">
        <f t="shared" si="20"/>
        <v>0.16</v>
      </c>
      <c r="AF14" s="79">
        <f t="shared" si="21"/>
        <v>0.18</v>
      </c>
      <c r="AG14" s="79">
        <f t="shared" si="22"/>
        <v>0.16</v>
      </c>
      <c r="AH14" s="79">
        <f t="shared" si="23"/>
        <v>0.17</v>
      </c>
      <c r="AI14" s="79">
        <f t="shared" si="24"/>
        <v>0.18</v>
      </c>
      <c r="AJ14" s="79">
        <f t="shared" si="25"/>
        <v>0.17</v>
      </c>
    </row>
    <row r="15" spans="1:36" ht="12.95" customHeight="1" x14ac:dyDescent="0.15">
      <c r="A15" s="90">
        <v>742</v>
      </c>
      <c r="B15" s="107" t="s">
        <v>68</v>
      </c>
      <c r="C15" s="107"/>
      <c r="D15" s="78">
        <v>10</v>
      </c>
      <c r="E15" s="78">
        <v>9</v>
      </c>
      <c r="F15" s="4">
        <f t="shared" si="0"/>
        <v>0.04</v>
      </c>
      <c r="G15" s="5" t="s">
        <v>63</v>
      </c>
      <c r="H15" s="90" t="s">
        <v>61</v>
      </c>
      <c r="I15" s="78"/>
      <c r="J15" s="1" t="s">
        <v>15</v>
      </c>
      <c r="K15" s="79">
        <f t="shared" si="1"/>
        <v>0.04</v>
      </c>
      <c r="L15" s="79">
        <f t="shared" si="2"/>
        <v>0.04</v>
      </c>
      <c r="M15" s="79">
        <f t="shared" si="3"/>
        <v>0.04</v>
      </c>
      <c r="N15" s="79">
        <f t="shared" si="4"/>
        <v>0.04</v>
      </c>
      <c r="O15" s="79">
        <f t="shared" si="5"/>
        <v>0.04</v>
      </c>
      <c r="P15" s="79">
        <f t="shared" si="26"/>
        <v>0.04</v>
      </c>
      <c r="Q15" s="79">
        <f t="shared" si="6"/>
        <v>0.04</v>
      </c>
      <c r="R15" s="79">
        <f t="shared" si="7"/>
        <v>0.04</v>
      </c>
      <c r="S15" s="79">
        <f t="shared" si="8"/>
        <v>0.04</v>
      </c>
      <c r="T15" s="79">
        <f t="shared" si="9"/>
        <v>0.04</v>
      </c>
      <c r="U15" s="79">
        <f t="shared" si="10"/>
        <v>0.04</v>
      </c>
      <c r="V15" s="79">
        <f t="shared" si="11"/>
        <v>0.04</v>
      </c>
      <c r="W15" s="79">
        <f t="shared" si="12"/>
        <v>0.04</v>
      </c>
      <c r="X15" s="79">
        <f t="shared" si="13"/>
        <v>0.04</v>
      </c>
      <c r="Y15" s="79">
        <f t="shared" si="14"/>
        <v>0.03</v>
      </c>
      <c r="Z15" s="79">
        <f t="shared" si="15"/>
        <v>0.04</v>
      </c>
      <c r="AA15" s="79">
        <f t="shared" si="16"/>
        <v>0.04</v>
      </c>
      <c r="AB15" s="79">
        <f t="shared" si="17"/>
        <v>0.04</v>
      </c>
      <c r="AC15" s="79">
        <f t="shared" si="18"/>
        <v>0.04</v>
      </c>
      <c r="AD15" s="79">
        <f t="shared" si="19"/>
        <v>0.05</v>
      </c>
      <c r="AE15" s="79">
        <f t="shared" si="20"/>
        <v>0.03</v>
      </c>
      <c r="AF15" s="79">
        <f t="shared" si="21"/>
        <v>0.04</v>
      </c>
      <c r="AG15" s="79">
        <f t="shared" si="22"/>
        <v>0.04</v>
      </c>
      <c r="AH15" s="79">
        <f t="shared" si="23"/>
        <v>0.03</v>
      </c>
      <c r="AI15" s="79">
        <f t="shared" si="24"/>
        <v>0.04</v>
      </c>
      <c r="AJ15" s="79">
        <f t="shared" si="25"/>
        <v>0.04</v>
      </c>
    </row>
    <row r="16" spans="1:36" ht="12.95" customHeight="1" x14ac:dyDescent="0.15">
      <c r="A16" s="90">
        <v>743</v>
      </c>
      <c r="B16" s="107" t="s">
        <v>68</v>
      </c>
      <c r="C16" s="107"/>
      <c r="D16" s="78">
        <v>10</v>
      </c>
      <c r="E16" s="78">
        <v>8</v>
      </c>
      <c r="F16" s="4">
        <f t="shared" si="0"/>
        <v>0.03</v>
      </c>
      <c r="G16" s="5" t="s">
        <v>63</v>
      </c>
      <c r="H16" s="90" t="s">
        <v>61</v>
      </c>
      <c r="I16" s="78"/>
      <c r="J16" s="1" t="s">
        <v>15</v>
      </c>
      <c r="K16" s="79">
        <f t="shared" si="1"/>
        <v>0.03</v>
      </c>
      <c r="L16" s="79">
        <f t="shared" si="2"/>
        <v>0.03</v>
      </c>
      <c r="M16" s="79">
        <f t="shared" si="3"/>
        <v>0.03</v>
      </c>
      <c r="N16" s="79">
        <f t="shared" si="4"/>
        <v>0.04</v>
      </c>
      <c r="O16" s="79">
        <f t="shared" si="5"/>
        <v>0.04</v>
      </c>
      <c r="P16" s="79">
        <f t="shared" si="26"/>
        <v>0.03</v>
      </c>
      <c r="Q16" s="79">
        <f t="shared" si="6"/>
        <v>0.03</v>
      </c>
      <c r="R16" s="79">
        <f t="shared" si="7"/>
        <v>0.03</v>
      </c>
      <c r="S16" s="79">
        <f t="shared" si="8"/>
        <v>0.03</v>
      </c>
      <c r="T16" s="79">
        <f t="shared" si="9"/>
        <v>0.03</v>
      </c>
      <c r="U16" s="79">
        <f t="shared" si="10"/>
        <v>0.03</v>
      </c>
      <c r="V16" s="79">
        <f t="shared" si="11"/>
        <v>0.04</v>
      </c>
      <c r="W16" s="79">
        <f t="shared" si="12"/>
        <v>0.04</v>
      </c>
      <c r="X16" s="79">
        <f t="shared" si="13"/>
        <v>0.03</v>
      </c>
      <c r="Y16" s="79">
        <f t="shared" si="14"/>
        <v>0.03</v>
      </c>
      <c r="Z16" s="79">
        <f t="shared" si="15"/>
        <v>0.04</v>
      </c>
      <c r="AA16" s="79">
        <f t="shared" si="16"/>
        <v>0.03</v>
      </c>
      <c r="AB16" s="79">
        <f t="shared" si="17"/>
        <v>0.03</v>
      </c>
      <c r="AC16" s="79">
        <f t="shared" si="18"/>
        <v>0.03</v>
      </c>
      <c r="AD16" s="79">
        <f t="shared" si="19"/>
        <v>0.04</v>
      </c>
      <c r="AE16" s="79">
        <f t="shared" si="20"/>
        <v>0.03</v>
      </c>
      <c r="AF16" s="79">
        <f t="shared" si="21"/>
        <v>0.03</v>
      </c>
      <c r="AG16" s="79">
        <f t="shared" si="22"/>
        <v>0.03</v>
      </c>
      <c r="AH16" s="79">
        <f t="shared" si="23"/>
        <v>0.03</v>
      </c>
      <c r="AI16" s="79">
        <f t="shared" si="24"/>
        <v>0.04</v>
      </c>
      <c r="AJ16" s="79">
        <f t="shared" si="25"/>
        <v>0.03</v>
      </c>
    </row>
    <row r="17" spans="1:36" ht="12.95" customHeight="1" x14ac:dyDescent="0.15">
      <c r="A17" s="90">
        <v>744</v>
      </c>
      <c r="B17" s="107" t="s">
        <v>149</v>
      </c>
      <c r="C17" s="107"/>
      <c r="D17" s="78">
        <v>24</v>
      </c>
      <c r="E17" s="78">
        <v>15</v>
      </c>
      <c r="F17" s="4">
        <f t="shared" si="0"/>
        <v>0.31</v>
      </c>
      <c r="G17" s="5"/>
      <c r="H17" s="90" t="s">
        <v>61</v>
      </c>
      <c r="I17" s="78"/>
      <c r="J17" s="1" t="s">
        <v>15</v>
      </c>
      <c r="K17" s="79">
        <f t="shared" si="1"/>
        <v>0.3</v>
      </c>
      <c r="L17" s="79">
        <f t="shared" si="2"/>
        <v>0.33</v>
      </c>
      <c r="M17" s="79">
        <f t="shared" si="3"/>
        <v>0.32</v>
      </c>
      <c r="N17" s="79">
        <f t="shared" si="4"/>
        <v>0.33</v>
      </c>
      <c r="O17" s="79">
        <f t="shared" si="5"/>
        <v>0.33</v>
      </c>
      <c r="P17" s="79">
        <f t="shared" si="26"/>
        <v>0.32</v>
      </c>
      <c r="Q17" s="79">
        <f t="shared" si="6"/>
        <v>0.3</v>
      </c>
      <c r="R17" s="79">
        <f t="shared" si="7"/>
        <v>0.34</v>
      </c>
      <c r="S17" s="79">
        <f t="shared" si="8"/>
        <v>0.33</v>
      </c>
      <c r="T17" s="79">
        <f t="shared" si="9"/>
        <v>0.32</v>
      </c>
      <c r="U17" s="79">
        <f t="shared" si="10"/>
        <v>0.33</v>
      </c>
      <c r="V17" s="79">
        <f t="shared" si="11"/>
        <v>0.35</v>
      </c>
      <c r="W17" s="79">
        <f t="shared" si="12"/>
        <v>0.33</v>
      </c>
      <c r="X17" s="79">
        <f t="shared" si="13"/>
        <v>0.33</v>
      </c>
      <c r="Y17" s="79">
        <f t="shared" si="14"/>
        <v>0.3</v>
      </c>
      <c r="Z17" s="79">
        <f t="shared" si="15"/>
        <v>0.33</v>
      </c>
      <c r="AA17" s="79">
        <f t="shared" si="16"/>
        <v>0.28999999999999998</v>
      </c>
      <c r="AB17" s="79">
        <f t="shared" si="17"/>
        <v>0.34</v>
      </c>
      <c r="AC17" s="79">
        <f t="shared" si="18"/>
        <v>0.34</v>
      </c>
      <c r="AD17" s="79">
        <f t="shared" si="19"/>
        <v>0.36</v>
      </c>
      <c r="AE17" s="79">
        <f t="shared" si="20"/>
        <v>0.3</v>
      </c>
      <c r="AF17" s="79">
        <f t="shared" si="21"/>
        <v>0.34</v>
      </c>
      <c r="AG17" s="79">
        <f t="shared" si="22"/>
        <v>0.3</v>
      </c>
      <c r="AH17" s="79">
        <f t="shared" si="23"/>
        <v>0.31</v>
      </c>
      <c r="AI17" s="79">
        <f t="shared" si="24"/>
        <v>0.33</v>
      </c>
      <c r="AJ17" s="79">
        <f t="shared" si="25"/>
        <v>0.31</v>
      </c>
    </row>
    <row r="18" spans="1:36" ht="12.95" customHeight="1" x14ac:dyDescent="0.15">
      <c r="A18" s="90">
        <v>745</v>
      </c>
      <c r="B18" s="107" t="s">
        <v>55</v>
      </c>
      <c r="C18" s="107"/>
      <c r="D18" s="78">
        <v>10</v>
      </c>
      <c r="E18" s="78">
        <v>7</v>
      </c>
      <c r="F18" s="4">
        <f t="shared" si="0"/>
        <v>0.03</v>
      </c>
      <c r="G18" s="5"/>
      <c r="H18" s="90" t="s">
        <v>61</v>
      </c>
      <c r="I18" s="78"/>
      <c r="J18" s="1" t="s">
        <v>15</v>
      </c>
      <c r="K18" s="79">
        <f t="shared" si="1"/>
        <v>0.03</v>
      </c>
      <c r="L18" s="79">
        <f t="shared" si="2"/>
        <v>0.03</v>
      </c>
      <c r="M18" s="79">
        <f t="shared" si="3"/>
        <v>0.03</v>
      </c>
      <c r="N18" s="79">
        <f t="shared" si="4"/>
        <v>0.03</v>
      </c>
      <c r="O18" s="79">
        <f t="shared" si="5"/>
        <v>0.03</v>
      </c>
      <c r="P18" s="79">
        <f t="shared" si="26"/>
        <v>0.03</v>
      </c>
      <c r="Q18" s="79">
        <f t="shared" si="6"/>
        <v>0.03</v>
      </c>
      <c r="R18" s="79">
        <f t="shared" si="7"/>
        <v>0.03</v>
      </c>
      <c r="S18" s="79">
        <f t="shared" si="8"/>
        <v>0.03</v>
      </c>
      <c r="T18" s="79">
        <f t="shared" si="9"/>
        <v>0.03</v>
      </c>
      <c r="U18" s="79">
        <f t="shared" si="10"/>
        <v>0.03</v>
      </c>
      <c r="V18" s="79">
        <f t="shared" si="11"/>
        <v>0.03</v>
      </c>
      <c r="W18" s="79">
        <f t="shared" si="12"/>
        <v>0.03</v>
      </c>
      <c r="X18" s="79">
        <f t="shared" si="13"/>
        <v>0.03</v>
      </c>
      <c r="Y18" s="79">
        <f t="shared" si="14"/>
        <v>0.03</v>
      </c>
      <c r="Z18" s="79">
        <f t="shared" si="15"/>
        <v>0.03</v>
      </c>
      <c r="AA18" s="79">
        <f t="shared" si="16"/>
        <v>0.03</v>
      </c>
      <c r="AB18" s="79">
        <f t="shared" si="17"/>
        <v>0.03</v>
      </c>
      <c r="AC18" s="79">
        <f t="shared" si="18"/>
        <v>0.03</v>
      </c>
      <c r="AD18" s="79">
        <f t="shared" si="19"/>
        <v>0.04</v>
      </c>
      <c r="AE18" s="79">
        <f t="shared" si="20"/>
        <v>0.02</v>
      </c>
      <c r="AF18" s="79">
        <f t="shared" si="21"/>
        <v>0.03</v>
      </c>
      <c r="AG18" s="79">
        <f t="shared" si="22"/>
        <v>0.03</v>
      </c>
      <c r="AH18" s="79">
        <f t="shared" si="23"/>
        <v>0.03</v>
      </c>
      <c r="AI18" s="79">
        <f t="shared" si="24"/>
        <v>0.03</v>
      </c>
      <c r="AJ18" s="79">
        <f t="shared" si="25"/>
        <v>0.03</v>
      </c>
    </row>
    <row r="19" spans="1:36" ht="12.95" customHeight="1" x14ac:dyDescent="0.15">
      <c r="A19" s="78"/>
      <c r="B19" s="107"/>
      <c r="C19" s="107"/>
      <c r="D19" s="78"/>
      <c r="E19" s="78"/>
      <c r="F19" s="4" t="str">
        <f t="shared" si="0"/>
        <v/>
      </c>
      <c r="G19" s="5"/>
      <c r="H19" s="90"/>
      <c r="I19" s="78"/>
      <c r="J19" s="1" t="s">
        <v>15</v>
      </c>
      <c r="K19" s="79" t="e">
        <f t="shared" si="1"/>
        <v>#NUM!</v>
      </c>
      <c r="L19" s="79" t="e">
        <f t="shared" si="2"/>
        <v>#NUM!</v>
      </c>
      <c r="M19" s="79" t="e">
        <f t="shared" si="3"/>
        <v>#NUM!</v>
      </c>
      <c r="N19" s="79" t="e">
        <f t="shared" si="4"/>
        <v>#NUM!</v>
      </c>
      <c r="O19" s="79" t="e">
        <f t="shared" si="5"/>
        <v>#NUM!</v>
      </c>
      <c r="P19" s="79" t="e">
        <f t="shared" si="26"/>
        <v>#N/A</v>
      </c>
      <c r="Q19" s="79" t="e">
        <f t="shared" si="6"/>
        <v>#NUM!</v>
      </c>
      <c r="R19" s="79" t="e">
        <f t="shared" si="7"/>
        <v>#NUM!</v>
      </c>
      <c r="S19" s="79" t="e">
        <f t="shared" si="8"/>
        <v>#NUM!</v>
      </c>
      <c r="T19" s="79" t="e">
        <f t="shared" si="9"/>
        <v>#NUM!</v>
      </c>
      <c r="U19" s="79" t="e">
        <f t="shared" si="10"/>
        <v>#N/A</v>
      </c>
      <c r="V19" s="79" t="e">
        <f t="shared" si="11"/>
        <v>#NUM!</v>
      </c>
      <c r="W19" s="79" t="e">
        <f t="shared" si="12"/>
        <v>#NUM!</v>
      </c>
      <c r="X19" s="79" t="e">
        <f t="shared" si="13"/>
        <v>#NUM!</v>
      </c>
      <c r="Y19" s="79" t="e">
        <f t="shared" si="14"/>
        <v>#NUM!</v>
      </c>
      <c r="Z19" s="79" t="e">
        <f t="shared" si="15"/>
        <v>#N/A</v>
      </c>
      <c r="AA19" s="79" t="e">
        <f t="shared" si="16"/>
        <v>#NUM!</v>
      </c>
      <c r="AB19" s="79" t="e">
        <f t="shared" si="17"/>
        <v>#NUM!</v>
      </c>
      <c r="AC19" s="79" t="e">
        <f t="shared" si="18"/>
        <v>#NUM!</v>
      </c>
      <c r="AD19" s="79" t="e">
        <f t="shared" si="19"/>
        <v>#NUM!</v>
      </c>
      <c r="AE19" s="79" t="e">
        <f t="shared" si="20"/>
        <v>#NUM!</v>
      </c>
      <c r="AF19" s="79" t="e">
        <f t="shared" si="21"/>
        <v>#N/A</v>
      </c>
      <c r="AG19" s="79" t="e">
        <f t="shared" si="22"/>
        <v>#NUM!</v>
      </c>
      <c r="AH19" s="79" t="e">
        <f t="shared" si="23"/>
        <v>#NUM!</v>
      </c>
      <c r="AI19" s="79" t="e">
        <f t="shared" si="24"/>
        <v>#NUM!</v>
      </c>
      <c r="AJ19" s="79" t="e">
        <f t="shared" si="25"/>
        <v>#N/A</v>
      </c>
    </row>
    <row r="20" spans="1:36" ht="12.95" customHeight="1" x14ac:dyDescent="0.15">
      <c r="A20" s="78"/>
      <c r="B20" s="107"/>
      <c r="C20" s="107"/>
      <c r="D20" s="78"/>
      <c r="E20" s="78"/>
      <c r="F20" s="4" t="str">
        <f t="shared" si="0"/>
        <v/>
      </c>
      <c r="G20" s="5"/>
      <c r="H20" s="90"/>
      <c r="I20" s="78"/>
      <c r="J20" s="1" t="s">
        <v>15</v>
      </c>
      <c r="K20" s="79" t="e">
        <f t="shared" si="1"/>
        <v>#NUM!</v>
      </c>
      <c r="L20" s="79" t="e">
        <f t="shared" si="2"/>
        <v>#NUM!</v>
      </c>
      <c r="M20" s="79" t="e">
        <f t="shared" si="3"/>
        <v>#NUM!</v>
      </c>
      <c r="N20" s="79" t="e">
        <f t="shared" si="4"/>
        <v>#NUM!</v>
      </c>
      <c r="O20" s="79" t="e">
        <f t="shared" si="5"/>
        <v>#NUM!</v>
      </c>
      <c r="P20" s="79" t="e">
        <f t="shared" si="26"/>
        <v>#N/A</v>
      </c>
      <c r="Q20" s="79" t="e">
        <f t="shared" si="6"/>
        <v>#NUM!</v>
      </c>
      <c r="R20" s="79" t="e">
        <f t="shared" si="7"/>
        <v>#NUM!</v>
      </c>
      <c r="S20" s="79" t="e">
        <f t="shared" si="8"/>
        <v>#NUM!</v>
      </c>
      <c r="T20" s="79" t="e">
        <f t="shared" si="9"/>
        <v>#NUM!</v>
      </c>
      <c r="U20" s="79" t="e">
        <f t="shared" si="10"/>
        <v>#N/A</v>
      </c>
      <c r="V20" s="79" t="e">
        <f t="shared" si="11"/>
        <v>#NUM!</v>
      </c>
      <c r="W20" s="79" t="e">
        <f t="shared" si="12"/>
        <v>#NUM!</v>
      </c>
      <c r="X20" s="79" t="e">
        <f t="shared" si="13"/>
        <v>#NUM!</v>
      </c>
      <c r="Y20" s="79" t="e">
        <f t="shared" si="14"/>
        <v>#NUM!</v>
      </c>
      <c r="Z20" s="79" t="e">
        <f t="shared" si="15"/>
        <v>#N/A</v>
      </c>
      <c r="AA20" s="79" t="e">
        <f t="shared" si="16"/>
        <v>#NUM!</v>
      </c>
      <c r="AB20" s="79" t="e">
        <f t="shared" si="17"/>
        <v>#NUM!</v>
      </c>
      <c r="AC20" s="79" t="e">
        <f t="shared" si="18"/>
        <v>#NUM!</v>
      </c>
      <c r="AD20" s="79" t="e">
        <f t="shared" si="19"/>
        <v>#NUM!</v>
      </c>
      <c r="AE20" s="79" t="e">
        <f t="shared" si="20"/>
        <v>#NUM!</v>
      </c>
      <c r="AF20" s="79" t="e">
        <f t="shared" si="21"/>
        <v>#N/A</v>
      </c>
      <c r="AG20" s="79" t="e">
        <f t="shared" si="22"/>
        <v>#NUM!</v>
      </c>
      <c r="AH20" s="79" t="e">
        <f t="shared" si="23"/>
        <v>#NUM!</v>
      </c>
      <c r="AI20" s="79" t="e">
        <f t="shared" si="24"/>
        <v>#NUM!</v>
      </c>
      <c r="AJ20" s="79" t="e">
        <f t="shared" si="25"/>
        <v>#N/A</v>
      </c>
    </row>
    <row r="21" spans="1:36" ht="12.95" customHeight="1" x14ac:dyDescent="0.15">
      <c r="A21" s="78"/>
      <c r="B21" s="107"/>
      <c r="C21" s="107"/>
      <c r="D21" s="78"/>
      <c r="E21" s="78"/>
      <c r="F21" s="4" t="str">
        <f t="shared" si="0"/>
        <v/>
      </c>
      <c r="G21" s="5"/>
      <c r="H21" s="90"/>
      <c r="I21" s="78"/>
      <c r="J21" s="1" t="s">
        <v>15</v>
      </c>
      <c r="K21" s="79" t="e">
        <f t="shared" si="1"/>
        <v>#NUM!</v>
      </c>
      <c r="L21" s="79" t="e">
        <f t="shared" si="2"/>
        <v>#NUM!</v>
      </c>
      <c r="M21" s="79" t="e">
        <f t="shared" si="3"/>
        <v>#NUM!</v>
      </c>
      <c r="N21" s="79" t="e">
        <f t="shared" si="4"/>
        <v>#NUM!</v>
      </c>
      <c r="O21" s="79" t="e">
        <f t="shared" si="5"/>
        <v>#NUM!</v>
      </c>
      <c r="P21" s="79" t="e">
        <f t="shared" si="26"/>
        <v>#N/A</v>
      </c>
      <c r="Q21" s="79" t="e">
        <f t="shared" si="6"/>
        <v>#NUM!</v>
      </c>
      <c r="R21" s="79" t="e">
        <f t="shared" si="7"/>
        <v>#NUM!</v>
      </c>
      <c r="S21" s="79" t="e">
        <f t="shared" si="8"/>
        <v>#NUM!</v>
      </c>
      <c r="T21" s="79" t="e">
        <f t="shared" si="9"/>
        <v>#NUM!</v>
      </c>
      <c r="U21" s="79" t="e">
        <f t="shared" si="10"/>
        <v>#N/A</v>
      </c>
      <c r="V21" s="79" t="e">
        <f t="shared" si="11"/>
        <v>#NUM!</v>
      </c>
      <c r="W21" s="79" t="e">
        <f t="shared" si="12"/>
        <v>#NUM!</v>
      </c>
      <c r="X21" s="79" t="e">
        <f t="shared" si="13"/>
        <v>#NUM!</v>
      </c>
      <c r="Y21" s="79" t="e">
        <f t="shared" si="14"/>
        <v>#NUM!</v>
      </c>
      <c r="Z21" s="79" t="e">
        <f t="shared" si="15"/>
        <v>#N/A</v>
      </c>
      <c r="AA21" s="79" t="e">
        <f t="shared" si="16"/>
        <v>#NUM!</v>
      </c>
      <c r="AB21" s="79" t="e">
        <f t="shared" si="17"/>
        <v>#NUM!</v>
      </c>
      <c r="AC21" s="79" t="e">
        <f t="shared" si="18"/>
        <v>#NUM!</v>
      </c>
      <c r="AD21" s="79" t="e">
        <f t="shared" si="19"/>
        <v>#NUM!</v>
      </c>
      <c r="AE21" s="79" t="e">
        <f t="shared" si="20"/>
        <v>#NUM!</v>
      </c>
      <c r="AF21" s="79" t="e">
        <f t="shared" si="21"/>
        <v>#N/A</v>
      </c>
      <c r="AG21" s="79" t="e">
        <f t="shared" si="22"/>
        <v>#NUM!</v>
      </c>
      <c r="AH21" s="79" t="e">
        <f t="shared" si="23"/>
        <v>#NUM!</v>
      </c>
      <c r="AI21" s="79" t="e">
        <f t="shared" si="24"/>
        <v>#NUM!</v>
      </c>
      <c r="AJ21" s="79" t="e">
        <f t="shared" si="25"/>
        <v>#N/A</v>
      </c>
    </row>
    <row r="22" spans="1:36" ht="12.95" customHeight="1" x14ac:dyDescent="0.15">
      <c r="A22" s="78"/>
      <c r="B22" s="107"/>
      <c r="C22" s="107"/>
      <c r="D22" s="78"/>
      <c r="E22" s="78"/>
      <c r="F22" s="4" t="str">
        <f t="shared" si="0"/>
        <v/>
      </c>
      <c r="G22" s="5"/>
      <c r="H22" s="90"/>
      <c r="I22" s="78"/>
      <c r="J22" s="1" t="s">
        <v>15</v>
      </c>
      <c r="K22" s="79" t="e">
        <f t="shared" si="1"/>
        <v>#NUM!</v>
      </c>
      <c r="L22" s="79" t="e">
        <f t="shared" si="2"/>
        <v>#NUM!</v>
      </c>
      <c r="M22" s="79" t="e">
        <f t="shared" si="3"/>
        <v>#NUM!</v>
      </c>
      <c r="N22" s="79" t="e">
        <f t="shared" si="4"/>
        <v>#NUM!</v>
      </c>
      <c r="O22" s="79" t="e">
        <f t="shared" si="5"/>
        <v>#NUM!</v>
      </c>
      <c r="P22" s="79" t="e">
        <f t="shared" si="26"/>
        <v>#N/A</v>
      </c>
      <c r="Q22" s="79" t="e">
        <f t="shared" si="6"/>
        <v>#NUM!</v>
      </c>
      <c r="R22" s="79" t="e">
        <f t="shared" si="7"/>
        <v>#NUM!</v>
      </c>
      <c r="S22" s="79" t="e">
        <f t="shared" si="8"/>
        <v>#NUM!</v>
      </c>
      <c r="T22" s="79" t="e">
        <f t="shared" si="9"/>
        <v>#NUM!</v>
      </c>
      <c r="U22" s="79" t="e">
        <f t="shared" si="10"/>
        <v>#N/A</v>
      </c>
      <c r="V22" s="79" t="e">
        <f t="shared" si="11"/>
        <v>#NUM!</v>
      </c>
      <c r="W22" s="79" t="e">
        <f t="shared" si="12"/>
        <v>#NUM!</v>
      </c>
      <c r="X22" s="79" t="e">
        <f t="shared" si="13"/>
        <v>#NUM!</v>
      </c>
      <c r="Y22" s="79" t="e">
        <f t="shared" si="14"/>
        <v>#NUM!</v>
      </c>
      <c r="Z22" s="79" t="e">
        <f t="shared" si="15"/>
        <v>#N/A</v>
      </c>
      <c r="AA22" s="79" t="e">
        <f t="shared" si="16"/>
        <v>#NUM!</v>
      </c>
      <c r="AB22" s="79" t="e">
        <f t="shared" si="17"/>
        <v>#NUM!</v>
      </c>
      <c r="AC22" s="79" t="e">
        <f t="shared" si="18"/>
        <v>#NUM!</v>
      </c>
      <c r="AD22" s="79" t="e">
        <f t="shared" si="19"/>
        <v>#NUM!</v>
      </c>
      <c r="AE22" s="79" t="e">
        <f t="shared" si="20"/>
        <v>#NUM!</v>
      </c>
      <c r="AF22" s="79" t="e">
        <f t="shared" si="21"/>
        <v>#N/A</v>
      </c>
      <c r="AG22" s="79" t="e">
        <f t="shared" si="22"/>
        <v>#NUM!</v>
      </c>
      <c r="AH22" s="79" t="e">
        <f t="shared" si="23"/>
        <v>#NUM!</v>
      </c>
      <c r="AI22" s="79" t="e">
        <f t="shared" si="24"/>
        <v>#NUM!</v>
      </c>
      <c r="AJ22" s="79" t="e">
        <f t="shared" si="25"/>
        <v>#N/A</v>
      </c>
    </row>
    <row r="23" spans="1:36" ht="12.95" customHeight="1" x14ac:dyDescent="0.15">
      <c r="A23" s="78"/>
      <c r="B23" s="107"/>
      <c r="C23" s="107"/>
      <c r="D23" s="78"/>
      <c r="E23" s="78"/>
      <c r="F23" s="4" t="str">
        <f t="shared" si="0"/>
        <v/>
      </c>
      <c r="G23" s="5"/>
      <c r="H23" s="78"/>
      <c r="I23" s="78"/>
      <c r="J23" s="1" t="s">
        <v>15</v>
      </c>
      <c r="K23" s="79" t="e">
        <f t="shared" si="1"/>
        <v>#NUM!</v>
      </c>
      <c r="L23" s="79" t="e">
        <f t="shared" si="2"/>
        <v>#NUM!</v>
      </c>
      <c r="M23" s="79" t="e">
        <f t="shared" si="3"/>
        <v>#NUM!</v>
      </c>
      <c r="N23" s="79" t="e">
        <f t="shared" si="4"/>
        <v>#NUM!</v>
      </c>
      <c r="O23" s="79" t="e">
        <f t="shared" si="5"/>
        <v>#NUM!</v>
      </c>
      <c r="P23" s="79" t="e">
        <f t="shared" si="26"/>
        <v>#N/A</v>
      </c>
      <c r="Q23" s="79" t="e">
        <f t="shared" si="6"/>
        <v>#NUM!</v>
      </c>
      <c r="R23" s="79" t="e">
        <f t="shared" si="7"/>
        <v>#NUM!</v>
      </c>
      <c r="S23" s="79" t="e">
        <f t="shared" si="8"/>
        <v>#NUM!</v>
      </c>
      <c r="T23" s="79" t="e">
        <f t="shared" si="9"/>
        <v>#NUM!</v>
      </c>
      <c r="U23" s="79" t="e">
        <f t="shared" si="10"/>
        <v>#N/A</v>
      </c>
      <c r="V23" s="79" t="e">
        <f t="shared" si="11"/>
        <v>#NUM!</v>
      </c>
      <c r="W23" s="79" t="e">
        <f t="shared" si="12"/>
        <v>#NUM!</v>
      </c>
      <c r="X23" s="79" t="e">
        <f t="shared" si="13"/>
        <v>#NUM!</v>
      </c>
      <c r="Y23" s="79" t="e">
        <f t="shared" si="14"/>
        <v>#NUM!</v>
      </c>
      <c r="Z23" s="79" t="e">
        <f t="shared" si="15"/>
        <v>#N/A</v>
      </c>
      <c r="AA23" s="79" t="e">
        <f t="shared" si="16"/>
        <v>#NUM!</v>
      </c>
      <c r="AB23" s="79" t="e">
        <f t="shared" si="17"/>
        <v>#NUM!</v>
      </c>
      <c r="AC23" s="79" t="e">
        <f t="shared" si="18"/>
        <v>#NUM!</v>
      </c>
      <c r="AD23" s="79" t="e">
        <f t="shared" si="19"/>
        <v>#NUM!</v>
      </c>
      <c r="AE23" s="79" t="e">
        <f t="shared" si="20"/>
        <v>#NUM!</v>
      </c>
      <c r="AF23" s="79" t="e">
        <f t="shared" si="21"/>
        <v>#N/A</v>
      </c>
      <c r="AG23" s="79" t="e">
        <f t="shared" si="22"/>
        <v>#NUM!</v>
      </c>
      <c r="AH23" s="79" t="e">
        <f t="shared" si="23"/>
        <v>#NUM!</v>
      </c>
      <c r="AI23" s="79" t="e">
        <f t="shared" si="24"/>
        <v>#NUM!</v>
      </c>
      <c r="AJ23" s="79" t="e">
        <f t="shared" si="25"/>
        <v>#N/A</v>
      </c>
    </row>
    <row r="24" spans="1:36" ht="12.95" customHeight="1" x14ac:dyDescent="0.15">
      <c r="A24" s="78"/>
      <c r="B24" s="107"/>
      <c r="C24" s="107"/>
      <c r="D24" s="78"/>
      <c r="E24" s="78"/>
      <c r="F24" s="4" t="str">
        <f t="shared" si="0"/>
        <v/>
      </c>
      <c r="G24" s="5"/>
      <c r="H24" s="78"/>
      <c r="I24" s="78"/>
      <c r="J24" s="1" t="s">
        <v>15</v>
      </c>
      <c r="K24" s="79" t="e">
        <f t="shared" si="1"/>
        <v>#NUM!</v>
      </c>
      <c r="L24" s="79" t="e">
        <f t="shared" si="2"/>
        <v>#NUM!</v>
      </c>
      <c r="M24" s="79" t="e">
        <f t="shared" si="3"/>
        <v>#NUM!</v>
      </c>
      <c r="N24" s="79" t="e">
        <f t="shared" si="4"/>
        <v>#NUM!</v>
      </c>
      <c r="O24" s="79" t="e">
        <f t="shared" si="5"/>
        <v>#NUM!</v>
      </c>
      <c r="P24" s="79" t="e">
        <f t="shared" si="26"/>
        <v>#N/A</v>
      </c>
      <c r="Q24" s="79" t="e">
        <f t="shared" si="6"/>
        <v>#NUM!</v>
      </c>
      <c r="R24" s="79" t="e">
        <f t="shared" si="7"/>
        <v>#NUM!</v>
      </c>
      <c r="S24" s="79" t="e">
        <f t="shared" si="8"/>
        <v>#NUM!</v>
      </c>
      <c r="T24" s="79" t="e">
        <f t="shared" si="9"/>
        <v>#NUM!</v>
      </c>
      <c r="U24" s="79" t="e">
        <f t="shared" si="10"/>
        <v>#N/A</v>
      </c>
      <c r="V24" s="79" t="e">
        <f t="shared" si="11"/>
        <v>#NUM!</v>
      </c>
      <c r="W24" s="79" t="e">
        <f t="shared" si="12"/>
        <v>#NUM!</v>
      </c>
      <c r="X24" s="79" t="e">
        <f t="shared" si="13"/>
        <v>#NUM!</v>
      </c>
      <c r="Y24" s="79" t="e">
        <f t="shared" si="14"/>
        <v>#NUM!</v>
      </c>
      <c r="Z24" s="79" t="e">
        <f t="shared" si="15"/>
        <v>#N/A</v>
      </c>
      <c r="AA24" s="79" t="e">
        <f t="shared" si="16"/>
        <v>#NUM!</v>
      </c>
      <c r="AB24" s="79" t="e">
        <f t="shared" si="17"/>
        <v>#NUM!</v>
      </c>
      <c r="AC24" s="79" t="e">
        <f t="shared" si="18"/>
        <v>#NUM!</v>
      </c>
      <c r="AD24" s="79" t="e">
        <f t="shared" si="19"/>
        <v>#NUM!</v>
      </c>
      <c r="AE24" s="79" t="e">
        <f t="shared" si="20"/>
        <v>#NUM!</v>
      </c>
      <c r="AF24" s="79" t="e">
        <f t="shared" si="21"/>
        <v>#N/A</v>
      </c>
      <c r="AG24" s="79" t="e">
        <f t="shared" si="22"/>
        <v>#NUM!</v>
      </c>
      <c r="AH24" s="79" t="e">
        <f t="shared" si="23"/>
        <v>#NUM!</v>
      </c>
      <c r="AI24" s="79" t="e">
        <f t="shared" si="24"/>
        <v>#NUM!</v>
      </c>
      <c r="AJ24" s="79" t="e">
        <f t="shared" si="25"/>
        <v>#N/A</v>
      </c>
    </row>
    <row r="25" spans="1:36" ht="12.95" customHeight="1" x14ac:dyDescent="0.15">
      <c r="A25" s="78"/>
      <c r="B25" s="107"/>
      <c r="C25" s="107"/>
      <c r="D25" s="78"/>
      <c r="E25" s="78"/>
      <c r="F25" s="4" t="str">
        <f t="shared" si="0"/>
        <v/>
      </c>
      <c r="G25" s="6"/>
      <c r="H25" s="78"/>
      <c r="I25" s="78"/>
      <c r="J25" s="1" t="s">
        <v>15</v>
      </c>
      <c r="K25" s="79" t="e">
        <f t="shared" si="1"/>
        <v>#NUM!</v>
      </c>
      <c r="L25" s="79" t="e">
        <f t="shared" si="2"/>
        <v>#NUM!</v>
      </c>
      <c r="M25" s="79" t="e">
        <f t="shared" si="3"/>
        <v>#NUM!</v>
      </c>
      <c r="N25" s="79" t="e">
        <f t="shared" si="4"/>
        <v>#NUM!</v>
      </c>
      <c r="O25" s="79" t="e">
        <f t="shared" si="5"/>
        <v>#NUM!</v>
      </c>
      <c r="P25" s="79" t="e">
        <f t="shared" si="26"/>
        <v>#N/A</v>
      </c>
      <c r="Q25" s="79" t="e">
        <f t="shared" si="6"/>
        <v>#NUM!</v>
      </c>
      <c r="R25" s="79" t="e">
        <f t="shared" si="7"/>
        <v>#NUM!</v>
      </c>
      <c r="S25" s="79" t="e">
        <f t="shared" si="8"/>
        <v>#NUM!</v>
      </c>
      <c r="T25" s="79" t="e">
        <f t="shared" si="9"/>
        <v>#NUM!</v>
      </c>
      <c r="U25" s="79" t="e">
        <f t="shared" si="10"/>
        <v>#N/A</v>
      </c>
      <c r="V25" s="79" t="e">
        <f t="shared" si="11"/>
        <v>#NUM!</v>
      </c>
      <c r="W25" s="79" t="e">
        <f t="shared" si="12"/>
        <v>#NUM!</v>
      </c>
      <c r="X25" s="79" t="e">
        <f t="shared" si="13"/>
        <v>#NUM!</v>
      </c>
      <c r="Y25" s="79" t="e">
        <f t="shared" si="14"/>
        <v>#NUM!</v>
      </c>
      <c r="Z25" s="79" t="e">
        <f t="shared" si="15"/>
        <v>#N/A</v>
      </c>
      <c r="AA25" s="79" t="e">
        <f t="shared" si="16"/>
        <v>#NUM!</v>
      </c>
      <c r="AB25" s="79" t="e">
        <f t="shared" si="17"/>
        <v>#NUM!</v>
      </c>
      <c r="AC25" s="79" t="e">
        <f t="shared" si="18"/>
        <v>#NUM!</v>
      </c>
      <c r="AD25" s="79" t="e">
        <f t="shared" si="19"/>
        <v>#NUM!</v>
      </c>
      <c r="AE25" s="79" t="e">
        <f t="shared" si="20"/>
        <v>#NUM!</v>
      </c>
      <c r="AF25" s="79" t="e">
        <f t="shared" si="21"/>
        <v>#N/A</v>
      </c>
      <c r="AG25" s="79" t="e">
        <f t="shared" si="22"/>
        <v>#NUM!</v>
      </c>
      <c r="AH25" s="79" t="e">
        <f t="shared" si="23"/>
        <v>#NUM!</v>
      </c>
      <c r="AI25" s="79" t="e">
        <f t="shared" si="24"/>
        <v>#NUM!</v>
      </c>
      <c r="AJ25" s="79" t="e">
        <f t="shared" si="25"/>
        <v>#N/A</v>
      </c>
    </row>
    <row r="26" spans="1:36" ht="12.95" customHeight="1" x14ac:dyDescent="0.15">
      <c r="A26" s="78"/>
      <c r="B26" s="107"/>
      <c r="C26" s="107"/>
      <c r="D26" s="78"/>
      <c r="E26" s="78"/>
      <c r="F26" s="4" t="str">
        <f t="shared" si="0"/>
        <v/>
      </c>
      <c r="G26" s="7"/>
      <c r="H26" s="78"/>
      <c r="I26" s="78"/>
      <c r="J26" s="1" t="s">
        <v>15</v>
      </c>
      <c r="K26" s="79" t="e">
        <f t="shared" si="1"/>
        <v>#NUM!</v>
      </c>
      <c r="L26" s="79" t="e">
        <f t="shared" si="2"/>
        <v>#NUM!</v>
      </c>
      <c r="M26" s="79" t="e">
        <f t="shared" si="3"/>
        <v>#NUM!</v>
      </c>
      <c r="N26" s="79" t="e">
        <f t="shared" si="4"/>
        <v>#NUM!</v>
      </c>
      <c r="O26" s="79" t="e">
        <f t="shared" si="5"/>
        <v>#NUM!</v>
      </c>
      <c r="P26" s="79" t="e">
        <f t="shared" si="26"/>
        <v>#N/A</v>
      </c>
      <c r="Q26" s="79" t="e">
        <f t="shared" si="6"/>
        <v>#NUM!</v>
      </c>
      <c r="R26" s="79" t="e">
        <f t="shared" si="7"/>
        <v>#NUM!</v>
      </c>
      <c r="S26" s="79" t="e">
        <f t="shared" si="8"/>
        <v>#NUM!</v>
      </c>
      <c r="T26" s="79" t="e">
        <f t="shared" si="9"/>
        <v>#NUM!</v>
      </c>
      <c r="U26" s="79" t="e">
        <f t="shared" si="10"/>
        <v>#N/A</v>
      </c>
      <c r="V26" s="79" t="e">
        <f t="shared" si="11"/>
        <v>#NUM!</v>
      </c>
      <c r="W26" s="79" t="e">
        <f t="shared" si="12"/>
        <v>#NUM!</v>
      </c>
      <c r="X26" s="79" t="e">
        <f t="shared" si="13"/>
        <v>#NUM!</v>
      </c>
      <c r="Y26" s="79" t="e">
        <f t="shared" si="14"/>
        <v>#NUM!</v>
      </c>
      <c r="Z26" s="79" t="e">
        <f t="shared" si="15"/>
        <v>#N/A</v>
      </c>
      <c r="AA26" s="79" t="e">
        <f t="shared" si="16"/>
        <v>#NUM!</v>
      </c>
      <c r="AB26" s="79" t="e">
        <f t="shared" si="17"/>
        <v>#NUM!</v>
      </c>
      <c r="AC26" s="79" t="e">
        <f t="shared" si="18"/>
        <v>#NUM!</v>
      </c>
      <c r="AD26" s="79" t="e">
        <f t="shared" si="19"/>
        <v>#NUM!</v>
      </c>
      <c r="AE26" s="79" t="e">
        <f t="shared" si="20"/>
        <v>#NUM!</v>
      </c>
      <c r="AF26" s="79" t="e">
        <f t="shared" si="21"/>
        <v>#N/A</v>
      </c>
      <c r="AG26" s="79" t="e">
        <f t="shared" si="22"/>
        <v>#NUM!</v>
      </c>
      <c r="AH26" s="79" t="e">
        <f t="shared" si="23"/>
        <v>#NUM!</v>
      </c>
      <c r="AI26" s="79" t="e">
        <f t="shared" si="24"/>
        <v>#NUM!</v>
      </c>
      <c r="AJ26" s="79" t="e">
        <f t="shared" si="25"/>
        <v>#N/A</v>
      </c>
    </row>
    <row r="27" spans="1:36" ht="12.95" customHeight="1" x14ac:dyDescent="0.15">
      <c r="A27" s="78"/>
      <c r="B27" s="107"/>
      <c r="C27" s="107"/>
      <c r="D27" s="78"/>
      <c r="E27" s="78"/>
      <c r="F27" s="4" t="str">
        <f t="shared" si="0"/>
        <v/>
      </c>
      <c r="G27" s="78"/>
      <c r="H27" s="78"/>
      <c r="I27" s="78"/>
      <c r="J27" s="1" t="s">
        <v>15</v>
      </c>
      <c r="K27" s="79" t="e">
        <f t="shared" si="1"/>
        <v>#NUM!</v>
      </c>
      <c r="L27" s="79" t="e">
        <f t="shared" si="2"/>
        <v>#NUM!</v>
      </c>
      <c r="M27" s="79" t="e">
        <f t="shared" si="3"/>
        <v>#NUM!</v>
      </c>
      <c r="N27" s="79" t="e">
        <f t="shared" si="4"/>
        <v>#NUM!</v>
      </c>
      <c r="O27" s="79" t="e">
        <f t="shared" si="5"/>
        <v>#NUM!</v>
      </c>
      <c r="P27" s="79" t="e">
        <f t="shared" si="26"/>
        <v>#N/A</v>
      </c>
      <c r="Q27" s="79" t="e">
        <f t="shared" si="6"/>
        <v>#NUM!</v>
      </c>
      <c r="R27" s="79" t="e">
        <f t="shared" si="7"/>
        <v>#NUM!</v>
      </c>
      <c r="S27" s="79" t="e">
        <f t="shared" si="8"/>
        <v>#NUM!</v>
      </c>
      <c r="T27" s="79" t="e">
        <f t="shared" si="9"/>
        <v>#NUM!</v>
      </c>
      <c r="U27" s="79" t="e">
        <f t="shared" si="10"/>
        <v>#N/A</v>
      </c>
      <c r="V27" s="79" t="e">
        <f t="shared" si="11"/>
        <v>#NUM!</v>
      </c>
      <c r="W27" s="79" t="e">
        <f t="shared" si="12"/>
        <v>#NUM!</v>
      </c>
      <c r="X27" s="79" t="e">
        <f t="shared" si="13"/>
        <v>#NUM!</v>
      </c>
      <c r="Y27" s="79" t="e">
        <f t="shared" si="14"/>
        <v>#NUM!</v>
      </c>
      <c r="Z27" s="79" t="e">
        <f t="shared" si="15"/>
        <v>#N/A</v>
      </c>
      <c r="AA27" s="79" t="e">
        <f t="shared" si="16"/>
        <v>#NUM!</v>
      </c>
      <c r="AB27" s="79" t="e">
        <f t="shared" si="17"/>
        <v>#NUM!</v>
      </c>
      <c r="AC27" s="79" t="e">
        <f t="shared" si="18"/>
        <v>#NUM!</v>
      </c>
      <c r="AD27" s="79" t="e">
        <f t="shared" si="19"/>
        <v>#NUM!</v>
      </c>
      <c r="AE27" s="79" t="e">
        <f t="shared" si="20"/>
        <v>#NUM!</v>
      </c>
      <c r="AF27" s="79" t="e">
        <f t="shared" si="21"/>
        <v>#N/A</v>
      </c>
      <c r="AG27" s="79" t="e">
        <f t="shared" si="22"/>
        <v>#NUM!</v>
      </c>
      <c r="AH27" s="79" t="e">
        <f t="shared" si="23"/>
        <v>#NUM!</v>
      </c>
      <c r="AI27" s="79" t="e">
        <f t="shared" si="24"/>
        <v>#NUM!</v>
      </c>
      <c r="AJ27" s="79" t="e">
        <f t="shared" si="25"/>
        <v>#N/A</v>
      </c>
    </row>
    <row r="28" spans="1:36" ht="12.95" customHeight="1" x14ac:dyDescent="0.15">
      <c r="A28" s="78"/>
      <c r="B28" s="107"/>
      <c r="C28" s="107"/>
      <c r="D28" s="78"/>
      <c r="E28" s="78"/>
      <c r="F28" s="4" t="str">
        <f t="shared" si="0"/>
        <v/>
      </c>
      <c r="G28" s="78"/>
      <c r="H28" s="78"/>
      <c r="I28" s="78"/>
      <c r="J28" s="1" t="s">
        <v>15</v>
      </c>
      <c r="K28" s="79" t="e">
        <f t="shared" si="1"/>
        <v>#NUM!</v>
      </c>
      <c r="L28" s="79" t="e">
        <f t="shared" si="2"/>
        <v>#NUM!</v>
      </c>
      <c r="M28" s="79" t="e">
        <f t="shared" si="3"/>
        <v>#NUM!</v>
      </c>
      <c r="N28" s="79" t="e">
        <f t="shared" si="4"/>
        <v>#NUM!</v>
      </c>
      <c r="O28" s="79" t="e">
        <f t="shared" si="5"/>
        <v>#NUM!</v>
      </c>
      <c r="P28" s="79" t="e">
        <f t="shared" si="26"/>
        <v>#N/A</v>
      </c>
      <c r="Q28" s="79" t="e">
        <f t="shared" si="6"/>
        <v>#NUM!</v>
      </c>
      <c r="R28" s="79" t="e">
        <f t="shared" si="7"/>
        <v>#NUM!</v>
      </c>
      <c r="S28" s="79" t="e">
        <f t="shared" si="8"/>
        <v>#NUM!</v>
      </c>
      <c r="T28" s="79" t="e">
        <f t="shared" si="9"/>
        <v>#NUM!</v>
      </c>
      <c r="U28" s="79" t="e">
        <f t="shared" si="10"/>
        <v>#N/A</v>
      </c>
      <c r="V28" s="79" t="e">
        <f t="shared" si="11"/>
        <v>#NUM!</v>
      </c>
      <c r="W28" s="79" t="e">
        <f t="shared" si="12"/>
        <v>#NUM!</v>
      </c>
      <c r="X28" s="79" t="e">
        <f t="shared" si="13"/>
        <v>#NUM!</v>
      </c>
      <c r="Y28" s="79" t="e">
        <f t="shared" si="14"/>
        <v>#NUM!</v>
      </c>
      <c r="Z28" s="79" t="e">
        <f t="shared" si="15"/>
        <v>#N/A</v>
      </c>
      <c r="AA28" s="79" t="e">
        <f t="shared" si="16"/>
        <v>#NUM!</v>
      </c>
      <c r="AB28" s="79" t="e">
        <f t="shared" si="17"/>
        <v>#NUM!</v>
      </c>
      <c r="AC28" s="79" t="e">
        <f t="shared" si="18"/>
        <v>#NUM!</v>
      </c>
      <c r="AD28" s="79" t="e">
        <f t="shared" si="19"/>
        <v>#NUM!</v>
      </c>
      <c r="AE28" s="79" t="e">
        <f t="shared" si="20"/>
        <v>#NUM!</v>
      </c>
      <c r="AF28" s="79" t="e">
        <f t="shared" si="21"/>
        <v>#N/A</v>
      </c>
      <c r="AG28" s="79" t="e">
        <f t="shared" si="22"/>
        <v>#NUM!</v>
      </c>
      <c r="AH28" s="79" t="e">
        <f t="shared" si="23"/>
        <v>#NUM!</v>
      </c>
      <c r="AI28" s="79" t="e">
        <f t="shared" si="24"/>
        <v>#NUM!</v>
      </c>
      <c r="AJ28" s="79" t="e">
        <f t="shared" si="25"/>
        <v>#N/A</v>
      </c>
    </row>
    <row r="29" spans="1:36" ht="12.95" customHeight="1" x14ac:dyDescent="0.15">
      <c r="A29" s="78"/>
      <c r="B29" s="107"/>
      <c r="C29" s="107"/>
      <c r="D29" s="78"/>
      <c r="E29" s="78"/>
      <c r="F29" s="4" t="str">
        <f t="shared" si="0"/>
        <v/>
      </c>
      <c r="G29" s="78"/>
      <c r="H29" s="78"/>
      <c r="I29" s="78"/>
      <c r="J29" s="1" t="s">
        <v>15</v>
      </c>
      <c r="K29" s="79" t="e">
        <f t="shared" si="1"/>
        <v>#NUM!</v>
      </c>
      <c r="L29" s="79" t="e">
        <f t="shared" si="2"/>
        <v>#NUM!</v>
      </c>
      <c r="M29" s="79" t="e">
        <f t="shared" si="3"/>
        <v>#NUM!</v>
      </c>
      <c r="N29" s="79" t="e">
        <f t="shared" si="4"/>
        <v>#NUM!</v>
      </c>
      <c r="O29" s="79" t="e">
        <f t="shared" si="5"/>
        <v>#NUM!</v>
      </c>
      <c r="P29" s="79" t="e">
        <f t="shared" si="26"/>
        <v>#N/A</v>
      </c>
      <c r="Q29" s="79" t="e">
        <f t="shared" si="6"/>
        <v>#NUM!</v>
      </c>
      <c r="R29" s="79" t="e">
        <f t="shared" si="7"/>
        <v>#NUM!</v>
      </c>
      <c r="S29" s="79" t="e">
        <f t="shared" si="8"/>
        <v>#NUM!</v>
      </c>
      <c r="T29" s="79" t="e">
        <f t="shared" si="9"/>
        <v>#NUM!</v>
      </c>
      <c r="U29" s="79" t="e">
        <f t="shared" si="10"/>
        <v>#N/A</v>
      </c>
      <c r="V29" s="79" t="e">
        <f t="shared" si="11"/>
        <v>#NUM!</v>
      </c>
      <c r="W29" s="79" t="e">
        <f t="shared" si="12"/>
        <v>#NUM!</v>
      </c>
      <c r="X29" s="79" t="e">
        <f t="shared" si="13"/>
        <v>#NUM!</v>
      </c>
      <c r="Y29" s="79" t="e">
        <f t="shared" si="14"/>
        <v>#NUM!</v>
      </c>
      <c r="Z29" s="79" t="e">
        <f t="shared" si="15"/>
        <v>#N/A</v>
      </c>
      <c r="AA29" s="79" t="e">
        <f t="shared" si="16"/>
        <v>#NUM!</v>
      </c>
      <c r="AB29" s="79" t="e">
        <f t="shared" si="17"/>
        <v>#NUM!</v>
      </c>
      <c r="AC29" s="79" t="e">
        <f t="shared" si="18"/>
        <v>#NUM!</v>
      </c>
      <c r="AD29" s="79" t="e">
        <f t="shared" si="19"/>
        <v>#NUM!</v>
      </c>
      <c r="AE29" s="79" t="e">
        <f t="shared" si="20"/>
        <v>#NUM!</v>
      </c>
      <c r="AF29" s="79" t="e">
        <f t="shared" si="21"/>
        <v>#N/A</v>
      </c>
      <c r="AG29" s="79" t="e">
        <f t="shared" si="22"/>
        <v>#NUM!</v>
      </c>
      <c r="AH29" s="79" t="e">
        <f t="shared" si="23"/>
        <v>#NUM!</v>
      </c>
      <c r="AI29" s="79" t="e">
        <f t="shared" si="24"/>
        <v>#NUM!</v>
      </c>
      <c r="AJ29" s="79" t="e">
        <f t="shared" si="25"/>
        <v>#N/A</v>
      </c>
    </row>
    <row r="30" spans="1:36" ht="12.95" customHeight="1" x14ac:dyDescent="0.15">
      <c r="A30" s="78"/>
      <c r="B30" s="107"/>
      <c r="C30" s="107"/>
      <c r="D30" s="78"/>
      <c r="E30" s="78"/>
      <c r="F30" s="4" t="str">
        <f t="shared" si="0"/>
        <v/>
      </c>
      <c r="G30" s="6"/>
      <c r="H30" s="78"/>
      <c r="I30" s="78"/>
      <c r="J30" s="1" t="s">
        <v>15</v>
      </c>
      <c r="K30" s="79" t="e">
        <f t="shared" si="1"/>
        <v>#NUM!</v>
      </c>
      <c r="L30" s="79" t="e">
        <f t="shared" si="2"/>
        <v>#NUM!</v>
      </c>
      <c r="M30" s="79" t="e">
        <f t="shared" si="3"/>
        <v>#NUM!</v>
      </c>
      <c r="N30" s="79" t="e">
        <f t="shared" si="4"/>
        <v>#NUM!</v>
      </c>
      <c r="O30" s="79" t="e">
        <f t="shared" si="5"/>
        <v>#NUM!</v>
      </c>
      <c r="P30" s="79" t="e">
        <f t="shared" si="26"/>
        <v>#N/A</v>
      </c>
      <c r="Q30" s="79" t="e">
        <f t="shared" si="6"/>
        <v>#NUM!</v>
      </c>
      <c r="R30" s="79" t="e">
        <f t="shared" si="7"/>
        <v>#NUM!</v>
      </c>
      <c r="S30" s="79" t="e">
        <f t="shared" si="8"/>
        <v>#NUM!</v>
      </c>
      <c r="T30" s="79" t="e">
        <f t="shared" si="9"/>
        <v>#NUM!</v>
      </c>
      <c r="U30" s="79" t="e">
        <f t="shared" si="10"/>
        <v>#N/A</v>
      </c>
      <c r="V30" s="79" t="e">
        <f t="shared" si="11"/>
        <v>#NUM!</v>
      </c>
      <c r="W30" s="79" t="e">
        <f t="shared" si="12"/>
        <v>#NUM!</v>
      </c>
      <c r="X30" s="79" t="e">
        <f t="shared" si="13"/>
        <v>#NUM!</v>
      </c>
      <c r="Y30" s="79" t="e">
        <f t="shared" si="14"/>
        <v>#NUM!</v>
      </c>
      <c r="Z30" s="79" t="e">
        <f t="shared" si="15"/>
        <v>#N/A</v>
      </c>
      <c r="AA30" s="79" t="e">
        <f t="shared" si="16"/>
        <v>#NUM!</v>
      </c>
      <c r="AB30" s="79" t="e">
        <f t="shared" si="17"/>
        <v>#NUM!</v>
      </c>
      <c r="AC30" s="79" t="e">
        <f t="shared" si="18"/>
        <v>#NUM!</v>
      </c>
      <c r="AD30" s="79" t="e">
        <f t="shared" si="19"/>
        <v>#NUM!</v>
      </c>
      <c r="AE30" s="79" t="e">
        <f t="shared" si="20"/>
        <v>#NUM!</v>
      </c>
      <c r="AF30" s="79" t="e">
        <f t="shared" si="21"/>
        <v>#N/A</v>
      </c>
      <c r="AG30" s="79" t="e">
        <f t="shared" si="22"/>
        <v>#NUM!</v>
      </c>
      <c r="AH30" s="79" t="e">
        <f t="shared" si="23"/>
        <v>#NUM!</v>
      </c>
      <c r="AI30" s="79" t="e">
        <f t="shared" si="24"/>
        <v>#NUM!</v>
      </c>
      <c r="AJ30" s="79" t="e">
        <f t="shared" si="25"/>
        <v>#N/A</v>
      </c>
    </row>
    <row r="31" spans="1:36" ht="12.95" customHeight="1" x14ac:dyDescent="0.15">
      <c r="A31" s="78"/>
      <c r="B31" s="107"/>
      <c r="C31" s="107"/>
      <c r="D31" s="78"/>
      <c r="E31" s="78"/>
      <c r="F31" s="4" t="str">
        <f t="shared" si="0"/>
        <v/>
      </c>
      <c r="G31" s="78"/>
      <c r="H31" s="78"/>
      <c r="I31" s="78"/>
      <c r="J31" s="1" t="s">
        <v>15</v>
      </c>
      <c r="K31" s="79" t="e">
        <f t="shared" si="1"/>
        <v>#NUM!</v>
      </c>
      <c r="L31" s="79" t="e">
        <f t="shared" si="2"/>
        <v>#NUM!</v>
      </c>
      <c r="M31" s="79" t="e">
        <f t="shared" si="3"/>
        <v>#NUM!</v>
      </c>
      <c r="N31" s="79" t="e">
        <f t="shared" si="4"/>
        <v>#NUM!</v>
      </c>
      <c r="O31" s="79" t="e">
        <f t="shared" si="5"/>
        <v>#NUM!</v>
      </c>
      <c r="P31" s="79" t="e">
        <f t="shared" si="26"/>
        <v>#N/A</v>
      </c>
      <c r="Q31" s="79" t="e">
        <f t="shared" si="6"/>
        <v>#NUM!</v>
      </c>
      <c r="R31" s="79" t="e">
        <f t="shared" si="7"/>
        <v>#NUM!</v>
      </c>
      <c r="S31" s="79" t="e">
        <f t="shared" si="8"/>
        <v>#NUM!</v>
      </c>
      <c r="T31" s="79" t="e">
        <f t="shared" si="9"/>
        <v>#NUM!</v>
      </c>
      <c r="U31" s="79" t="e">
        <f t="shared" si="10"/>
        <v>#N/A</v>
      </c>
      <c r="V31" s="79" t="e">
        <f t="shared" si="11"/>
        <v>#NUM!</v>
      </c>
      <c r="W31" s="79" t="e">
        <f t="shared" si="12"/>
        <v>#NUM!</v>
      </c>
      <c r="X31" s="79" t="e">
        <f t="shared" si="13"/>
        <v>#NUM!</v>
      </c>
      <c r="Y31" s="79" t="e">
        <f t="shared" si="14"/>
        <v>#NUM!</v>
      </c>
      <c r="Z31" s="79" t="e">
        <f t="shared" si="15"/>
        <v>#N/A</v>
      </c>
      <c r="AA31" s="79" t="e">
        <f t="shared" si="16"/>
        <v>#NUM!</v>
      </c>
      <c r="AB31" s="79" t="e">
        <f t="shared" si="17"/>
        <v>#NUM!</v>
      </c>
      <c r="AC31" s="79" t="e">
        <f t="shared" si="18"/>
        <v>#NUM!</v>
      </c>
      <c r="AD31" s="79" t="e">
        <f t="shared" si="19"/>
        <v>#NUM!</v>
      </c>
      <c r="AE31" s="79" t="e">
        <f t="shared" si="20"/>
        <v>#NUM!</v>
      </c>
      <c r="AF31" s="79" t="e">
        <f t="shared" si="21"/>
        <v>#N/A</v>
      </c>
      <c r="AG31" s="79" t="e">
        <f t="shared" si="22"/>
        <v>#NUM!</v>
      </c>
      <c r="AH31" s="79" t="e">
        <f t="shared" si="23"/>
        <v>#NUM!</v>
      </c>
      <c r="AI31" s="79" t="e">
        <f t="shared" si="24"/>
        <v>#NUM!</v>
      </c>
      <c r="AJ31" s="79" t="e">
        <f t="shared" si="25"/>
        <v>#N/A</v>
      </c>
    </row>
    <row r="32" spans="1:36" ht="12.95" customHeight="1" x14ac:dyDescent="0.15">
      <c r="A32" s="78"/>
      <c r="B32" s="107"/>
      <c r="C32" s="107"/>
      <c r="D32" s="78"/>
      <c r="E32" s="78"/>
      <c r="F32" s="4" t="str">
        <f t="shared" si="0"/>
        <v/>
      </c>
      <c r="G32" s="78"/>
      <c r="H32" s="78"/>
      <c r="I32" s="78"/>
      <c r="J32" s="1" t="s">
        <v>15</v>
      </c>
      <c r="K32" s="79" t="e">
        <f t="shared" si="1"/>
        <v>#NUM!</v>
      </c>
      <c r="L32" s="79" t="e">
        <f t="shared" si="2"/>
        <v>#NUM!</v>
      </c>
      <c r="M32" s="79" t="e">
        <f t="shared" si="3"/>
        <v>#NUM!</v>
      </c>
      <c r="N32" s="79" t="e">
        <f t="shared" si="4"/>
        <v>#NUM!</v>
      </c>
      <c r="O32" s="79" t="e">
        <f t="shared" si="5"/>
        <v>#NUM!</v>
      </c>
      <c r="P32" s="79" t="e">
        <f t="shared" si="26"/>
        <v>#N/A</v>
      </c>
      <c r="Q32" s="79" t="e">
        <f t="shared" si="6"/>
        <v>#NUM!</v>
      </c>
      <c r="R32" s="79" t="e">
        <f t="shared" si="7"/>
        <v>#NUM!</v>
      </c>
      <c r="S32" s="79" t="e">
        <f t="shared" si="8"/>
        <v>#NUM!</v>
      </c>
      <c r="T32" s="79" t="e">
        <f t="shared" si="9"/>
        <v>#NUM!</v>
      </c>
      <c r="U32" s="79" t="e">
        <f t="shared" si="10"/>
        <v>#N/A</v>
      </c>
      <c r="V32" s="79" t="e">
        <f t="shared" si="11"/>
        <v>#NUM!</v>
      </c>
      <c r="W32" s="79" t="e">
        <f t="shared" si="12"/>
        <v>#NUM!</v>
      </c>
      <c r="X32" s="79" t="e">
        <f t="shared" si="13"/>
        <v>#NUM!</v>
      </c>
      <c r="Y32" s="79" t="e">
        <f t="shared" si="14"/>
        <v>#NUM!</v>
      </c>
      <c r="Z32" s="79" t="e">
        <f t="shared" si="15"/>
        <v>#N/A</v>
      </c>
      <c r="AA32" s="79" t="e">
        <f t="shared" si="16"/>
        <v>#NUM!</v>
      </c>
      <c r="AB32" s="79" t="e">
        <f t="shared" si="17"/>
        <v>#NUM!</v>
      </c>
      <c r="AC32" s="79" t="e">
        <f t="shared" si="18"/>
        <v>#NUM!</v>
      </c>
      <c r="AD32" s="79" t="e">
        <f t="shared" si="19"/>
        <v>#NUM!</v>
      </c>
      <c r="AE32" s="79" t="e">
        <f t="shared" si="20"/>
        <v>#NUM!</v>
      </c>
      <c r="AF32" s="79" t="e">
        <f t="shared" si="21"/>
        <v>#N/A</v>
      </c>
      <c r="AG32" s="79" t="e">
        <f t="shared" si="22"/>
        <v>#NUM!</v>
      </c>
      <c r="AH32" s="79" t="e">
        <f t="shared" si="23"/>
        <v>#NUM!</v>
      </c>
      <c r="AI32" s="79" t="e">
        <f t="shared" si="24"/>
        <v>#NUM!</v>
      </c>
      <c r="AJ32" s="79" t="e">
        <f t="shared" si="25"/>
        <v>#N/A</v>
      </c>
    </row>
    <row r="33" spans="1:36" ht="12.95" customHeight="1" x14ac:dyDescent="0.15">
      <c r="A33" s="78"/>
      <c r="B33" s="107"/>
      <c r="C33" s="107"/>
      <c r="D33" s="78"/>
      <c r="E33" s="78"/>
      <c r="F33" s="4" t="str">
        <f t="shared" si="0"/>
        <v/>
      </c>
      <c r="G33" s="78"/>
      <c r="H33" s="78"/>
      <c r="I33" s="78"/>
      <c r="J33" s="1" t="s">
        <v>15</v>
      </c>
      <c r="K33" s="79" t="e">
        <f t="shared" si="1"/>
        <v>#NUM!</v>
      </c>
      <c r="L33" s="79" t="e">
        <f t="shared" si="2"/>
        <v>#NUM!</v>
      </c>
      <c r="M33" s="79" t="e">
        <f t="shared" si="3"/>
        <v>#NUM!</v>
      </c>
      <c r="N33" s="79" t="e">
        <f t="shared" si="4"/>
        <v>#NUM!</v>
      </c>
      <c r="O33" s="79" t="e">
        <f t="shared" si="5"/>
        <v>#NUM!</v>
      </c>
      <c r="P33" s="79" t="e">
        <f t="shared" si="26"/>
        <v>#N/A</v>
      </c>
      <c r="Q33" s="79" t="e">
        <f t="shared" si="6"/>
        <v>#NUM!</v>
      </c>
      <c r="R33" s="79" t="e">
        <f t="shared" si="7"/>
        <v>#NUM!</v>
      </c>
      <c r="S33" s="79" t="e">
        <f t="shared" si="8"/>
        <v>#NUM!</v>
      </c>
      <c r="T33" s="79" t="e">
        <f t="shared" si="9"/>
        <v>#NUM!</v>
      </c>
      <c r="U33" s="79" t="e">
        <f t="shared" si="10"/>
        <v>#N/A</v>
      </c>
      <c r="V33" s="79" t="e">
        <f t="shared" si="11"/>
        <v>#NUM!</v>
      </c>
      <c r="W33" s="79" t="e">
        <f t="shared" si="12"/>
        <v>#NUM!</v>
      </c>
      <c r="X33" s="79" t="e">
        <f t="shared" si="13"/>
        <v>#NUM!</v>
      </c>
      <c r="Y33" s="79" t="e">
        <f t="shared" si="14"/>
        <v>#NUM!</v>
      </c>
      <c r="Z33" s="79" t="e">
        <f t="shared" si="15"/>
        <v>#N/A</v>
      </c>
      <c r="AA33" s="79" t="e">
        <f t="shared" si="16"/>
        <v>#NUM!</v>
      </c>
      <c r="AB33" s="79" t="e">
        <f t="shared" si="17"/>
        <v>#NUM!</v>
      </c>
      <c r="AC33" s="79" t="e">
        <f t="shared" si="18"/>
        <v>#NUM!</v>
      </c>
      <c r="AD33" s="79" t="e">
        <f t="shared" si="19"/>
        <v>#NUM!</v>
      </c>
      <c r="AE33" s="79" t="e">
        <f t="shared" si="20"/>
        <v>#NUM!</v>
      </c>
      <c r="AF33" s="79" t="e">
        <f t="shared" si="21"/>
        <v>#N/A</v>
      </c>
      <c r="AG33" s="79" t="e">
        <f t="shared" si="22"/>
        <v>#NUM!</v>
      </c>
      <c r="AH33" s="79" t="e">
        <f t="shared" si="23"/>
        <v>#NUM!</v>
      </c>
      <c r="AI33" s="79" t="e">
        <f t="shared" si="24"/>
        <v>#NUM!</v>
      </c>
      <c r="AJ33" s="79" t="e">
        <f t="shared" si="25"/>
        <v>#N/A</v>
      </c>
    </row>
    <row r="34" spans="1:36" ht="12.95" customHeight="1" x14ac:dyDescent="0.15">
      <c r="A34" s="78"/>
      <c r="B34" s="107"/>
      <c r="C34" s="107"/>
      <c r="D34" s="78"/>
      <c r="E34" s="78"/>
      <c r="F34" s="4" t="str">
        <f t="shared" si="0"/>
        <v/>
      </c>
      <c r="G34" s="78"/>
      <c r="H34" s="78"/>
      <c r="I34" s="78"/>
      <c r="K34" s="79" t="e">
        <f t="shared" si="1"/>
        <v>#NUM!</v>
      </c>
      <c r="L34" s="79" t="e">
        <f t="shared" si="2"/>
        <v>#NUM!</v>
      </c>
      <c r="M34" s="79" t="e">
        <f t="shared" si="3"/>
        <v>#NUM!</v>
      </c>
      <c r="N34" s="79" t="e">
        <f t="shared" si="4"/>
        <v>#NUM!</v>
      </c>
      <c r="O34" s="79" t="e">
        <f t="shared" si="5"/>
        <v>#NUM!</v>
      </c>
      <c r="P34" s="79" t="e">
        <f t="shared" si="26"/>
        <v>#N/A</v>
      </c>
      <c r="Q34" s="79" t="e">
        <f t="shared" si="6"/>
        <v>#NUM!</v>
      </c>
      <c r="R34" s="79" t="e">
        <f t="shared" si="7"/>
        <v>#NUM!</v>
      </c>
      <c r="S34" s="79" t="e">
        <f t="shared" si="8"/>
        <v>#NUM!</v>
      </c>
      <c r="T34" s="79" t="e">
        <f t="shared" si="9"/>
        <v>#NUM!</v>
      </c>
      <c r="U34" s="79" t="e">
        <f t="shared" si="10"/>
        <v>#N/A</v>
      </c>
      <c r="V34" s="79" t="e">
        <f t="shared" si="11"/>
        <v>#NUM!</v>
      </c>
      <c r="W34" s="79" t="e">
        <f t="shared" si="12"/>
        <v>#NUM!</v>
      </c>
      <c r="X34" s="79" t="e">
        <f t="shared" si="13"/>
        <v>#NUM!</v>
      </c>
      <c r="Y34" s="79" t="e">
        <f t="shared" si="14"/>
        <v>#NUM!</v>
      </c>
      <c r="Z34" s="79" t="e">
        <f t="shared" si="15"/>
        <v>#N/A</v>
      </c>
      <c r="AA34" s="79" t="e">
        <f t="shared" si="16"/>
        <v>#NUM!</v>
      </c>
      <c r="AB34" s="79" t="e">
        <f t="shared" si="17"/>
        <v>#NUM!</v>
      </c>
      <c r="AC34" s="79" t="e">
        <f t="shared" si="18"/>
        <v>#NUM!</v>
      </c>
      <c r="AD34" s="79" t="e">
        <f t="shared" si="19"/>
        <v>#NUM!</v>
      </c>
      <c r="AE34" s="79" t="e">
        <f t="shared" si="20"/>
        <v>#NUM!</v>
      </c>
      <c r="AF34" s="79" t="e">
        <f t="shared" si="21"/>
        <v>#N/A</v>
      </c>
      <c r="AG34" s="79" t="e">
        <f t="shared" si="22"/>
        <v>#NUM!</v>
      </c>
      <c r="AH34" s="79" t="e">
        <f t="shared" si="23"/>
        <v>#NUM!</v>
      </c>
      <c r="AI34" s="79" t="e">
        <f t="shared" si="24"/>
        <v>#NUM!</v>
      </c>
      <c r="AJ34" s="79" t="e">
        <f t="shared" si="25"/>
        <v>#N/A</v>
      </c>
    </row>
    <row r="35" spans="1:36" ht="12.95" customHeight="1" x14ac:dyDescent="0.15">
      <c r="A35" s="78"/>
      <c r="B35" s="107"/>
      <c r="C35" s="107"/>
      <c r="D35" s="78"/>
      <c r="E35" s="78"/>
      <c r="F35" s="4" t="str">
        <f t="shared" si="0"/>
        <v/>
      </c>
      <c r="G35" s="78"/>
      <c r="H35" s="78"/>
      <c r="I35" s="78"/>
      <c r="K35" s="79" t="e">
        <f t="shared" si="1"/>
        <v>#NUM!</v>
      </c>
      <c r="L35" s="79" t="e">
        <f t="shared" si="2"/>
        <v>#NUM!</v>
      </c>
      <c r="M35" s="79" t="e">
        <f t="shared" si="3"/>
        <v>#NUM!</v>
      </c>
      <c r="N35" s="79" t="e">
        <f t="shared" si="4"/>
        <v>#NUM!</v>
      </c>
      <c r="O35" s="79" t="e">
        <f t="shared" si="5"/>
        <v>#NUM!</v>
      </c>
      <c r="P35" s="79" t="e">
        <f t="shared" si="26"/>
        <v>#N/A</v>
      </c>
      <c r="Q35" s="79" t="e">
        <f t="shared" si="6"/>
        <v>#NUM!</v>
      </c>
      <c r="R35" s="79" t="e">
        <f t="shared" si="7"/>
        <v>#NUM!</v>
      </c>
      <c r="S35" s="79" t="e">
        <f t="shared" si="8"/>
        <v>#NUM!</v>
      </c>
      <c r="T35" s="79" t="e">
        <f t="shared" si="9"/>
        <v>#NUM!</v>
      </c>
      <c r="U35" s="79" t="e">
        <f t="shared" si="10"/>
        <v>#N/A</v>
      </c>
      <c r="V35" s="79" t="e">
        <f t="shared" si="11"/>
        <v>#NUM!</v>
      </c>
      <c r="W35" s="79" t="e">
        <f t="shared" si="12"/>
        <v>#NUM!</v>
      </c>
      <c r="X35" s="79" t="e">
        <f t="shared" si="13"/>
        <v>#NUM!</v>
      </c>
      <c r="Y35" s="79" t="e">
        <f t="shared" si="14"/>
        <v>#NUM!</v>
      </c>
      <c r="Z35" s="79" t="e">
        <f t="shared" si="15"/>
        <v>#N/A</v>
      </c>
      <c r="AA35" s="79" t="e">
        <f t="shared" si="16"/>
        <v>#NUM!</v>
      </c>
      <c r="AB35" s="79" t="e">
        <f t="shared" si="17"/>
        <v>#NUM!</v>
      </c>
      <c r="AC35" s="79" t="e">
        <f t="shared" si="18"/>
        <v>#NUM!</v>
      </c>
      <c r="AD35" s="79" t="e">
        <f t="shared" si="19"/>
        <v>#NUM!</v>
      </c>
      <c r="AE35" s="79" t="e">
        <f t="shared" si="20"/>
        <v>#NUM!</v>
      </c>
      <c r="AF35" s="79" t="e">
        <f t="shared" si="21"/>
        <v>#N/A</v>
      </c>
      <c r="AG35" s="79" t="e">
        <f t="shared" si="22"/>
        <v>#NUM!</v>
      </c>
      <c r="AH35" s="79" t="e">
        <f t="shared" si="23"/>
        <v>#NUM!</v>
      </c>
      <c r="AI35" s="79" t="e">
        <f t="shared" si="24"/>
        <v>#NUM!</v>
      </c>
      <c r="AJ35" s="79" t="e">
        <f t="shared" si="25"/>
        <v>#N/A</v>
      </c>
    </row>
    <row r="36" spans="1:36" ht="12.95" customHeight="1" x14ac:dyDescent="0.15">
      <c r="A36" s="78"/>
      <c r="B36" s="107"/>
      <c r="C36" s="107"/>
      <c r="D36" s="78"/>
      <c r="E36" s="78"/>
      <c r="F36" s="4" t="str">
        <f t="shared" si="0"/>
        <v/>
      </c>
      <c r="G36" s="78"/>
      <c r="H36" s="78"/>
      <c r="I36" s="78"/>
      <c r="K36" s="79" t="e">
        <f t="shared" si="1"/>
        <v>#NUM!</v>
      </c>
      <c r="L36" s="79" t="e">
        <f t="shared" si="2"/>
        <v>#NUM!</v>
      </c>
      <c r="M36" s="79" t="e">
        <f t="shared" si="3"/>
        <v>#NUM!</v>
      </c>
      <c r="N36" s="79" t="e">
        <f t="shared" si="4"/>
        <v>#NUM!</v>
      </c>
      <c r="O36" s="79" t="e">
        <f t="shared" si="5"/>
        <v>#NUM!</v>
      </c>
      <c r="P36" s="79" t="e">
        <f t="shared" si="26"/>
        <v>#N/A</v>
      </c>
      <c r="Q36" s="79" t="e">
        <f t="shared" si="6"/>
        <v>#NUM!</v>
      </c>
      <c r="R36" s="79" t="e">
        <f t="shared" si="7"/>
        <v>#NUM!</v>
      </c>
      <c r="S36" s="79" t="e">
        <f t="shared" si="8"/>
        <v>#NUM!</v>
      </c>
      <c r="T36" s="79" t="e">
        <f t="shared" si="9"/>
        <v>#NUM!</v>
      </c>
      <c r="U36" s="79" t="e">
        <f t="shared" si="10"/>
        <v>#N/A</v>
      </c>
      <c r="V36" s="79" t="e">
        <f t="shared" si="11"/>
        <v>#NUM!</v>
      </c>
      <c r="W36" s="79" t="e">
        <f t="shared" si="12"/>
        <v>#NUM!</v>
      </c>
      <c r="X36" s="79" t="e">
        <f t="shared" si="13"/>
        <v>#NUM!</v>
      </c>
      <c r="Y36" s="79" t="e">
        <f t="shared" si="14"/>
        <v>#NUM!</v>
      </c>
      <c r="Z36" s="79" t="e">
        <f t="shared" si="15"/>
        <v>#N/A</v>
      </c>
      <c r="AA36" s="79" t="e">
        <f t="shared" si="16"/>
        <v>#NUM!</v>
      </c>
      <c r="AB36" s="79" t="e">
        <f t="shared" si="17"/>
        <v>#NUM!</v>
      </c>
      <c r="AC36" s="79" t="e">
        <f t="shared" si="18"/>
        <v>#NUM!</v>
      </c>
      <c r="AD36" s="79" t="e">
        <f t="shared" si="19"/>
        <v>#NUM!</v>
      </c>
      <c r="AE36" s="79" t="e">
        <f t="shared" si="20"/>
        <v>#NUM!</v>
      </c>
      <c r="AF36" s="79" t="e">
        <f t="shared" si="21"/>
        <v>#N/A</v>
      </c>
      <c r="AG36" s="79" t="e">
        <f t="shared" si="22"/>
        <v>#NUM!</v>
      </c>
      <c r="AH36" s="79" t="e">
        <f t="shared" si="23"/>
        <v>#NUM!</v>
      </c>
      <c r="AI36" s="79" t="e">
        <f t="shared" si="24"/>
        <v>#NUM!</v>
      </c>
      <c r="AJ36" s="79" t="e">
        <f t="shared" si="25"/>
        <v>#N/A</v>
      </c>
    </row>
    <row r="37" spans="1:36" ht="12.95" customHeight="1" x14ac:dyDescent="0.15">
      <c r="A37" s="78"/>
      <c r="B37" s="107"/>
      <c r="C37" s="107"/>
      <c r="D37" s="78"/>
      <c r="E37" s="78"/>
      <c r="F37" s="4" t="str">
        <f t="shared" si="0"/>
        <v/>
      </c>
      <c r="G37" s="78"/>
      <c r="H37" s="78"/>
      <c r="I37" s="78"/>
      <c r="K37" s="79" t="e">
        <f t="shared" si="1"/>
        <v>#NUM!</v>
      </c>
      <c r="L37" s="79" t="e">
        <f t="shared" si="2"/>
        <v>#NUM!</v>
      </c>
      <c r="M37" s="79" t="e">
        <f t="shared" si="3"/>
        <v>#NUM!</v>
      </c>
      <c r="N37" s="79" t="e">
        <f t="shared" si="4"/>
        <v>#NUM!</v>
      </c>
      <c r="O37" s="79" t="e">
        <f t="shared" si="5"/>
        <v>#NUM!</v>
      </c>
      <c r="P37" s="79" t="e">
        <f t="shared" si="26"/>
        <v>#N/A</v>
      </c>
      <c r="Q37" s="79" t="e">
        <f t="shared" si="6"/>
        <v>#NUM!</v>
      </c>
      <c r="R37" s="79" t="e">
        <f t="shared" si="7"/>
        <v>#NUM!</v>
      </c>
      <c r="S37" s="79" t="e">
        <f t="shared" si="8"/>
        <v>#NUM!</v>
      </c>
      <c r="T37" s="79" t="e">
        <f t="shared" si="9"/>
        <v>#NUM!</v>
      </c>
      <c r="U37" s="79" t="e">
        <f t="shared" si="10"/>
        <v>#N/A</v>
      </c>
      <c r="V37" s="79" t="e">
        <f t="shared" si="11"/>
        <v>#NUM!</v>
      </c>
      <c r="W37" s="79" t="e">
        <f t="shared" si="12"/>
        <v>#NUM!</v>
      </c>
      <c r="X37" s="79" t="e">
        <f t="shared" si="13"/>
        <v>#NUM!</v>
      </c>
      <c r="Y37" s="79" t="e">
        <f t="shared" si="14"/>
        <v>#NUM!</v>
      </c>
      <c r="Z37" s="79" t="e">
        <f t="shared" si="15"/>
        <v>#N/A</v>
      </c>
      <c r="AA37" s="79" t="e">
        <f t="shared" si="16"/>
        <v>#NUM!</v>
      </c>
      <c r="AB37" s="79" t="e">
        <f t="shared" si="17"/>
        <v>#NUM!</v>
      </c>
      <c r="AC37" s="79" t="e">
        <f t="shared" si="18"/>
        <v>#NUM!</v>
      </c>
      <c r="AD37" s="79" t="e">
        <f t="shared" si="19"/>
        <v>#NUM!</v>
      </c>
      <c r="AE37" s="79" t="e">
        <f t="shared" si="20"/>
        <v>#NUM!</v>
      </c>
      <c r="AF37" s="79" t="e">
        <f t="shared" si="21"/>
        <v>#N/A</v>
      </c>
      <c r="AG37" s="79" t="e">
        <f t="shared" si="22"/>
        <v>#NUM!</v>
      </c>
      <c r="AH37" s="79" t="e">
        <f t="shared" si="23"/>
        <v>#NUM!</v>
      </c>
      <c r="AI37" s="79" t="e">
        <f t="shared" si="24"/>
        <v>#NUM!</v>
      </c>
      <c r="AJ37" s="79" t="e">
        <f t="shared" si="25"/>
        <v>#N/A</v>
      </c>
    </row>
    <row r="38" spans="1:36" ht="12.95" customHeight="1" x14ac:dyDescent="0.15">
      <c r="A38" s="78"/>
      <c r="B38" s="107"/>
      <c r="C38" s="107"/>
      <c r="D38" s="78"/>
      <c r="E38" s="78"/>
      <c r="F38" s="4" t="str">
        <f t="shared" si="0"/>
        <v/>
      </c>
      <c r="G38" s="78"/>
      <c r="H38" s="78"/>
      <c r="I38" s="78"/>
      <c r="K38" s="79" t="e">
        <f t="shared" si="1"/>
        <v>#NUM!</v>
      </c>
      <c r="L38" s="79" t="e">
        <f t="shared" si="2"/>
        <v>#NUM!</v>
      </c>
      <c r="M38" s="79" t="e">
        <f t="shared" si="3"/>
        <v>#NUM!</v>
      </c>
      <c r="N38" s="79" t="e">
        <f t="shared" si="4"/>
        <v>#NUM!</v>
      </c>
      <c r="O38" s="79" t="e">
        <f t="shared" si="5"/>
        <v>#NUM!</v>
      </c>
      <c r="P38" s="79" t="e">
        <f t="shared" si="26"/>
        <v>#N/A</v>
      </c>
      <c r="Q38" s="79" t="e">
        <f t="shared" si="6"/>
        <v>#NUM!</v>
      </c>
      <c r="R38" s="79" t="e">
        <f t="shared" si="7"/>
        <v>#NUM!</v>
      </c>
      <c r="S38" s="79" t="e">
        <f t="shared" si="8"/>
        <v>#NUM!</v>
      </c>
      <c r="T38" s="79" t="e">
        <f t="shared" si="9"/>
        <v>#NUM!</v>
      </c>
      <c r="U38" s="79" t="e">
        <f t="shared" si="10"/>
        <v>#N/A</v>
      </c>
      <c r="V38" s="79" t="e">
        <f t="shared" si="11"/>
        <v>#NUM!</v>
      </c>
      <c r="W38" s="79" t="e">
        <f t="shared" si="12"/>
        <v>#NUM!</v>
      </c>
      <c r="X38" s="79" t="e">
        <f t="shared" si="13"/>
        <v>#NUM!</v>
      </c>
      <c r="Y38" s="79" t="e">
        <f t="shared" si="14"/>
        <v>#NUM!</v>
      </c>
      <c r="Z38" s="79" t="e">
        <f t="shared" si="15"/>
        <v>#N/A</v>
      </c>
      <c r="AA38" s="79" t="e">
        <f t="shared" si="16"/>
        <v>#NUM!</v>
      </c>
      <c r="AB38" s="79" t="e">
        <f t="shared" si="17"/>
        <v>#NUM!</v>
      </c>
      <c r="AC38" s="79" t="e">
        <f t="shared" si="18"/>
        <v>#NUM!</v>
      </c>
      <c r="AD38" s="79" t="e">
        <f t="shared" si="19"/>
        <v>#NUM!</v>
      </c>
      <c r="AE38" s="79" t="e">
        <f t="shared" si="20"/>
        <v>#NUM!</v>
      </c>
      <c r="AF38" s="79" t="e">
        <f t="shared" si="21"/>
        <v>#N/A</v>
      </c>
      <c r="AG38" s="79" t="e">
        <f t="shared" si="22"/>
        <v>#NUM!</v>
      </c>
      <c r="AH38" s="79" t="e">
        <f t="shared" si="23"/>
        <v>#NUM!</v>
      </c>
      <c r="AI38" s="79" t="e">
        <f t="shared" si="24"/>
        <v>#NUM!</v>
      </c>
      <c r="AJ38" s="79" t="e">
        <f t="shared" si="25"/>
        <v>#N/A</v>
      </c>
    </row>
    <row r="39" spans="1:36" ht="12.95" customHeight="1" x14ac:dyDescent="0.15">
      <c r="A39" s="78"/>
      <c r="B39" s="107"/>
      <c r="C39" s="107"/>
      <c r="D39" s="78"/>
      <c r="E39" s="78"/>
      <c r="F39" s="4" t="str">
        <f t="shared" si="0"/>
        <v/>
      </c>
      <c r="G39" s="78"/>
      <c r="H39" s="78"/>
      <c r="I39" s="78"/>
      <c r="K39" s="79" t="e">
        <f t="shared" si="1"/>
        <v>#NUM!</v>
      </c>
      <c r="L39" s="79" t="e">
        <f t="shared" si="2"/>
        <v>#NUM!</v>
      </c>
      <c r="M39" s="79" t="e">
        <f t="shared" si="3"/>
        <v>#NUM!</v>
      </c>
      <c r="N39" s="79" t="e">
        <f t="shared" si="4"/>
        <v>#NUM!</v>
      </c>
      <c r="O39" s="79" t="e">
        <f t="shared" si="5"/>
        <v>#NUM!</v>
      </c>
      <c r="P39" s="79" t="e">
        <f t="shared" si="26"/>
        <v>#N/A</v>
      </c>
      <c r="Q39" s="79" t="e">
        <f t="shared" si="6"/>
        <v>#NUM!</v>
      </c>
      <c r="R39" s="79" t="e">
        <f t="shared" si="7"/>
        <v>#NUM!</v>
      </c>
      <c r="S39" s="79" t="e">
        <f t="shared" si="8"/>
        <v>#NUM!</v>
      </c>
      <c r="T39" s="79" t="e">
        <f t="shared" si="9"/>
        <v>#NUM!</v>
      </c>
      <c r="U39" s="79" t="e">
        <f t="shared" si="10"/>
        <v>#N/A</v>
      </c>
      <c r="V39" s="79" t="e">
        <f t="shared" si="11"/>
        <v>#NUM!</v>
      </c>
      <c r="W39" s="79" t="e">
        <f t="shared" si="12"/>
        <v>#NUM!</v>
      </c>
      <c r="X39" s="79" t="e">
        <f t="shared" si="13"/>
        <v>#NUM!</v>
      </c>
      <c r="Y39" s="79" t="e">
        <f t="shared" si="14"/>
        <v>#NUM!</v>
      </c>
      <c r="Z39" s="79" t="e">
        <f t="shared" si="15"/>
        <v>#N/A</v>
      </c>
      <c r="AA39" s="79" t="e">
        <f t="shared" si="16"/>
        <v>#NUM!</v>
      </c>
      <c r="AB39" s="79" t="e">
        <f t="shared" si="17"/>
        <v>#NUM!</v>
      </c>
      <c r="AC39" s="79" t="e">
        <f t="shared" si="18"/>
        <v>#NUM!</v>
      </c>
      <c r="AD39" s="79" t="e">
        <f t="shared" si="19"/>
        <v>#NUM!</v>
      </c>
      <c r="AE39" s="79" t="e">
        <f t="shared" si="20"/>
        <v>#NUM!</v>
      </c>
      <c r="AF39" s="79" t="e">
        <f t="shared" si="21"/>
        <v>#N/A</v>
      </c>
      <c r="AG39" s="79" t="e">
        <f t="shared" si="22"/>
        <v>#NUM!</v>
      </c>
      <c r="AH39" s="79" t="e">
        <f t="shared" si="23"/>
        <v>#NUM!</v>
      </c>
      <c r="AI39" s="79" t="e">
        <f t="shared" si="24"/>
        <v>#NUM!</v>
      </c>
      <c r="AJ39" s="79" t="e">
        <f t="shared" si="25"/>
        <v>#N/A</v>
      </c>
    </row>
    <row r="40" spans="1:36" ht="12.95" customHeight="1" x14ac:dyDescent="0.15">
      <c r="A40" s="78"/>
      <c r="B40" s="107"/>
      <c r="C40" s="107"/>
      <c r="D40" s="78"/>
      <c r="E40" s="78"/>
      <c r="F40" s="4" t="str">
        <f t="shared" si="0"/>
        <v/>
      </c>
      <c r="G40" s="78"/>
      <c r="H40" s="78"/>
      <c r="I40" s="78"/>
      <c r="K40" s="79" t="e">
        <f t="shared" si="1"/>
        <v>#NUM!</v>
      </c>
      <c r="L40" s="79" t="e">
        <f t="shared" si="2"/>
        <v>#NUM!</v>
      </c>
      <c r="M40" s="79" t="e">
        <f t="shared" si="3"/>
        <v>#NUM!</v>
      </c>
      <c r="N40" s="79" t="e">
        <f t="shared" si="4"/>
        <v>#NUM!</v>
      </c>
      <c r="O40" s="79" t="e">
        <f t="shared" si="5"/>
        <v>#NUM!</v>
      </c>
      <c r="P40" s="79" t="e">
        <f t="shared" si="26"/>
        <v>#N/A</v>
      </c>
      <c r="Q40" s="79" t="e">
        <f t="shared" si="6"/>
        <v>#NUM!</v>
      </c>
      <c r="R40" s="79" t="e">
        <f t="shared" si="7"/>
        <v>#NUM!</v>
      </c>
      <c r="S40" s="79" t="e">
        <f t="shared" si="8"/>
        <v>#NUM!</v>
      </c>
      <c r="T40" s="79" t="e">
        <f t="shared" si="9"/>
        <v>#NUM!</v>
      </c>
      <c r="U40" s="79" t="e">
        <f t="shared" si="10"/>
        <v>#N/A</v>
      </c>
      <c r="V40" s="79" t="e">
        <f t="shared" si="11"/>
        <v>#NUM!</v>
      </c>
      <c r="W40" s="79" t="e">
        <f t="shared" si="12"/>
        <v>#NUM!</v>
      </c>
      <c r="X40" s="79" t="e">
        <f t="shared" si="13"/>
        <v>#NUM!</v>
      </c>
      <c r="Y40" s="79" t="e">
        <f t="shared" si="14"/>
        <v>#NUM!</v>
      </c>
      <c r="Z40" s="79" t="e">
        <f t="shared" si="15"/>
        <v>#N/A</v>
      </c>
      <c r="AA40" s="79" t="e">
        <f t="shared" si="16"/>
        <v>#NUM!</v>
      </c>
      <c r="AB40" s="79" t="e">
        <f t="shared" si="17"/>
        <v>#NUM!</v>
      </c>
      <c r="AC40" s="79" t="e">
        <f t="shared" si="18"/>
        <v>#NUM!</v>
      </c>
      <c r="AD40" s="79" t="e">
        <f t="shared" si="19"/>
        <v>#NUM!</v>
      </c>
      <c r="AE40" s="79" t="e">
        <f t="shared" si="20"/>
        <v>#NUM!</v>
      </c>
      <c r="AF40" s="79" t="e">
        <f t="shared" si="21"/>
        <v>#N/A</v>
      </c>
      <c r="AG40" s="79" t="e">
        <f t="shared" si="22"/>
        <v>#NUM!</v>
      </c>
      <c r="AH40" s="79" t="e">
        <f t="shared" si="23"/>
        <v>#NUM!</v>
      </c>
      <c r="AI40" s="79" t="e">
        <f t="shared" si="24"/>
        <v>#NUM!</v>
      </c>
      <c r="AJ40" s="79" t="e">
        <f t="shared" si="25"/>
        <v>#N/A</v>
      </c>
    </row>
    <row r="41" spans="1:36" ht="12.95" customHeight="1" x14ac:dyDescent="0.15">
      <c r="A41" s="78"/>
      <c r="B41" s="107"/>
      <c r="C41" s="107"/>
      <c r="D41" s="78"/>
      <c r="E41" s="78"/>
      <c r="F41" s="4" t="str">
        <f t="shared" si="0"/>
        <v/>
      </c>
      <c r="G41" s="78"/>
      <c r="H41" s="78"/>
      <c r="I41" s="78"/>
      <c r="K41" s="79" t="e">
        <f t="shared" si="1"/>
        <v>#NUM!</v>
      </c>
      <c r="L41" s="79" t="e">
        <f t="shared" si="2"/>
        <v>#NUM!</v>
      </c>
      <c r="M41" s="79" t="e">
        <f t="shared" si="3"/>
        <v>#NUM!</v>
      </c>
      <c r="N41" s="79" t="e">
        <f t="shared" si="4"/>
        <v>#NUM!</v>
      </c>
      <c r="O41" s="79" t="e">
        <f t="shared" si="5"/>
        <v>#NUM!</v>
      </c>
      <c r="P41" s="79" t="e">
        <f t="shared" si="26"/>
        <v>#N/A</v>
      </c>
      <c r="Q41" s="79" t="e">
        <f t="shared" si="6"/>
        <v>#NUM!</v>
      </c>
      <c r="R41" s="79" t="e">
        <f t="shared" si="7"/>
        <v>#NUM!</v>
      </c>
      <c r="S41" s="79" t="e">
        <f t="shared" si="8"/>
        <v>#NUM!</v>
      </c>
      <c r="T41" s="79" t="e">
        <f t="shared" si="9"/>
        <v>#NUM!</v>
      </c>
      <c r="U41" s="79" t="e">
        <f t="shared" si="10"/>
        <v>#N/A</v>
      </c>
      <c r="V41" s="79" t="e">
        <f t="shared" si="11"/>
        <v>#NUM!</v>
      </c>
      <c r="W41" s="79" t="e">
        <f t="shared" si="12"/>
        <v>#NUM!</v>
      </c>
      <c r="X41" s="79" t="e">
        <f t="shared" si="13"/>
        <v>#NUM!</v>
      </c>
      <c r="Y41" s="79" t="e">
        <f t="shared" si="14"/>
        <v>#NUM!</v>
      </c>
      <c r="Z41" s="79" t="e">
        <f t="shared" si="15"/>
        <v>#N/A</v>
      </c>
      <c r="AA41" s="79" t="e">
        <f t="shared" si="16"/>
        <v>#NUM!</v>
      </c>
      <c r="AB41" s="79" t="e">
        <f t="shared" si="17"/>
        <v>#NUM!</v>
      </c>
      <c r="AC41" s="79" t="e">
        <f t="shared" si="18"/>
        <v>#NUM!</v>
      </c>
      <c r="AD41" s="79" t="e">
        <f t="shared" si="19"/>
        <v>#NUM!</v>
      </c>
      <c r="AE41" s="79" t="e">
        <f t="shared" si="20"/>
        <v>#NUM!</v>
      </c>
      <c r="AF41" s="79" t="e">
        <f t="shared" si="21"/>
        <v>#N/A</v>
      </c>
      <c r="AG41" s="79" t="e">
        <f t="shared" si="22"/>
        <v>#NUM!</v>
      </c>
      <c r="AH41" s="79" t="e">
        <f t="shared" si="23"/>
        <v>#NUM!</v>
      </c>
      <c r="AI41" s="79" t="e">
        <f t="shared" si="24"/>
        <v>#NUM!</v>
      </c>
      <c r="AJ41" s="79" t="e">
        <f t="shared" si="25"/>
        <v>#N/A</v>
      </c>
    </row>
    <row r="42" spans="1:36" ht="12.95" customHeight="1" x14ac:dyDescent="0.15">
      <c r="A42" s="78"/>
      <c r="B42" s="107"/>
      <c r="C42" s="107"/>
      <c r="D42" s="78"/>
      <c r="E42" s="78"/>
      <c r="F42" s="4" t="str">
        <f t="shared" si="0"/>
        <v/>
      </c>
      <c r="G42" s="78"/>
      <c r="H42" s="78"/>
      <c r="I42" s="78"/>
      <c r="K42" s="79" t="e">
        <f t="shared" si="1"/>
        <v>#NUM!</v>
      </c>
      <c r="L42" s="79" t="e">
        <f t="shared" si="2"/>
        <v>#NUM!</v>
      </c>
      <c r="M42" s="79" t="e">
        <f t="shared" si="3"/>
        <v>#NUM!</v>
      </c>
      <c r="N42" s="79" t="e">
        <f t="shared" si="4"/>
        <v>#NUM!</v>
      </c>
      <c r="O42" s="79" t="e">
        <f t="shared" si="5"/>
        <v>#NUM!</v>
      </c>
      <c r="P42" s="79" t="e">
        <f t="shared" si="26"/>
        <v>#N/A</v>
      </c>
      <c r="Q42" s="79" t="e">
        <f t="shared" si="6"/>
        <v>#NUM!</v>
      </c>
      <c r="R42" s="79" t="e">
        <f t="shared" si="7"/>
        <v>#NUM!</v>
      </c>
      <c r="S42" s="79" t="e">
        <f t="shared" si="8"/>
        <v>#NUM!</v>
      </c>
      <c r="T42" s="79" t="e">
        <f t="shared" si="9"/>
        <v>#NUM!</v>
      </c>
      <c r="U42" s="79" t="e">
        <f t="shared" si="10"/>
        <v>#N/A</v>
      </c>
      <c r="V42" s="79" t="e">
        <f t="shared" si="11"/>
        <v>#NUM!</v>
      </c>
      <c r="W42" s="79" t="e">
        <f t="shared" si="12"/>
        <v>#NUM!</v>
      </c>
      <c r="X42" s="79" t="e">
        <f t="shared" si="13"/>
        <v>#NUM!</v>
      </c>
      <c r="Y42" s="79" t="e">
        <f t="shared" si="14"/>
        <v>#NUM!</v>
      </c>
      <c r="Z42" s="79" t="e">
        <f t="shared" si="15"/>
        <v>#N/A</v>
      </c>
      <c r="AA42" s="79" t="e">
        <f t="shared" si="16"/>
        <v>#NUM!</v>
      </c>
      <c r="AB42" s="79" t="e">
        <f t="shared" si="17"/>
        <v>#NUM!</v>
      </c>
      <c r="AC42" s="79" t="e">
        <f t="shared" si="18"/>
        <v>#NUM!</v>
      </c>
      <c r="AD42" s="79" t="e">
        <f t="shared" si="19"/>
        <v>#NUM!</v>
      </c>
      <c r="AE42" s="79" t="e">
        <f t="shared" si="20"/>
        <v>#NUM!</v>
      </c>
      <c r="AF42" s="79" t="e">
        <f t="shared" si="21"/>
        <v>#N/A</v>
      </c>
      <c r="AG42" s="79" t="e">
        <f t="shared" si="22"/>
        <v>#NUM!</v>
      </c>
      <c r="AH42" s="79" t="e">
        <f t="shared" si="23"/>
        <v>#NUM!</v>
      </c>
      <c r="AI42" s="79" t="e">
        <f t="shared" si="24"/>
        <v>#NUM!</v>
      </c>
      <c r="AJ42" s="79" t="e">
        <f t="shared" si="25"/>
        <v>#N/A</v>
      </c>
    </row>
    <row r="43" spans="1:36" ht="12.95" customHeight="1" x14ac:dyDescent="0.15">
      <c r="A43" s="78"/>
      <c r="B43" s="107"/>
      <c r="C43" s="107"/>
      <c r="D43" s="78"/>
      <c r="E43" s="78"/>
      <c r="F43" s="4" t="str">
        <f t="shared" si="0"/>
        <v/>
      </c>
      <c r="G43" s="78"/>
      <c r="H43" s="78"/>
      <c r="I43" s="78"/>
      <c r="K43" s="79" t="e">
        <f t="shared" si="1"/>
        <v>#NUM!</v>
      </c>
      <c r="L43" s="79" t="e">
        <f t="shared" si="2"/>
        <v>#NUM!</v>
      </c>
      <c r="M43" s="79" t="e">
        <f t="shared" si="3"/>
        <v>#NUM!</v>
      </c>
      <c r="N43" s="79" t="e">
        <f t="shared" si="4"/>
        <v>#NUM!</v>
      </c>
      <c r="O43" s="79" t="e">
        <f t="shared" si="5"/>
        <v>#NUM!</v>
      </c>
      <c r="P43" s="79" t="e">
        <f t="shared" si="26"/>
        <v>#N/A</v>
      </c>
      <c r="Q43" s="79" t="e">
        <f t="shared" si="6"/>
        <v>#NUM!</v>
      </c>
      <c r="R43" s="79" t="e">
        <f t="shared" si="7"/>
        <v>#NUM!</v>
      </c>
      <c r="S43" s="79" t="e">
        <f t="shared" si="8"/>
        <v>#NUM!</v>
      </c>
      <c r="T43" s="79" t="e">
        <f t="shared" si="9"/>
        <v>#NUM!</v>
      </c>
      <c r="U43" s="79" t="e">
        <f t="shared" si="10"/>
        <v>#N/A</v>
      </c>
      <c r="V43" s="79" t="e">
        <f t="shared" si="11"/>
        <v>#NUM!</v>
      </c>
      <c r="W43" s="79" t="e">
        <f t="shared" si="12"/>
        <v>#NUM!</v>
      </c>
      <c r="X43" s="79" t="e">
        <f t="shared" si="13"/>
        <v>#NUM!</v>
      </c>
      <c r="Y43" s="79" t="e">
        <f t="shared" si="14"/>
        <v>#NUM!</v>
      </c>
      <c r="Z43" s="79" t="e">
        <f t="shared" si="15"/>
        <v>#N/A</v>
      </c>
      <c r="AA43" s="79" t="e">
        <f t="shared" si="16"/>
        <v>#NUM!</v>
      </c>
      <c r="AB43" s="79" t="e">
        <f t="shared" si="17"/>
        <v>#NUM!</v>
      </c>
      <c r="AC43" s="79" t="e">
        <f t="shared" si="18"/>
        <v>#NUM!</v>
      </c>
      <c r="AD43" s="79" t="e">
        <f t="shared" si="19"/>
        <v>#NUM!</v>
      </c>
      <c r="AE43" s="79" t="e">
        <f t="shared" si="20"/>
        <v>#NUM!</v>
      </c>
      <c r="AF43" s="79" t="e">
        <f t="shared" si="21"/>
        <v>#N/A</v>
      </c>
      <c r="AG43" s="79" t="e">
        <f t="shared" si="22"/>
        <v>#NUM!</v>
      </c>
      <c r="AH43" s="79" t="e">
        <f t="shared" si="23"/>
        <v>#NUM!</v>
      </c>
      <c r="AI43" s="79" t="e">
        <f t="shared" si="24"/>
        <v>#NUM!</v>
      </c>
      <c r="AJ43" s="79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8" t="s">
        <v>18</v>
      </c>
      <c r="D46" s="78" t="s">
        <v>19</v>
      </c>
      <c r="E46" s="78" t="s">
        <v>20</v>
      </c>
      <c r="F46" s="10"/>
      <c r="G46" s="5" t="s">
        <v>21</v>
      </c>
      <c r="H46" s="12"/>
      <c r="I46" s="104" t="s">
        <v>159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15</v>
      </c>
      <c r="D47" s="14">
        <f>COUNTIF(G4:G43,"*下層*")</f>
        <v>0</v>
      </c>
      <c r="E47" s="14">
        <f>COUNTA(A4:A43)</f>
        <v>15</v>
      </c>
      <c r="F47" s="10"/>
      <c r="G47" s="15">
        <f>C47*100</f>
        <v>1500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19</v>
      </c>
      <c r="D49" s="14" t="str">
        <f>IF(D47&gt;0,ROUND(SUMIF(G4:G43,"*下層*",D4:D43)/D47,0),"")</f>
        <v/>
      </c>
      <c r="E49" s="14">
        <f>ROUND(SUM(D4:D43)/E47,0)</f>
        <v>19</v>
      </c>
      <c r="F49" s="13"/>
      <c r="G49" s="15">
        <f>C49</f>
        <v>19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3.27</v>
      </c>
      <c r="D50" s="16">
        <f>SUMIF(G4:G43,"*下層*",F4:F43)</f>
        <v>0</v>
      </c>
      <c r="E50" s="4">
        <f>SUM(F4:F43)</f>
        <v>3.27</v>
      </c>
      <c r="F50" s="13"/>
      <c r="G50" s="17">
        <f>C50*100</f>
        <v>327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形状比＝63、Sr＝22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8" t="s">
        <v>18</v>
      </c>
      <c r="D53" s="78" t="s">
        <v>19</v>
      </c>
      <c r="E53" s="78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11</v>
      </c>
      <c r="D54" s="14">
        <f>COUNTIF(H4:H43,"▲")</f>
        <v>0</v>
      </c>
      <c r="E54" s="14">
        <f>COUNTA(H4:H43)</f>
        <v>11</v>
      </c>
      <c r="F54" s="10"/>
      <c r="G54" s="15">
        <f>C54*100</f>
        <v>1100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17</v>
      </c>
      <c r="D56" s="14" t="str">
        <f>IF(D54&gt;0,ROUND(SUMIF(H4:H43,"▲",D4:D43)/D54,0),"")</f>
        <v/>
      </c>
      <c r="E56" s="14">
        <f>ROUND(SUMIF(H4:H43,"*",D4:D43)/E54,0)</f>
        <v>17</v>
      </c>
      <c r="F56" s="13"/>
      <c r="G56" s="15">
        <f>C56</f>
        <v>17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1.7100000000000002</v>
      </c>
      <c r="D57" s="16">
        <f>SUMIF(H4:H43,"▲",F4:F43)</f>
        <v>0</v>
      </c>
      <c r="E57" s="16">
        <f>SUM(C57:D57)</f>
        <v>1.7100000000000002</v>
      </c>
      <c r="F57" s="13"/>
      <c r="G57" s="19">
        <f>C57*100</f>
        <v>171.00000000000003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8" t="s">
        <v>18</v>
      </c>
      <c r="D60" s="78" t="s">
        <v>19</v>
      </c>
      <c r="E60" s="78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73.3</v>
      </c>
      <c r="D61" s="20" t="str">
        <f>IF(D47&gt;0,ROUND(D54/D47*100,1),"")</f>
        <v/>
      </c>
      <c r="E61" s="20">
        <f>ROUND(E54/E47*100,1)</f>
        <v>73.3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52.3</v>
      </c>
      <c r="D62" s="20" t="str">
        <f>IF(D47&gt;0,ROUND(D57/D50*100,1),"")</f>
        <v/>
      </c>
      <c r="E62" s="20">
        <f>ROUND(E57/E50*100,1)</f>
        <v>52.3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8" t="s">
        <v>18</v>
      </c>
      <c r="D65" s="78" t="s">
        <v>19</v>
      </c>
      <c r="E65" s="78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1.5599999999999998</v>
      </c>
      <c r="D69" s="16" t="str">
        <f>IF(D66&gt;0,D50-D57,"")</f>
        <v/>
      </c>
      <c r="E69" s="4">
        <f>SUM(C69:D69)</f>
        <v>1.5599999999999998</v>
      </c>
      <c r="F69" s="13"/>
      <c r="G69" s="17">
        <f>C69*100</f>
        <v>155.99999999999997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形状比＝64、Sr＝31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3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591" priority="16" stopIfTrue="1">
      <formula>AND(($H4="スギ"),(#REF!&lt;12))</formula>
    </cfRule>
  </conditionalFormatting>
  <conditionalFormatting sqref="L4:L43">
    <cfRule type="expression" dxfId="590" priority="15" stopIfTrue="1">
      <formula>AND(($H4="スギ"),(#REF!&lt;22),(#REF!&gt;=12))</formula>
    </cfRule>
  </conditionalFormatting>
  <conditionalFormatting sqref="M4:M43">
    <cfRule type="expression" dxfId="589" priority="14" stopIfTrue="1">
      <formula>AND(($H4="スギ"),(#REF!&lt;32),(#REF!&gt;=22))</formula>
    </cfRule>
  </conditionalFormatting>
  <conditionalFormatting sqref="N4:N43">
    <cfRule type="expression" dxfId="588" priority="13" stopIfTrue="1">
      <formula>AND(($H4="スギ"),(#REF!&lt;42),(#REF!&gt;=32))</formula>
    </cfRule>
  </conditionalFormatting>
  <conditionalFormatting sqref="U4:U43 Z4:AF43 AJ4:AJ43 O4:P43">
    <cfRule type="expression" dxfId="587" priority="12" stopIfTrue="1">
      <formula>AND(($H4="スギ"),(#REF!&gt;=42))</formula>
    </cfRule>
  </conditionalFormatting>
  <conditionalFormatting sqref="Q4:Q43 AA4:AA43">
    <cfRule type="expression" dxfId="586" priority="11" stopIfTrue="1">
      <formula>AND(($H4="ヒノキ"),(#REF!&lt;12))</formula>
    </cfRule>
  </conditionalFormatting>
  <conditionalFormatting sqref="R4:R43 AB4:AE43">
    <cfRule type="expression" dxfId="585" priority="10" stopIfTrue="1">
      <formula>AND(($H4="ヒノキ"),(#REF!&lt;22),(#REF!&gt;=12))</formula>
    </cfRule>
  </conditionalFormatting>
  <conditionalFormatting sqref="S4:S43">
    <cfRule type="expression" dxfId="584" priority="9" stopIfTrue="1">
      <formula>AND(($H4="ヒノキ"),(#REF!&lt;32),(#REF!&gt;=22))</formula>
    </cfRule>
  </conditionalFormatting>
  <conditionalFormatting sqref="T4:U43 Z4:AF43 AJ4:AJ43">
    <cfRule type="expression" dxfId="583" priority="8" stopIfTrue="1">
      <formula>AND(($H4="ヒノキ"),(#REF!&gt;=32))</formula>
    </cfRule>
  </conditionalFormatting>
  <conditionalFormatting sqref="V4:V43 AA4:AA43">
    <cfRule type="expression" dxfId="582" priority="7" stopIfTrue="1">
      <formula>AND(($H4="アカマツ"),(#REF!&lt;12))</formula>
    </cfRule>
  </conditionalFormatting>
  <conditionalFormatting sqref="W4:W43 AB4:AB43">
    <cfRule type="expression" dxfId="581" priority="6" stopIfTrue="1">
      <formula>AND(($H4="アカマツ"),(#REF!&lt;22),(#REF!&gt;=12))</formula>
    </cfRule>
  </conditionalFormatting>
  <conditionalFormatting sqref="X4:X43 AC4:AC43">
    <cfRule type="expression" dxfId="580" priority="5" stopIfTrue="1">
      <formula>AND(($H4="アカマツ"),(#REF!&lt;42),(#REF!&gt;=22))</formula>
    </cfRule>
  </conditionalFormatting>
  <conditionalFormatting sqref="Y4:AF43 AJ4:AJ43">
    <cfRule type="expression" dxfId="579" priority="4" stopIfTrue="1">
      <formula>AND(($H4="アカマツ"),(#REF!&gt;=42))</formula>
    </cfRule>
  </conditionalFormatting>
  <conditionalFormatting sqref="AG4:AG43">
    <cfRule type="expression" dxfId="578" priority="3" stopIfTrue="1">
      <formula>AND(($H4&lt;&gt;"スギ"),($H4&lt;&gt;"ヒノキ"),($H4&lt;&gt;"アカマツ"),(#REF!&lt;12))</formula>
    </cfRule>
  </conditionalFormatting>
  <conditionalFormatting sqref="AH4:AH43">
    <cfRule type="expression" dxfId="57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7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</sheetPr>
  <dimension ref="A1:AJ120"/>
  <sheetViews>
    <sheetView showGridLines="0" tabSelected="1" view="pageBreakPreview" topLeftCell="A13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124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80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9">
        <v>0</v>
      </c>
      <c r="L3" s="79">
        <v>12</v>
      </c>
      <c r="M3" s="79">
        <v>22</v>
      </c>
      <c r="N3" s="79">
        <v>32</v>
      </c>
      <c r="O3" s="79">
        <v>42</v>
      </c>
      <c r="P3" s="79" t="s">
        <v>14</v>
      </c>
      <c r="Q3" s="79">
        <v>0</v>
      </c>
      <c r="R3" s="79">
        <v>12</v>
      </c>
      <c r="S3" s="79">
        <v>22</v>
      </c>
      <c r="T3" s="79">
        <v>32</v>
      </c>
      <c r="U3" s="79" t="s">
        <v>14</v>
      </c>
      <c r="V3" s="79">
        <v>0</v>
      </c>
      <c r="W3" s="79">
        <v>12</v>
      </c>
      <c r="X3" s="79">
        <v>22</v>
      </c>
      <c r="Y3" s="79">
        <v>42</v>
      </c>
      <c r="Z3" s="79" t="s">
        <v>14</v>
      </c>
      <c r="AA3" s="79">
        <v>0</v>
      </c>
      <c r="AB3" s="79">
        <v>12</v>
      </c>
      <c r="AC3" s="79">
        <v>22</v>
      </c>
      <c r="AD3" s="79">
        <v>32</v>
      </c>
      <c r="AE3" s="79">
        <v>42</v>
      </c>
      <c r="AF3" s="79" t="s">
        <v>14</v>
      </c>
      <c r="AG3" s="79">
        <v>0</v>
      </c>
      <c r="AH3" s="79">
        <v>12</v>
      </c>
      <c r="AI3" s="79">
        <v>42</v>
      </c>
      <c r="AJ3" s="79" t="s">
        <v>14</v>
      </c>
    </row>
    <row r="4" spans="1:36" ht="12.95" customHeight="1" x14ac:dyDescent="0.15">
      <c r="A4" s="78">
        <v>751</v>
      </c>
      <c r="B4" s="107" t="s">
        <v>56</v>
      </c>
      <c r="C4" s="107"/>
      <c r="D4" s="78">
        <v>18</v>
      </c>
      <c r="E4" s="78">
        <v>13</v>
      </c>
      <c r="F4" s="4">
        <f t="shared" ref="F4:F43" si="0">IF(D4&gt;0,IF(B4="スギ",P4,IF(B4="ヒノキ",U4,IF(B4="アカマツ",Z4,IF(B4="カラマツ",AF4,AJ4)))),"")</f>
        <v>0.15</v>
      </c>
      <c r="G4" s="5" t="s">
        <v>63</v>
      </c>
      <c r="H4" s="78"/>
      <c r="I4" s="85" t="s">
        <v>83</v>
      </c>
      <c r="J4" s="1" t="s">
        <v>15</v>
      </c>
      <c r="K4" s="79">
        <f t="shared" ref="K4:K43" si="1">IF(ROUND(10^(-5+0.8769+1.7454*LOG(D4)+1.014*LOG(E4)),2)&gt;=0.01,ROUND(10^(-5+0.8769+1.7454*LOG(D4)+1.014*LOG(E4)),2),ROUND(10^(-5+0.8769+1.7454*LOG(D4)+1.014*LOG(E4)),3))</f>
        <v>0.16</v>
      </c>
      <c r="L4" s="79">
        <f t="shared" ref="L4:L43" si="2">ROUND(10^(-5+0.73504+1.83346*LOG(D4)+1.06569*LOG(E4)),2)</f>
        <v>0.17</v>
      </c>
      <c r="M4" s="79">
        <f t="shared" ref="M4:M43" si="3">ROUND(10^(-5+0.71514+1.74357*LOG(D4)+1.17719*LOG(E4)),2)</f>
        <v>0.16</v>
      </c>
      <c r="N4" s="79">
        <f t="shared" ref="N4:N43" si="4">ROUND(10^(-5+0.82956+1.76381*LOG(D4)+1.06412*LOG(E4)),2)</f>
        <v>0.17</v>
      </c>
      <c r="O4" s="79">
        <f t="shared" ref="O4:O43" si="5">ROUND(10^(-5+0.88226+1.79204*LOG(D4)+0.99303*LOG(E4)),2)</f>
        <v>0.17</v>
      </c>
      <c r="P4" s="79">
        <f>HLOOKUP($D4,K$3:O$43,MATCH($A4,$A$3:$A$43,0),1)</f>
        <v>0.17</v>
      </c>
      <c r="Q4" s="79">
        <f t="shared" ref="Q4:Q43" si="6">IF(ROUND(10^(1.810672*LOG(D4)+0.982833*LOG(E4)-4.173533),2)&gt;=0.01,ROUND(10^(1.810672*LOG(D4)+0.982833*LOG(E4)-4.173533),2),ROUND(10^(1.810672*LOG(D4)+0.982833*LOG(E4)-4.173533),3))</f>
        <v>0.16</v>
      </c>
      <c r="R4" s="79">
        <f t="shared" ref="R4:R43" si="7">ROUND(10^(1.905709*LOG(D4)+1.011385*LOG(E4)-4.293729),2)</f>
        <v>0.17</v>
      </c>
      <c r="S4" s="79">
        <f t="shared" ref="S4:S43" si="8">ROUND(10^(1.771888*LOG(D4)+1.138415*LOG(E4)-4.271259),2)</f>
        <v>0.17</v>
      </c>
      <c r="T4" s="79">
        <f t="shared" ref="T4:T43" si="9">ROUND(10^(1.671519*LOG(D4)+1.363617*LOG(E4)-4.404407),2)</f>
        <v>0.16</v>
      </c>
      <c r="U4" s="79">
        <f t="shared" ref="U4:U43" si="10">HLOOKUP($D4,Q$3:T$43,MATCH($A4,$A$3:$A$43,0),1)</f>
        <v>0.17</v>
      </c>
      <c r="V4" s="79">
        <f t="shared" ref="V4:V43" si="11">IF(ROUND(10^(-4.249503+1.946501*LOG(D4)+0.942682*LOG(E4)),2)&gt;=0.01,ROUND(10^(-4.249503+1.946501*LOG(D4)+0.942682*LOG(E4)),2),ROUND(10^(-4.249503+1.946501*LOG(D4)+0.942682*LOG(E4)),3))</f>
        <v>0.18</v>
      </c>
      <c r="W4" s="79">
        <f t="shared" ref="W4:W43" si="12">ROUND(10^(-4.155639+1.847898*LOG(D4)+0.951955*LOG(E4)),2)</f>
        <v>0.17</v>
      </c>
      <c r="X4" s="79">
        <f t="shared" ref="X4:X43" si="13">ROUND(10^(-4.194535+1.804172*LOG(D4)+1.034248*LOG(E4)),2)</f>
        <v>0.17</v>
      </c>
      <c r="Y4" s="79">
        <f t="shared" ref="Y4:Y43" si="14">ROUND(10^(-4.42347+2.006485*LOG(D4)+0.967757*LOG(E4)),2)</f>
        <v>0.15</v>
      </c>
      <c r="Z4" s="79">
        <f t="shared" ref="Z4:Z43" si="15">HLOOKUP($D4,V$3:Y$43,MATCH($A4,$A$3:$A$43,0),1)</f>
        <v>0.17</v>
      </c>
      <c r="AA4" s="79">
        <f t="shared" ref="AA4:AA43" si="16">IF(ROUND(10^(1.80389*LOG(D4)+0.962587*LOG(E4)-4.155099),2)&gt;=0.01,ROUND(10^(1.80389*LOG(D4)+0.962587*LOG(E4)-4.155099),2),ROUND(10^(1.80389*LOG(D4)+0.962587*LOG(E4)-4.155099),3))</f>
        <v>0.15</v>
      </c>
      <c r="AB4" s="79">
        <f t="shared" ref="AB4:AB43" si="17">ROUND(10^(1.979213*LOG(D4)+0.998347*LOG(E4)-4.369281),2)</f>
        <v>0.17</v>
      </c>
      <c r="AC4" s="79">
        <f t="shared" ref="AC4:AC43" si="18">ROUND(10^(1.904401*LOG(D4)+1.062478*LOG(E4)-4.348104),2)</f>
        <v>0.17</v>
      </c>
      <c r="AD4" s="79">
        <f t="shared" ref="AD4:AD43" si="19">ROUND(10^(1.640825*LOG(D4)+1.080387*LOG(E4)-3.976731),2)</f>
        <v>0.19</v>
      </c>
      <c r="AE4" s="79">
        <f t="shared" ref="AE4:AE43" si="20">ROUND(10^(1.90887*LOG(D4)+1.088002*LOG(E4)-4.431495),2)</f>
        <v>0.15</v>
      </c>
      <c r="AF4" s="79">
        <f t="shared" ref="AF4:AF43" si="21">HLOOKUP($D4,AA$3:AE$43,MATCH($A4,$A$3:$A$43,0),1)</f>
        <v>0.17</v>
      </c>
      <c r="AG4" s="79">
        <f t="shared" ref="AG4:AG43" si="22">IF(ROUND(10^(1.94019664*LOG(D4)+0.84689666*LOG(E4)-4.20067295),2)&gt;=0.01,ROUND(10^(1.94019664*LOG(D4)+0.84689666*LOG(E4)-4.20067295),2),ROUND(10^(1.94019664*LOG(D4)+0.84689666*LOG(E4)-4.20067295),3))</f>
        <v>0.15</v>
      </c>
      <c r="AH4" s="79">
        <f t="shared" ref="AH4:AH43" si="23">ROUND(10^(1.93813902*LOG(D4)+0.96697002*LOG(E4)-4.32216295),2)</f>
        <v>0.15</v>
      </c>
      <c r="AI4" s="79">
        <f t="shared" ref="AI4:AI43" si="24">ROUND(10^(1.82464098*LOG(D4)+0.97625989*LOG(E4)-4.15096808),2)</f>
        <v>0.17</v>
      </c>
      <c r="AJ4" s="79">
        <f t="shared" ref="AJ4:AJ43" si="25">HLOOKUP($D4,AG$3:AI$43,MATCH($A4,$A$3:$A$43,0),1)</f>
        <v>0.15</v>
      </c>
    </row>
    <row r="5" spans="1:36" ht="12.95" customHeight="1" x14ac:dyDescent="0.15">
      <c r="A5" s="78">
        <v>752</v>
      </c>
      <c r="B5" s="107" t="s">
        <v>56</v>
      </c>
      <c r="C5" s="107"/>
      <c r="D5" s="78">
        <v>8</v>
      </c>
      <c r="E5" s="78">
        <v>9</v>
      </c>
      <c r="F5" s="4">
        <f t="shared" si="0"/>
        <v>0.02</v>
      </c>
      <c r="G5" s="5" t="s">
        <v>63</v>
      </c>
      <c r="H5" s="78" t="s">
        <v>61</v>
      </c>
      <c r="I5" s="78"/>
      <c r="J5" s="1" t="s">
        <v>15</v>
      </c>
      <c r="K5" s="79">
        <f t="shared" si="1"/>
        <v>0.03</v>
      </c>
      <c r="L5" s="79">
        <f t="shared" si="2"/>
        <v>0.03</v>
      </c>
      <c r="M5" s="79">
        <f t="shared" si="3"/>
        <v>0.03</v>
      </c>
      <c r="N5" s="79">
        <f t="shared" si="4"/>
        <v>0.03</v>
      </c>
      <c r="O5" s="79">
        <f t="shared" si="5"/>
        <v>0.03</v>
      </c>
      <c r="P5" s="79">
        <f t="shared" ref="P5:P43" si="26">HLOOKUP($D5,K$3:O$43,MATCH(A5,$A$3:$A$43,0),1)</f>
        <v>0.03</v>
      </c>
      <c r="Q5" s="79">
        <f t="shared" si="6"/>
        <v>0.03</v>
      </c>
      <c r="R5" s="79">
        <f t="shared" si="7"/>
        <v>0.02</v>
      </c>
      <c r="S5" s="79">
        <f t="shared" si="8"/>
        <v>0.03</v>
      </c>
      <c r="T5" s="79">
        <f t="shared" si="9"/>
        <v>0.03</v>
      </c>
      <c r="U5" s="79">
        <f t="shared" si="10"/>
        <v>0.03</v>
      </c>
      <c r="V5" s="79">
        <f t="shared" si="11"/>
        <v>0.03</v>
      </c>
      <c r="W5" s="79">
        <f t="shared" si="12"/>
        <v>0.03</v>
      </c>
      <c r="X5" s="79">
        <f t="shared" si="13"/>
        <v>0.03</v>
      </c>
      <c r="Y5" s="79">
        <f t="shared" si="14"/>
        <v>0.02</v>
      </c>
      <c r="Z5" s="79">
        <f t="shared" si="15"/>
        <v>0.03</v>
      </c>
      <c r="AA5" s="79">
        <f t="shared" si="16"/>
        <v>0.02</v>
      </c>
      <c r="AB5" s="79">
        <f t="shared" si="17"/>
        <v>0.02</v>
      </c>
      <c r="AC5" s="79">
        <f t="shared" si="18"/>
        <v>0.02</v>
      </c>
      <c r="AD5" s="79">
        <f t="shared" si="19"/>
        <v>0.03</v>
      </c>
      <c r="AE5" s="79">
        <f t="shared" si="20"/>
        <v>0.02</v>
      </c>
      <c r="AF5" s="79">
        <f t="shared" si="21"/>
        <v>0.02</v>
      </c>
      <c r="AG5" s="79">
        <f t="shared" si="22"/>
        <v>0.02</v>
      </c>
      <c r="AH5" s="79">
        <f t="shared" si="23"/>
        <v>0.02</v>
      </c>
      <c r="AI5" s="79">
        <f t="shared" si="24"/>
        <v>0.03</v>
      </c>
      <c r="AJ5" s="79">
        <f t="shared" si="25"/>
        <v>0.02</v>
      </c>
    </row>
    <row r="6" spans="1:36" ht="12.95" customHeight="1" x14ac:dyDescent="0.15">
      <c r="A6" s="90">
        <v>753</v>
      </c>
      <c r="B6" s="107" t="s">
        <v>56</v>
      </c>
      <c r="C6" s="107"/>
      <c r="D6" s="78">
        <v>12</v>
      </c>
      <c r="E6" s="78">
        <v>8</v>
      </c>
      <c r="F6" s="4">
        <f t="shared" si="0"/>
        <v>0.04</v>
      </c>
      <c r="G6" s="5" t="s">
        <v>63</v>
      </c>
      <c r="H6" s="78" t="s">
        <v>61</v>
      </c>
      <c r="I6" s="78"/>
      <c r="J6" s="1" t="s">
        <v>15</v>
      </c>
      <c r="K6" s="79">
        <f t="shared" si="1"/>
        <v>0.05</v>
      </c>
      <c r="L6" s="79">
        <f t="shared" si="2"/>
        <v>0.05</v>
      </c>
      <c r="M6" s="79">
        <f t="shared" si="3"/>
        <v>0.05</v>
      </c>
      <c r="N6" s="79">
        <f t="shared" si="4"/>
        <v>0.05</v>
      </c>
      <c r="O6" s="79">
        <f t="shared" si="5"/>
        <v>0.05</v>
      </c>
      <c r="P6" s="79">
        <f t="shared" si="26"/>
        <v>0.05</v>
      </c>
      <c r="Q6" s="79">
        <f t="shared" si="6"/>
        <v>0.05</v>
      </c>
      <c r="R6" s="79">
        <f t="shared" si="7"/>
        <v>0.05</v>
      </c>
      <c r="S6" s="79">
        <f t="shared" si="8"/>
        <v>0.05</v>
      </c>
      <c r="T6" s="79">
        <f t="shared" si="9"/>
        <v>0.04</v>
      </c>
      <c r="U6" s="79">
        <f t="shared" si="10"/>
        <v>0.05</v>
      </c>
      <c r="V6" s="79">
        <f t="shared" si="11"/>
        <v>0.05</v>
      </c>
      <c r="W6" s="79">
        <f t="shared" si="12"/>
        <v>0.05</v>
      </c>
      <c r="X6" s="79">
        <f t="shared" si="13"/>
        <v>0.05</v>
      </c>
      <c r="Y6" s="79">
        <f t="shared" si="14"/>
        <v>0.04</v>
      </c>
      <c r="Z6" s="79">
        <f t="shared" si="15"/>
        <v>0.05</v>
      </c>
      <c r="AA6" s="79">
        <f t="shared" si="16"/>
        <v>0.05</v>
      </c>
      <c r="AB6" s="79">
        <f t="shared" si="17"/>
        <v>0.05</v>
      </c>
      <c r="AC6" s="79">
        <f t="shared" si="18"/>
        <v>0.05</v>
      </c>
      <c r="AD6" s="79">
        <f t="shared" si="19"/>
        <v>0.06</v>
      </c>
      <c r="AE6" s="79">
        <f t="shared" si="20"/>
        <v>0.04</v>
      </c>
      <c r="AF6" s="79">
        <f t="shared" si="21"/>
        <v>0.05</v>
      </c>
      <c r="AG6" s="79">
        <f t="shared" si="22"/>
        <v>0.05</v>
      </c>
      <c r="AH6" s="79">
        <f t="shared" si="23"/>
        <v>0.04</v>
      </c>
      <c r="AI6" s="79">
        <f t="shared" si="24"/>
        <v>0.05</v>
      </c>
      <c r="AJ6" s="79">
        <f t="shared" si="25"/>
        <v>0.04</v>
      </c>
    </row>
    <row r="7" spans="1:36" ht="12.95" customHeight="1" x14ac:dyDescent="0.15">
      <c r="A7" s="90">
        <v>754</v>
      </c>
      <c r="B7" s="107" t="s">
        <v>58</v>
      </c>
      <c r="C7" s="107"/>
      <c r="D7" s="78">
        <v>16</v>
      </c>
      <c r="E7" s="78">
        <v>12</v>
      </c>
      <c r="F7" s="4">
        <f t="shared" si="0"/>
        <v>0.11</v>
      </c>
      <c r="G7" s="5"/>
      <c r="H7" s="78" t="s">
        <v>61</v>
      </c>
      <c r="I7" s="78"/>
      <c r="J7" s="1" t="s">
        <v>15</v>
      </c>
      <c r="K7" s="79">
        <f t="shared" si="1"/>
        <v>0.12</v>
      </c>
      <c r="L7" s="79">
        <f t="shared" si="2"/>
        <v>0.12</v>
      </c>
      <c r="M7" s="79">
        <f t="shared" si="3"/>
        <v>0.12</v>
      </c>
      <c r="N7" s="79">
        <f t="shared" si="4"/>
        <v>0.13</v>
      </c>
      <c r="O7" s="79">
        <f t="shared" si="5"/>
        <v>0.13</v>
      </c>
      <c r="P7" s="79">
        <f t="shared" si="26"/>
        <v>0.12</v>
      </c>
      <c r="Q7" s="79">
        <f t="shared" si="6"/>
        <v>0.12</v>
      </c>
      <c r="R7" s="79">
        <f t="shared" si="7"/>
        <v>0.12</v>
      </c>
      <c r="S7" s="79">
        <f t="shared" si="8"/>
        <v>0.12</v>
      </c>
      <c r="T7" s="79">
        <f t="shared" si="9"/>
        <v>0.12</v>
      </c>
      <c r="U7" s="79">
        <f t="shared" si="10"/>
        <v>0.12</v>
      </c>
      <c r="V7" s="79">
        <f t="shared" si="11"/>
        <v>0.13</v>
      </c>
      <c r="W7" s="79">
        <f t="shared" si="12"/>
        <v>0.12</v>
      </c>
      <c r="X7" s="79">
        <f t="shared" si="13"/>
        <v>0.12</v>
      </c>
      <c r="Y7" s="79">
        <f t="shared" si="14"/>
        <v>0.11</v>
      </c>
      <c r="Z7" s="79">
        <f t="shared" si="15"/>
        <v>0.12</v>
      </c>
      <c r="AA7" s="79">
        <f t="shared" si="16"/>
        <v>0.11</v>
      </c>
      <c r="AB7" s="79">
        <f t="shared" si="17"/>
        <v>0.12</v>
      </c>
      <c r="AC7" s="79">
        <f t="shared" si="18"/>
        <v>0.12</v>
      </c>
      <c r="AD7" s="79">
        <f t="shared" si="19"/>
        <v>0.15</v>
      </c>
      <c r="AE7" s="79">
        <f t="shared" si="20"/>
        <v>0.11</v>
      </c>
      <c r="AF7" s="79">
        <f t="shared" si="21"/>
        <v>0.12</v>
      </c>
      <c r="AG7" s="79">
        <f t="shared" si="22"/>
        <v>0.11</v>
      </c>
      <c r="AH7" s="79">
        <f t="shared" si="23"/>
        <v>0.11</v>
      </c>
      <c r="AI7" s="79">
        <f t="shared" si="24"/>
        <v>0.13</v>
      </c>
      <c r="AJ7" s="79">
        <f t="shared" si="25"/>
        <v>0.11</v>
      </c>
    </row>
    <row r="8" spans="1:36" ht="12.95" customHeight="1" x14ac:dyDescent="0.15">
      <c r="A8" s="90">
        <v>755</v>
      </c>
      <c r="B8" s="107" t="s">
        <v>55</v>
      </c>
      <c r="C8" s="107"/>
      <c r="D8" s="78">
        <v>8</v>
      </c>
      <c r="E8" s="78">
        <v>8</v>
      </c>
      <c r="F8" s="4">
        <f t="shared" si="0"/>
        <v>0.02</v>
      </c>
      <c r="G8" s="5" t="s">
        <v>63</v>
      </c>
      <c r="H8" s="78" t="s">
        <v>61</v>
      </c>
      <c r="I8" s="78"/>
      <c r="J8" s="1" t="s">
        <v>15</v>
      </c>
      <c r="K8" s="79">
        <f t="shared" si="1"/>
        <v>0.02</v>
      </c>
      <c r="L8" s="79">
        <f t="shared" si="2"/>
        <v>0.02</v>
      </c>
      <c r="M8" s="79">
        <f t="shared" si="3"/>
        <v>0.02</v>
      </c>
      <c r="N8" s="79">
        <f t="shared" si="4"/>
        <v>0.02</v>
      </c>
      <c r="O8" s="79">
        <f t="shared" si="5"/>
        <v>0.02</v>
      </c>
      <c r="P8" s="79">
        <f t="shared" si="26"/>
        <v>0.02</v>
      </c>
      <c r="Q8" s="79">
        <f t="shared" si="6"/>
        <v>0.02</v>
      </c>
      <c r="R8" s="79">
        <f t="shared" si="7"/>
        <v>0.02</v>
      </c>
      <c r="S8" s="79">
        <f t="shared" si="8"/>
        <v>0.02</v>
      </c>
      <c r="T8" s="79">
        <f t="shared" si="9"/>
        <v>0.02</v>
      </c>
      <c r="U8" s="79">
        <f t="shared" si="10"/>
        <v>0.02</v>
      </c>
      <c r="V8" s="79">
        <f t="shared" si="11"/>
        <v>0.02</v>
      </c>
      <c r="W8" s="79">
        <f t="shared" si="12"/>
        <v>0.02</v>
      </c>
      <c r="X8" s="79">
        <f t="shared" si="13"/>
        <v>0.02</v>
      </c>
      <c r="Y8" s="79">
        <f t="shared" si="14"/>
        <v>0.02</v>
      </c>
      <c r="Z8" s="79">
        <f t="shared" si="15"/>
        <v>0.02</v>
      </c>
      <c r="AA8" s="79">
        <f t="shared" si="16"/>
        <v>0.02</v>
      </c>
      <c r="AB8" s="79">
        <f t="shared" si="17"/>
        <v>0.02</v>
      </c>
      <c r="AC8" s="79">
        <f t="shared" si="18"/>
        <v>0.02</v>
      </c>
      <c r="AD8" s="79">
        <f t="shared" si="19"/>
        <v>0.03</v>
      </c>
      <c r="AE8" s="79">
        <f t="shared" si="20"/>
        <v>0.02</v>
      </c>
      <c r="AF8" s="79">
        <f t="shared" si="21"/>
        <v>0.02</v>
      </c>
      <c r="AG8" s="79">
        <f t="shared" si="22"/>
        <v>0.02</v>
      </c>
      <c r="AH8" s="79">
        <f t="shared" si="23"/>
        <v>0.02</v>
      </c>
      <c r="AI8" s="79">
        <f t="shared" si="24"/>
        <v>0.02</v>
      </c>
      <c r="AJ8" s="79">
        <f t="shared" si="25"/>
        <v>0.02</v>
      </c>
    </row>
    <row r="9" spans="1:36" ht="12.95" customHeight="1" x14ac:dyDescent="0.15">
      <c r="A9" s="90">
        <v>756</v>
      </c>
      <c r="B9" s="107" t="s">
        <v>55</v>
      </c>
      <c r="C9" s="107"/>
      <c r="D9" s="78">
        <v>8</v>
      </c>
      <c r="E9" s="78">
        <v>8</v>
      </c>
      <c r="F9" s="4">
        <f t="shared" si="0"/>
        <v>0.02</v>
      </c>
      <c r="G9" s="5" t="s">
        <v>63</v>
      </c>
      <c r="H9" s="78" t="s">
        <v>61</v>
      </c>
      <c r="I9" s="78"/>
      <c r="J9" s="1" t="s">
        <v>15</v>
      </c>
      <c r="K9" s="79">
        <f t="shared" si="1"/>
        <v>0.02</v>
      </c>
      <c r="L9" s="79">
        <f t="shared" si="2"/>
        <v>0.02</v>
      </c>
      <c r="M9" s="79">
        <f t="shared" si="3"/>
        <v>0.02</v>
      </c>
      <c r="N9" s="79">
        <f t="shared" si="4"/>
        <v>0.02</v>
      </c>
      <c r="O9" s="79">
        <f t="shared" si="5"/>
        <v>0.02</v>
      </c>
      <c r="P9" s="79">
        <f t="shared" si="26"/>
        <v>0.02</v>
      </c>
      <c r="Q9" s="79">
        <f t="shared" si="6"/>
        <v>0.02</v>
      </c>
      <c r="R9" s="79">
        <f t="shared" si="7"/>
        <v>0.02</v>
      </c>
      <c r="S9" s="79">
        <f t="shared" si="8"/>
        <v>0.02</v>
      </c>
      <c r="T9" s="79">
        <f t="shared" si="9"/>
        <v>0.02</v>
      </c>
      <c r="U9" s="79">
        <f t="shared" si="10"/>
        <v>0.02</v>
      </c>
      <c r="V9" s="79">
        <f t="shared" si="11"/>
        <v>0.02</v>
      </c>
      <c r="W9" s="79">
        <f t="shared" si="12"/>
        <v>0.02</v>
      </c>
      <c r="X9" s="79">
        <f t="shared" si="13"/>
        <v>0.02</v>
      </c>
      <c r="Y9" s="79">
        <f t="shared" si="14"/>
        <v>0.02</v>
      </c>
      <c r="Z9" s="79">
        <f t="shared" si="15"/>
        <v>0.02</v>
      </c>
      <c r="AA9" s="79">
        <f t="shared" si="16"/>
        <v>0.02</v>
      </c>
      <c r="AB9" s="79">
        <f t="shared" si="17"/>
        <v>0.02</v>
      </c>
      <c r="AC9" s="79">
        <f t="shared" si="18"/>
        <v>0.02</v>
      </c>
      <c r="AD9" s="79">
        <f t="shared" si="19"/>
        <v>0.03</v>
      </c>
      <c r="AE9" s="79">
        <f t="shared" si="20"/>
        <v>0.02</v>
      </c>
      <c r="AF9" s="79">
        <f t="shared" si="21"/>
        <v>0.02</v>
      </c>
      <c r="AG9" s="79">
        <f t="shared" si="22"/>
        <v>0.02</v>
      </c>
      <c r="AH9" s="79">
        <f t="shared" si="23"/>
        <v>0.02</v>
      </c>
      <c r="AI9" s="79">
        <f t="shared" si="24"/>
        <v>0.02</v>
      </c>
      <c r="AJ9" s="79">
        <f t="shared" si="25"/>
        <v>0.02</v>
      </c>
    </row>
    <row r="10" spans="1:36" ht="12.95" customHeight="1" x14ac:dyDescent="0.15">
      <c r="A10" s="90">
        <v>757</v>
      </c>
      <c r="B10" s="107" t="s">
        <v>56</v>
      </c>
      <c r="C10" s="107"/>
      <c r="D10" s="78">
        <v>8</v>
      </c>
      <c r="E10" s="78">
        <v>8</v>
      </c>
      <c r="F10" s="4">
        <f t="shared" si="0"/>
        <v>0.02</v>
      </c>
      <c r="G10" s="5" t="s">
        <v>63</v>
      </c>
      <c r="H10" s="78" t="s">
        <v>61</v>
      </c>
      <c r="I10" s="78"/>
      <c r="J10" s="1" t="s">
        <v>15</v>
      </c>
      <c r="K10" s="79">
        <f t="shared" si="1"/>
        <v>0.02</v>
      </c>
      <c r="L10" s="79">
        <f t="shared" si="2"/>
        <v>0.02</v>
      </c>
      <c r="M10" s="79">
        <f t="shared" si="3"/>
        <v>0.02</v>
      </c>
      <c r="N10" s="79">
        <f t="shared" si="4"/>
        <v>0.02</v>
      </c>
      <c r="O10" s="79">
        <f t="shared" si="5"/>
        <v>0.02</v>
      </c>
      <c r="P10" s="79">
        <f t="shared" si="26"/>
        <v>0.02</v>
      </c>
      <c r="Q10" s="79">
        <f t="shared" si="6"/>
        <v>0.02</v>
      </c>
      <c r="R10" s="79">
        <f t="shared" si="7"/>
        <v>0.02</v>
      </c>
      <c r="S10" s="79">
        <f t="shared" si="8"/>
        <v>0.02</v>
      </c>
      <c r="T10" s="79">
        <f t="shared" si="9"/>
        <v>0.02</v>
      </c>
      <c r="U10" s="79">
        <f t="shared" si="10"/>
        <v>0.02</v>
      </c>
      <c r="V10" s="79">
        <f t="shared" si="11"/>
        <v>0.02</v>
      </c>
      <c r="W10" s="79">
        <f t="shared" si="12"/>
        <v>0.02</v>
      </c>
      <c r="X10" s="79">
        <f t="shared" si="13"/>
        <v>0.02</v>
      </c>
      <c r="Y10" s="79">
        <f t="shared" si="14"/>
        <v>0.02</v>
      </c>
      <c r="Z10" s="79">
        <f t="shared" si="15"/>
        <v>0.02</v>
      </c>
      <c r="AA10" s="79">
        <f t="shared" si="16"/>
        <v>0.02</v>
      </c>
      <c r="AB10" s="79">
        <f t="shared" si="17"/>
        <v>0.02</v>
      </c>
      <c r="AC10" s="79">
        <f t="shared" si="18"/>
        <v>0.02</v>
      </c>
      <c r="AD10" s="79">
        <f t="shared" si="19"/>
        <v>0.03</v>
      </c>
      <c r="AE10" s="79">
        <f t="shared" si="20"/>
        <v>0.02</v>
      </c>
      <c r="AF10" s="79">
        <f t="shared" si="21"/>
        <v>0.02</v>
      </c>
      <c r="AG10" s="79">
        <f t="shared" si="22"/>
        <v>0.02</v>
      </c>
      <c r="AH10" s="79">
        <f t="shared" si="23"/>
        <v>0.02</v>
      </c>
      <c r="AI10" s="79">
        <f t="shared" si="24"/>
        <v>0.02</v>
      </c>
      <c r="AJ10" s="79">
        <f t="shared" si="25"/>
        <v>0.02</v>
      </c>
    </row>
    <row r="11" spans="1:36" ht="12.95" customHeight="1" x14ac:dyDescent="0.15">
      <c r="A11" s="90">
        <v>758</v>
      </c>
      <c r="B11" s="107" t="s">
        <v>56</v>
      </c>
      <c r="C11" s="107"/>
      <c r="D11" s="78">
        <v>12</v>
      </c>
      <c r="E11" s="78">
        <v>12</v>
      </c>
      <c r="F11" s="4">
        <f t="shared" si="0"/>
        <v>7.0000000000000007E-2</v>
      </c>
      <c r="G11" s="5" t="s">
        <v>63</v>
      </c>
      <c r="H11" s="90"/>
      <c r="I11" s="78"/>
      <c r="J11" s="1" t="s">
        <v>15</v>
      </c>
      <c r="K11" s="79">
        <f t="shared" si="1"/>
        <v>7.0000000000000007E-2</v>
      </c>
      <c r="L11" s="79">
        <f t="shared" si="2"/>
        <v>7.0000000000000007E-2</v>
      </c>
      <c r="M11" s="79">
        <f t="shared" si="3"/>
        <v>7.0000000000000007E-2</v>
      </c>
      <c r="N11" s="79">
        <f t="shared" si="4"/>
        <v>0.08</v>
      </c>
      <c r="O11" s="79">
        <f t="shared" si="5"/>
        <v>0.08</v>
      </c>
      <c r="P11" s="79">
        <f t="shared" si="26"/>
        <v>7.0000000000000007E-2</v>
      </c>
      <c r="Q11" s="79">
        <f t="shared" si="6"/>
        <v>7.0000000000000007E-2</v>
      </c>
      <c r="R11" s="79">
        <f t="shared" si="7"/>
        <v>7.0000000000000007E-2</v>
      </c>
      <c r="S11" s="79">
        <f t="shared" si="8"/>
        <v>7.0000000000000007E-2</v>
      </c>
      <c r="T11" s="79">
        <f t="shared" si="9"/>
        <v>7.0000000000000007E-2</v>
      </c>
      <c r="U11" s="79">
        <f t="shared" si="10"/>
        <v>7.0000000000000007E-2</v>
      </c>
      <c r="V11" s="79">
        <f t="shared" si="11"/>
        <v>7.0000000000000007E-2</v>
      </c>
      <c r="W11" s="79">
        <f t="shared" si="12"/>
        <v>7.0000000000000007E-2</v>
      </c>
      <c r="X11" s="79">
        <f t="shared" si="13"/>
        <v>7.0000000000000007E-2</v>
      </c>
      <c r="Y11" s="79">
        <f t="shared" si="14"/>
        <v>0.06</v>
      </c>
      <c r="Z11" s="79">
        <f t="shared" si="15"/>
        <v>7.0000000000000007E-2</v>
      </c>
      <c r="AA11" s="79">
        <f t="shared" si="16"/>
        <v>7.0000000000000007E-2</v>
      </c>
      <c r="AB11" s="79">
        <f t="shared" si="17"/>
        <v>7.0000000000000007E-2</v>
      </c>
      <c r="AC11" s="79">
        <f t="shared" si="18"/>
        <v>7.0000000000000007E-2</v>
      </c>
      <c r="AD11" s="79">
        <f t="shared" si="19"/>
        <v>0.09</v>
      </c>
      <c r="AE11" s="79">
        <f t="shared" si="20"/>
        <v>0.06</v>
      </c>
      <c r="AF11" s="79">
        <f t="shared" si="21"/>
        <v>7.0000000000000007E-2</v>
      </c>
      <c r="AG11" s="79">
        <f t="shared" si="22"/>
        <v>0.06</v>
      </c>
      <c r="AH11" s="79">
        <f t="shared" si="23"/>
        <v>7.0000000000000007E-2</v>
      </c>
      <c r="AI11" s="79">
        <f t="shared" si="24"/>
        <v>7.0000000000000007E-2</v>
      </c>
      <c r="AJ11" s="79">
        <f t="shared" si="25"/>
        <v>7.0000000000000007E-2</v>
      </c>
    </row>
    <row r="12" spans="1:36" ht="12.95" customHeight="1" x14ac:dyDescent="0.15">
      <c r="A12" s="90">
        <v>759</v>
      </c>
      <c r="B12" s="107" t="s">
        <v>56</v>
      </c>
      <c r="C12" s="107"/>
      <c r="D12" s="78">
        <v>10</v>
      </c>
      <c r="E12" s="78">
        <v>8</v>
      </c>
      <c r="F12" s="4">
        <f t="shared" si="0"/>
        <v>0.03</v>
      </c>
      <c r="G12" s="5" t="s">
        <v>127</v>
      </c>
      <c r="H12" s="90" t="s">
        <v>61</v>
      </c>
      <c r="I12" s="78"/>
      <c r="J12" s="1" t="s">
        <v>15</v>
      </c>
      <c r="K12" s="79">
        <f t="shared" si="1"/>
        <v>0.03</v>
      </c>
      <c r="L12" s="79">
        <f t="shared" si="2"/>
        <v>0.03</v>
      </c>
      <c r="M12" s="79">
        <f t="shared" si="3"/>
        <v>0.03</v>
      </c>
      <c r="N12" s="79">
        <f t="shared" si="4"/>
        <v>0.04</v>
      </c>
      <c r="O12" s="79">
        <f t="shared" si="5"/>
        <v>0.04</v>
      </c>
      <c r="P12" s="79">
        <f t="shared" si="26"/>
        <v>0.03</v>
      </c>
      <c r="Q12" s="79">
        <f t="shared" si="6"/>
        <v>0.03</v>
      </c>
      <c r="R12" s="79">
        <f t="shared" si="7"/>
        <v>0.03</v>
      </c>
      <c r="S12" s="79">
        <f t="shared" si="8"/>
        <v>0.03</v>
      </c>
      <c r="T12" s="79">
        <f t="shared" si="9"/>
        <v>0.03</v>
      </c>
      <c r="U12" s="79">
        <f t="shared" si="10"/>
        <v>0.03</v>
      </c>
      <c r="V12" s="79">
        <f t="shared" si="11"/>
        <v>0.04</v>
      </c>
      <c r="W12" s="79">
        <f t="shared" si="12"/>
        <v>0.04</v>
      </c>
      <c r="X12" s="79">
        <f t="shared" si="13"/>
        <v>0.03</v>
      </c>
      <c r="Y12" s="79">
        <f t="shared" si="14"/>
        <v>0.03</v>
      </c>
      <c r="Z12" s="79">
        <f t="shared" si="15"/>
        <v>0.04</v>
      </c>
      <c r="AA12" s="79">
        <f t="shared" si="16"/>
        <v>0.03</v>
      </c>
      <c r="AB12" s="79">
        <f t="shared" si="17"/>
        <v>0.03</v>
      </c>
      <c r="AC12" s="79">
        <f t="shared" si="18"/>
        <v>0.03</v>
      </c>
      <c r="AD12" s="79">
        <f t="shared" si="19"/>
        <v>0.04</v>
      </c>
      <c r="AE12" s="79">
        <f t="shared" si="20"/>
        <v>0.03</v>
      </c>
      <c r="AF12" s="79">
        <f t="shared" si="21"/>
        <v>0.03</v>
      </c>
      <c r="AG12" s="79">
        <f t="shared" si="22"/>
        <v>0.03</v>
      </c>
      <c r="AH12" s="79">
        <f t="shared" si="23"/>
        <v>0.03</v>
      </c>
      <c r="AI12" s="79">
        <f t="shared" si="24"/>
        <v>0.04</v>
      </c>
      <c r="AJ12" s="79">
        <f t="shared" si="25"/>
        <v>0.03</v>
      </c>
    </row>
    <row r="13" spans="1:36" ht="12.95" customHeight="1" x14ac:dyDescent="0.15">
      <c r="A13" s="90">
        <v>760</v>
      </c>
      <c r="B13" s="107" t="s">
        <v>60</v>
      </c>
      <c r="C13" s="107"/>
      <c r="D13" s="78">
        <v>12</v>
      </c>
      <c r="E13" s="78">
        <v>10</v>
      </c>
      <c r="F13" s="4">
        <f t="shared" si="0"/>
        <v>0.05</v>
      </c>
      <c r="G13" s="5" t="s">
        <v>63</v>
      </c>
      <c r="H13" s="90" t="s">
        <v>61</v>
      </c>
      <c r="I13" s="78"/>
      <c r="J13" s="1" t="s">
        <v>15</v>
      </c>
      <c r="K13" s="79">
        <f t="shared" si="1"/>
        <v>0.06</v>
      </c>
      <c r="L13" s="79">
        <f t="shared" si="2"/>
        <v>0.06</v>
      </c>
      <c r="M13" s="79">
        <f t="shared" si="3"/>
        <v>0.06</v>
      </c>
      <c r="N13" s="79">
        <f t="shared" si="4"/>
        <v>0.06</v>
      </c>
      <c r="O13" s="79">
        <f t="shared" si="5"/>
        <v>0.06</v>
      </c>
      <c r="P13" s="79">
        <f t="shared" si="26"/>
        <v>0.06</v>
      </c>
      <c r="Q13" s="79">
        <f t="shared" si="6"/>
        <v>0.06</v>
      </c>
      <c r="R13" s="79">
        <f t="shared" si="7"/>
        <v>0.06</v>
      </c>
      <c r="S13" s="79">
        <f t="shared" si="8"/>
        <v>0.06</v>
      </c>
      <c r="T13" s="79">
        <f t="shared" si="9"/>
        <v>0.06</v>
      </c>
      <c r="U13" s="79">
        <f t="shared" si="10"/>
        <v>0.06</v>
      </c>
      <c r="V13" s="79">
        <f t="shared" si="11"/>
        <v>0.06</v>
      </c>
      <c r="W13" s="79">
        <f t="shared" si="12"/>
        <v>0.06</v>
      </c>
      <c r="X13" s="79">
        <f t="shared" si="13"/>
        <v>0.06</v>
      </c>
      <c r="Y13" s="79">
        <f t="shared" si="14"/>
        <v>0.05</v>
      </c>
      <c r="Z13" s="79">
        <f t="shared" si="15"/>
        <v>0.06</v>
      </c>
      <c r="AA13" s="79">
        <f t="shared" si="16"/>
        <v>0.06</v>
      </c>
      <c r="AB13" s="79">
        <f t="shared" si="17"/>
        <v>0.06</v>
      </c>
      <c r="AC13" s="79">
        <f t="shared" si="18"/>
        <v>0.06</v>
      </c>
      <c r="AD13" s="79">
        <f t="shared" si="19"/>
        <v>7.0000000000000007E-2</v>
      </c>
      <c r="AE13" s="79">
        <f t="shared" si="20"/>
        <v>0.05</v>
      </c>
      <c r="AF13" s="79">
        <f t="shared" si="21"/>
        <v>0.06</v>
      </c>
      <c r="AG13" s="79">
        <f t="shared" si="22"/>
        <v>0.05</v>
      </c>
      <c r="AH13" s="79">
        <f t="shared" si="23"/>
        <v>0.05</v>
      </c>
      <c r="AI13" s="79">
        <f t="shared" si="24"/>
        <v>0.06</v>
      </c>
      <c r="AJ13" s="79">
        <f t="shared" si="25"/>
        <v>0.05</v>
      </c>
    </row>
    <row r="14" spans="1:36" ht="12.95" customHeight="1" x14ac:dyDescent="0.15">
      <c r="A14" s="90">
        <v>761</v>
      </c>
      <c r="B14" s="107" t="s">
        <v>60</v>
      </c>
      <c r="C14" s="107"/>
      <c r="D14" s="78">
        <v>8</v>
      </c>
      <c r="E14" s="78">
        <v>8</v>
      </c>
      <c r="F14" s="4">
        <f t="shared" si="0"/>
        <v>0.02</v>
      </c>
      <c r="G14" s="5" t="s">
        <v>63</v>
      </c>
      <c r="H14" s="90" t="s">
        <v>61</v>
      </c>
      <c r="I14" s="78"/>
      <c r="J14" s="1" t="s">
        <v>15</v>
      </c>
      <c r="K14" s="79">
        <f t="shared" si="1"/>
        <v>0.02</v>
      </c>
      <c r="L14" s="79">
        <f t="shared" si="2"/>
        <v>0.02</v>
      </c>
      <c r="M14" s="79">
        <f t="shared" si="3"/>
        <v>0.02</v>
      </c>
      <c r="N14" s="79">
        <f t="shared" si="4"/>
        <v>0.02</v>
      </c>
      <c r="O14" s="79">
        <f t="shared" si="5"/>
        <v>0.02</v>
      </c>
      <c r="P14" s="79">
        <f t="shared" si="26"/>
        <v>0.02</v>
      </c>
      <c r="Q14" s="79">
        <f t="shared" si="6"/>
        <v>0.02</v>
      </c>
      <c r="R14" s="79">
        <f t="shared" si="7"/>
        <v>0.02</v>
      </c>
      <c r="S14" s="79">
        <f t="shared" si="8"/>
        <v>0.02</v>
      </c>
      <c r="T14" s="79">
        <f t="shared" si="9"/>
        <v>0.02</v>
      </c>
      <c r="U14" s="79">
        <f t="shared" si="10"/>
        <v>0.02</v>
      </c>
      <c r="V14" s="79">
        <f t="shared" si="11"/>
        <v>0.02</v>
      </c>
      <c r="W14" s="79">
        <f t="shared" si="12"/>
        <v>0.02</v>
      </c>
      <c r="X14" s="79">
        <f t="shared" si="13"/>
        <v>0.02</v>
      </c>
      <c r="Y14" s="79">
        <f t="shared" si="14"/>
        <v>0.02</v>
      </c>
      <c r="Z14" s="79">
        <f t="shared" si="15"/>
        <v>0.02</v>
      </c>
      <c r="AA14" s="79">
        <f t="shared" si="16"/>
        <v>0.02</v>
      </c>
      <c r="AB14" s="79">
        <f t="shared" si="17"/>
        <v>0.02</v>
      </c>
      <c r="AC14" s="79">
        <f t="shared" si="18"/>
        <v>0.02</v>
      </c>
      <c r="AD14" s="79">
        <f t="shared" si="19"/>
        <v>0.03</v>
      </c>
      <c r="AE14" s="79">
        <f t="shared" si="20"/>
        <v>0.02</v>
      </c>
      <c r="AF14" s="79">
        <f t="shared" si="21"/>
        <v>0.02</v>
      </c>
      <c r="AG14" s="79">
        <f t="shared" si="22"/>
        <v>0.02</v>
      </c>
      <c r="AH14" s="79">
        <f t="shared" si="23"/>
        <v>0.02</v>
      </c>
      <c r="AI14" s="79">
        <f t="shared" si="24"/>
        <v>0.02</v>
      </c>
      <c r="AJ14" s="79">
        <f t="shared" si="25"/>
        <v>0.02</v>
      </c>
    </row>
    <row r="15" spans="1:36" ht="12.95" customHeight="1" x14ac:dyDescent="0.15">
      <c r="A15" s="90">
        <v>762</v>
      </c>
      <c r="B15" s="107" t="s">
        <v>60</v>
      </c>
      <c r="C15" s="107"/>
      <c r="D15" s="78">
        <v>10</v>
      </c>
      <c r="E15" s="78">
        <v>9</v>
      </c>
      <c r="F15" s="4">
        <f t="shared" si="0"/>
        <v>0.04</v>
      </c>
      <c r="G15" s="5" t="s">
        <v>160</v>
      </c>
      <c r="H15" s="90" t="s">
        <v>61</v>
      </c>
      <c r="I15" s="78"/>
      <c r="J15" s="1" t="s">
        <v>15</v>
      </c>
      <c r="K15" s="79">
        <f t="shared" si="1"/>
        <v>0.04</v>
      </c>
      <c r="L15" s="79">
        <f t="shared" si="2"/>
        <v>0.04</v>
      </c>
      <c r="M15" s="79">
        <f t="shared" si="3"/>
        <v>0.04</v>
      </c>
      <c r="N15" s="79">
        <f t="shared" si="4"/>
        <v>0.04</v>
      </c>
      <c r="O15" s="79">
        <f t="shared" si="5"/>
        <v>0.04</v>
      </c>
      <c r="P15" s="79">
        <f t="shared" si="26"/>
        <v>0.04</v>
      </c>
      <c r="Q15" s="79">
        <f t="shared" si="6"/>
        <v>0.04</v>
      </c>
      <c r="R15" s="79">
        <f t="shared" si="7"/>
        <v>0.04</v>
      </c>
      <c r="S15" s="79">
        <f t="shared" si="8"/>
        <v>0.04</v>
      </c>
      <c r="T15" s="79">
        <f t="shared" si="9"/>
        <v>0.04</v>
      </c>
      <c r="U15" s="79">
        <f t="shared" si="10"/>
        <v>0.04</v>
      </c>
      <c r="V15" s="79">
        <f t="shared" si="11"/>
        <v>0.04</v>
      </c>
      <c r="W15" s="79">
        <f t="shared" si="12"/>
        <v>0.04</v>
      </c>
      <c r="X15" s="79">
        <f t="shared" si="13"/>
        <v>0.04</v>
      </c>
      <c r="Y15" s="79">
        <f t="shared" si="14"/>
        <v>0.03</v>
      </c>
      <c r="Z15" s="79">
        <f t="shared" si="15"/>
        <v>0.04</v>
      </c>
      <c r="AA15" s="79">
        <f t="shared" si="16"/>
        <v>0.04</v>
      </c>
      <c r="AB15" s="79">
        <f t="shared" si="17"/>
        <v>0.04</v>
      </c>
      <c r="AC15" s="79">
        <f t="shared" si="18"/>
        <v>0.04</v>
      </c>
      <c r="AD15" s="79">
        <f t="shared" si="19"/>
        <v>0.05</v>
      </c>
      <c r="AE15" s="79">
        <f t="shared" si="20"/>
        <v>0.03</v>
      </c>
      <c r="AF15" s="79">
        <f t="shared" si="21"/>
        <v>0.04</v>
      </c>
      <c r="AG15" s="79">
        <f t="shared" si="22"/>
        <v>0.04</v>
      </c>
      <c r="AH15" s="79">
        <f t="shared" si="23"/>
        <v>0.03</v>
      </c>
      <c r="AI15" s="79">
        <f t="shared" si="24"/>
        <v>0.04</v>
      </c>
      <c r="AJ15" s="79">
        <f t="shared" si="25"/>
        <v>0.04</v>
      </c>
    </row>
    <row r="16" spans="1:36" ht="12.95" customHeight="1" x14ac:dyDescent="0.15">
      <c r="A16" s="90">
        <v>763</v>
      </c>
      <c r="B16" s="107" t="s">
        <v>60</v>
      </c>
      <c r="C16" s="107"/>
      <c r="D16" s="78">
        <v>8</v>
      </c>
      <c r="E16" s="78">
        <v>8</v>
      </c>
      <c r="F16" s="4">
        <f t="shared" si="0"/>
        <v>0.02</v>
      </c>
      <c r="G16" s="5" t="s">
        <v>127</v>
      </c>
      <c r="H16" s="90" t="s">
        <v>61</v>
      </c>
      <c r="I16" s="78"/>
      <c r="J16" s="1" t="s">
        <v>15</v>
      </c>
      <c r="K16" s="79">
        <f t="shared" si="1"/>
        <v>0.02</v>
      </c>
      <c r="L16" s="79">
        <f t="shared" si="2"/>
        <v>0.02</v>
      </c>
      <c r="M16" s="79">
        <f t="shared" si="3"/>
        <v>0.02</v>
      </c>
      <c r="N16" s="79">
        <f t="shared" si="4"/>
        <v>0.02</v>
      </c>
      <c r="O16" s="79">
        <f t="shared" si="5"/>
        <v>0.02</v>
      </c>
      <c r="P16" s="79">
        <f t="shared" si="26"/>
        <v>0.02</v>
      </c>
      <c r="Q16" s="79">
        <f t="shared" si="6"/>
        <v>0.02</v>
      </c>
      <c r="R16" s="79">
        <f t="shared" si="7"/>
        <v>0.02</v>
      </c>
      <c r="S16" s="79">
        <f t="shared" si="8"/>
        <v>0.02</v>
      </c>
      <c r="T16" s="79">
        <f t="shared" si="9"/>
        <v>0.02</v>
      </c>
      <c r="U16" s="79">
        <f t="shared" si="10"/>
        <v>0.02</v>
      </c>
      <c r="V16" s="79">
        <f t="shared" si="11"/>
        <v>0.02</v>
      </c>
      <c r="W16" s="79">
        <f t="shared" si="12"/>
        <v>0.02</v>
      </c>
      <c r="X16" s="79">
        <f t="shared" si="13"/>
        <v>0.02</v>
      </c>
      <c r="Y16" s="79">
        <f t="shared" si="14"/>
        <v>0.02</v>
      </c>
      <c r="Z16" s="79">
        <f t="shared" si="15"/>
        <v>0.02</v>
      </c>
      <c r="AA16" s="79">
        <f t="shared" si="16"/>
        <v>0.02</v>
      </c>
      <c r="AB16" s="79">
        <f t="shared" si="17"/>
        <v>0.02</v>
      </c>
      <c r="AC16" s="79">
        <f t="shared" si="18"/>
        <v>0.02</v>
      </c>
      <c r="AD16" s="79">
        <f t="shared" si="19"/>
        <v>0.03</v>
      </c>
      <c r="AE16" s="79">
        <f t="shared" si="20"/>
        <v>0.02</v>
      </c>
      <c r="AF16" s="79">
        <f t="shared" si="21"/>
        <v>0.02</v>
      </c>
      <c r="AG16" s="79">
        <f t="shared" si="22"/>
        <v>0.02</v>
      </c>
      <c r="AH16" s="79">
        <f t="shared" si="23"/>
        <v>0.02</v>
      </c>
      <c r="AI16" s="79">
        <f t="shared" si="24"/>
        <v>0.02</v>
      </c>
      <c r="AJ16" s="79">
        <f t="shared" si="25"/>
        <v>0.02</v>
      </c>
    </row>
    <row r="17" spans="1:36" ht="12.95" customHeight="1" x14ac:dyDescent="0.15">
      <c r="A17" s="90">
        <v>764</v>
      </c>
      <c r="B17" s="107" t="s">
        <v>58</v>
      </c>
      <c r="C17" s="107"/>
      <c r="D17" s="78">
        <v>20</v>
      </c>
      <c r="E17" s="78">
        <v>13</v>
      </c>
      <c r="F17" s="4">
        <f t="shared" si="0"/>
        <v>0.19</v>
      </c>
      <c r="G17" s="78"/>
      <c r="H17" s="90"/>
      <c r="I17" s="78"/>
      <c r="J17" s="1" t="s">
        <v>15</v>
      </c>
      <c r="K17" s="79">
        <f t="shared" si="1"/>
        <v>0.19</v>
      </c>
      <c r="L17" s="79">
        <f t="shared" si="2"/>
        <v>0.2</v>
      </c>
      <c r="M17" s="79">
        <f t="shared" si="3"/>
        <v>0.2</v>
      </c>
      <c r="N17" s="79">
        <f t="shared" si="4"/>
        <v>0.2</v>
      </c>
      <c r="O17" s="79">
        <f t="shared" si="5"/>
        <v>0.21</v>
      </c>
      <c r="P17" s="79">
        <f t="shared" si="26"/>
        <v>0.2</v>
      </c>
      <c r="Q17" s="79">
        <f t="shared" si="6"/>
        <v>0.19</v>
      </c>
      <c r="R17" s="79">
        <f t="shared" si="7"/>
        <v>0.21</v>
      </c>
      <c r="S17" s="79">
        <f t="shared" si="8"/>
        <v>0.2</v>
      </c>
      <c r="T17" s="79">
        <f t="shared" si="9"/>
        <v>0.19</v>
      </c>
      <c r="U17" s="79">
        <f t="shared" si="10"/>
        <v>0.21</v>
      </c>
      <c r="V17" s="79">
        <f t="shared" si="11"/>
        <v>0.22</v>
      </c>
      <c r="W17" s="79">
        <f t="shared" si="12"/>
        <v>0.2</v>
      </c>
      <c r="X17" s="79">
        <f t="shared" si="13"/>
        <v>0.2</v>
      </c>
      <c r="Y17" s="79">
        <f t="shared" si="14"/>
        <v>0.18</v>
      </c>
      <c r="Z17" s="79">
        <f t="shared" si="15"/>
        <v>0.2</v>
      </c>
      <c r="AA17" s="79">
        <f t="shared" si="16"/>
        <v>0.18</v>
      </c>
      <c r="AB17" s="79">
        <f t="shared" si="17"/>
        <v>0.21</v>
      </c>
      <c r="AC17" s="79">
        <f t="shared" si="18"/>
        <v>0.21</v>
      </c>
      <c r="AD17" s="79">
        <f t="shared" si="19"/>
        <v>0.23</v>
      </c>
      <c r="AE17" s="79">
        <f t="shared" si="20"/>
        <v>0.18</v>
      </c>
      <c r="AF17" s="79">
        <f t="shared" si="21"/>
        <v>0.21</v>
      </c>
      <c r="AG17" s="79">
        <f t="shared" si="22"/>
        <v>0.18</v>
      </c>
      <c r="AH17" s="79">
        <f t="shared" si="23"/>
        <v>0.19</v>
      </c>
      <c r="AI17" s="79">
        <f t="shared" si="24"/>
        <v>0.2</v>
      </c>
      <c r="AJ17" s="79">
        <f t="shared" si="25"/>
        <v>0.19</v>
      </c>
    </row>
    <row r="18" spans="1:36" ht="12.95" customHeight="1" x14ac:dyDescent="0.15">
      <c r="A18" s="90">
        <v>765</v>
      </c>
      <c r="B18" s="107" t="s">
        <v>60</v>
      </c>
      <c r="C18" s="107"/>
      <c r="D18" s="78">
        <v>12</v>
      </c>
      <c r="E18" s="78">
        <v>12</v>
      </c>
      <c r="F18" s="4">
        <f t="shared" si="0"/>
        <v>7.0000000000000007E-2</v>
      </c>
      <c r="G18" s="5" t="s">
        <v>63</v>
      </c>
      <c r="H18" s="90" t="s">
        <v>61</v>
      </c>
      <c r="I18" s="78"/>
      <c r="J18" s="1" t="s">
        <v>15</v>
      </c>
      <c r="K18" s="79">
        <f t="shared" si="1"/>
        <v>7.0000000000000007E-2</v>
      </c>
      <c r="L18" s="79">
        <f t="shared" si="2"/>
        <v>7.0000000000000007E-2</v>
      </c>
      <c r="M18" s="79">
        <f t="shared" si="3"/>
        <v>7.0000000000000007E-2</v>
      </c>
      <c r="N18" s="79">
        <f t="shared" si="4"/>
        <v>0.08</v>
      </c>
      <c r="O18" s="79">
        <f t="shared" si="5"/>
        <v>0.08</v>
      </c>
      <c r="P18" s="79">
        <f t="shared" si="26"/>
        <v>7.0000000000000007E-2</v>
      </c>
      <c r="Q18" s="79">
        <f t="shared" si="6"/>
        <v>7.0000000000000007E-2</v>
      </c>
      <c r="R18" s="79">
        <f t="shared" si="7"/>
        <v>7.0000000000000007E-2</v>
      </c>
      <c r="S18" s="79">
        <f t="shared" si="8"/>
        <v>7.0000000000000007E-2</v>
      </c>
      <c r="T18" s="79">
        <f t="shared" si="9"/>
        <v>7.0000000000000007E-2</v>
      </c>
      <c r="U18" s="79">
        <f t="shared" si="10"/>
        <v>7.0000000000000007E-2</v>
      </c>
      <c r="V18" s="79">
        <f t="shared" si="11"/>
        <v>7.0000000000000007E-2</v>
      </c>
      <c r="W18" s="79">
        <f t="shared" si="12"/>
        <v>7.0000000000000007E-2</v>
      </c>
      <c r="X18" s="79">
        <f t="shared" si="13"/>
        <v>7.0000000000000007E-2</v>
      </c>
      <c r="Y18" s="79">
        <f t="shared" si="14"/>
        <v>0.06</v>
      </c>
      <c r="Z18" s="79">
        <f t="shared" si="15"/>
        <v>7.0000000000000007E-2</v>
      </c>
      <c r="AA18" s="79">
        <f t="shared" si="16"/>
        <v>7.0000000000000007E-2</v>
      </c>
      <c r="AB18" s="79">
        <f t="shared" si="17"/>
        <v>7.0000000000000007E-2</v>
      </c>
      <c r="AC18" s="79">
        <f t="shared" si="18"/>
        <v>7.0000000000000007E-2</v>
      </c>
      <c r="AD18" s="79">
        <f t="shared" si="19"/>
        <v>0.09</v>
      </c>
      <c r="AE18" s="79">
        <f t="shared" si="20"/>
        <v>0.06</v>
      </c>
      <c r="AF18" s="79">
        <f t="shared" si="21"/>
        <v>7.0000000000000007E-2</v>
      </c>
      <c r="AG18" s="79">
        <f t="shared" si="22"/>
        <v>0.06</v>
      </c>
      <c r="AH18" s="79">
        <f t="shared" si="23"/>
        <v>7.0000000000000007E-2</v>
      </c>
      <c r="AI18" s="79">
        <f t="shared" si="24"/>
        <v>7.0000000000000007E-2</v>
      </c>
      <c r="AJ18" s="79">
        <f t="shared" si="25"/>
        <v>7.0000000000000007E-2</v>
      </c>
    </row>
    <row r="19" spans="1:36" ht="12.95" customHeight="1" x14ac:dyDescent="0.15">
      <c r="A19" s="90">
        <v>766</v>
      </c>
      <c r="B19" s="107" t="s">
        <v>60</v>
      </c>
      <c r="C19" s="107"/>
      <c r="D19" s="78">
        <v>12</v>
      </c>
      <c r="E19" s="78">
        <v>12</v>
      </c>
      <c r="F19" s="4">
        <f t="shared" si="0"/>
        <v>7.0000000000000007E-2</v>
      </c>
      <c r="G19" s="5" t="s">
        <v>63</v>
      </c>
      <c r="H19" s="90" t="s">
        <v>61</v>
      </c>
      <c r="I19" s="78"/>
      <c r="J19" s="1" t="s">
        <v>15</v>
      </c>
      <c r="K19" s="79">
        <f t="shared" si="1"/>
        <v>7.0000000000000007E-2</v>
      </c>
      <c r="L19" s="79">
        <f t="shared" si="2"/>
        <v>7.0000000000000007E-2</v>
      </c>
      <c r="M19" s="79">
        <f t="shared" si="3"/>
        <v>7.0000000000000007E-2</v>
      </c>
      <c r="N19" s="79">
        <f t="shared" si="4"/>
        <v>0.08</v>
      </c>
      <c r="O19" s="79">
        <f t="shared" si="5"/>
        <v>0.08</v>
      </c>
      <c r="P19" s="79">
        <f t="shared" si="26"/>
        <v>7.0000000000000007E-2</v>
      </c>
      <c r="Q19" s="79">
        <f t="shared" si="6"/>
        <v>7.0000000000000007E-2</v>
      </c>
      <c r="R19" s="79">
        <f t="shared" si="7"/>
        <v>7.0000000000000007E-2</v>
      </c>
      <c r="S19" s="79">
        <f t="shared" si="8"/>
        <v>7.0000000000000007E-2</v>
      </c>
      <c r="T19" s="79">
        <f t="shared" si="9"/>
        <v>7.0000000000000007E-2</v>
      </c>
      <c r="U19" s="79">
        <f t="shared" si="10"/>
        <v>7.0000000000000007E-2</v>
      </c>
      <c r="V19" s="79">
        <f t="shared" si="11"/>
        <v>7.0000000000000007E-2</v>
      </c>
      <c r="W19" s="79">
        <f t="shared" si="12"/>
        <v>7.0000000000000007E-2</v>
      </c>
      <c r="X19" s="79">
        <f t="shared" si="13"/>
        <v>7.0000000000000007E-2</v>
      </c>
      <c r="Y19" s="79">
        <f t="shared" si="14"/>
        <v>0.06</v>
      </c>
      <c r="Z19" s="79">
        <f t="shared" si="15"/>
        <v>7.0000000000000007E-2</v>
      </c>
      <c r="AA19" s="79">
        <f t="shared" si="16"/>
        <v>7.0000000000000007E-2</v>
      </c>
      <c r="AB19" s="79">
        <f t="shared" si="17"/>
        <v>7.0000000000000007E-2</v>
      </c>
      <c r="AC19" s="79">
        <f t="shared" si="18"/>
        <v>7.0000000000000007E-2</v>
      </c>
      <c r="AD19" s="79">
        <f t="shared" si="19"/>
        <v>0.09</v>
      </c>
      <c r="AE19" s="79">
        <f t="shared" si="20"/>
        <v>0.06</v>
      </c>
      <c r="AF19" s="79">
        <f t="shared" si="21"/>
        <v>7.0000000000000007E-2</v>
      </c>
      <c r="AG19" s="79">
        <f t="shared" si="22"/>
        <v>0.06</v>
      </c>
      <c r="AH19" s="79">
        <f t="shared" si="23"/>
        <v>7.0000000000000007E-2</v>
      </c>
      <c r="AI19" s="79">
        <f t="shared" si="24"/>
        <v>7.0000000000000007E-2</v>
      </c>
      <c r="AJ19" s="79">
        <f t="shared" si="25"/>
        <v>7.0000000000000007E-2</v>
      </c>
    </row>
    <row r="20" spans="1:36" ht="12.95" customHeight="1" x14ac:dyDescent="0.15">
      <c r="A20" s="90">
        <v>767</v>
      </c>
      <c r="B20" s="107" t="s">
        <v>68</v>
      </c>
      <c r="C20" s="107"/>
      <c r="D20" s="78">
        <v>16</v>
      </c>
      <c r="E20" s="78">
        <v>12</v>
      </c>
      <c r="F20" s="4">
        <f t="shared" si="0"/>
        <v>0.11</v>
      </c>
      <c r="G20" s="5"/>
      <c r="H20" s="90" t="s">
        <v>61</v>
      </c>
      <c r="I20" s="78"/>
      <c r="J20" s="1" t="s">
        <v>15</v>
      </c>
      <c r="K20" s="79">
        <f t="shared" si="1"/>
        <v>0.12</v>
      </c>
      <c r="L20" s="79">
        <f t="shared" si="2"/>
        <v>0.12</v>
      </c>
      <c r="M20" s="79">
        <f t="shared" si="3"/>
        <v>0.12</v>
      </c>
      <c r="N20" s="79">
        <f t="shared" si="4"/>
        <v>0.13</v>
      </c>
      <c r="O20" s="79">
        <f t="shared" si="5"/>
        <v>0.13</v>
      </c>
      <c r="P20" s="79">
        <f t="shared" si="26"/>
        <v>0.12</v>
      </c>
      <c r="Q20" s="79">
        <f t="shared" si="6"/>
        <v>0.12</v>
      </c>
      <c r="R20" s="79">
        <f t="shared" si="7"/>
        <v>0.12</v>
      </c>
      <c r="S20" s="79">
        <f t="shared" si="8"/>
        <v>0.12</v>
      </c>
      <c r="T20" s="79">
        <f t="shared" si="9"/>
        <v>0.12</v>
      </c>
      <c r="U20" s="79">
        <f t="shared" si="10"/>
        <v>0.12</v>
      </c>
      <c r="V20" s="79">
        <f t="shared" si="11"/>
        <v>0.13</v>
      </c>
      <c r="W20" s="79">
        <f t="shared" si="12"/>
        <v>0.12</v>
      </c>
      <c r="X20" s="79">
        <f t="shared" si="13"/>
        <v>0.12</v>
      </c>
      <c r="Y20" s="79">
        <f t="shared" si="14"/>
        <v>0.11</v>
      </c>
      <c r="Z20" s="79">
        <f t="shared" si="15"/>
        <v>0.12</v>
      </c>
      <c r="AA20" s="79">
        <f t="shared" si="16"/>
        <v>0.11</v>
      </c>
      <c r="AB20" s="79">
        <f t="shared" si="17"/>
        <v>0.12</v>
      </c>
      <c r="AC20" s="79">
        <f t="shared" si="18"/>
        <v>0.12</v>
      </c>
      <c r="AD20" s="79">
        <f t="shared" si="19"/>
        <v>0.15</v>
      </c>
      <c r="AE20" s="79">
        <f t="shared" si="20"/>
        <v>0.11</v>
      </c>
      <c r="AF20" s="79">
        <f t="shared" si="21"/>
        <v>0.12</v>
      </c>
      <c r="AG20" s="79">
        <f t="shared" si="22"/>
        <v>0.11</v>
      </c>
      <c r="AH20" s="79">
        <f t="shared" si="23"/>
        <v>0.11</v>
      </c>
      <c r="AI20" s="79">
        <f t="shared" si="24"/>
        <v>0.13</v>
      </c>
      <c r="AJ20" s="79">
        <f t="shared" si="25"/>
        <v>0.11</v>
      </c>
    </row>
    <row r="21" spans="1:36" ht="12.95" customHeight="1" x14ac:dyDescent="0.15">
      <c r="A21" s="90">
        <v>768</v>
      </c>
      <c r="B21" s="107" t="s">
        <v>58</v>
      </c>
      <c r="C21" s="107"/>
      <c r="D21" s="78">
        <v>20</v>
      </c>
      <c r="E21" s="78">
        <v>14</v>
      </c>
      <c r="F21" s="4">
        <f t="shared" si="0"/>
        <v>0.2</v>
      </c>
      <c r="G21" s="5"/>
      <c r="H21" s="90"/>
      <c r="I21" s="78"/>
      <c r="J21" s="1" t="s">
        <v>15</v>
      </c>
      <c r="K21" s="79">
        <f t="shared" si="1"/>
        <v>0.2</v>
      </c>
      <c r="L21" s="79">
        <f t="shared" si="2"/>
        <v>0.22</v>
      </c>
      <c r="M21" s="79">
        <f t="shared" si="3"/>
        <v>0.22</v>
      </c>
      <c r="N21" s="79">
        <f t="shared" si="4"/>
        <v>0.22</v>
      </c>
      <c r="O21" s="79">
        <f t="shared" si="5"/>
        <v>0.22</v>
      </c>
      <c r="P21" s="79">
        <f t="shared" si="26"/>
        <v>0.22</v>
      </c>
      <c r="Q21" s="79">
        <f t="shared" si="6"/>
        <v>0.2</v>
      </c>
      <c r="R21" s="79">
        <f t="shared" si="7"/>
        <v>0.22</v>
      </c>
      <c r="S21" s="79">
        <f t="shared" si="8"/>
        <v>0.22</v>
      </c>
      <c r="T21" s="79">
        <f t="shared" si="9"/>
        <v>0.22</v>
      </c>
      <c r="U21" s="79">
        <f t="shared" si="10"/>
        <v>0.22</v>
      </c>
      <c r="V21" s="79">
        <f t="shared" si="11"/>
        <v>0.23</v>
      </c>
      <c r="W21" s="79">
        <f t="shared" si="12"/>
        <v>0.22</v>
      </c>
      <c r="X21" s="79">
        <f t="shared" si="13"/>
        <v>0.22</v>
      </c>
      <c r="Y21" s="79">
        <f t="shared" si="14"/>
        <v>0.2</v>
      </c>
      <c r="Z21" s="79">
        <f t="shared" si="15"/>
        <v>0.22</v>
      </c>
      <c r="AA21" s="79">
        <f t="shared" si="16"/>
        <v>0.2</v>
      </c>
      <c r="AB21" s="79">
        <f t="shared" si="17"/>
        <v>0.22</v>
      </c>
      <c r="AC21" s="79">
        <f t="shared" si="18"/>
        <v>0.22</v>
      </c>
      <c r="AD21" s="79">
        <f t="shared" si="19"/>
        <v>0.25</v>
      </c>
      <c r="AE21" s="79">
        <f t="shared" si="20"/>
        <v>0.2</v>
      </c>
      <c r="AF21" s="79">
        <f t="shared" si="21"/>
        <v>0.22</v>
      </c>
      <c r="AG21" s="79">
        <f t="shared" si="22"/>
        <v>0.2</v>
      </c>
      <c r="AH21" s="79">
        <f t="shared" si="23"/>
        <v>0.2</v>
      </c>
      <c r="AI21" s="79">
        <f t="shared" si="24"/>
        <v>0.22</v>
      </c>
      <c r="AJ21" s="79">
        <f t="shared" si="25"/>
        <v>0.2</v>
      </c>
    </row>
    <row r="22" spans="1:36" ht="12.95" customHeight="1" x14ac:dyDescent="0.15">
      <c r="A22" s="90">
        <v>769</v>
      </c>
      <c r="B22" s="107" t="s">
        <v>58</v>
      </c>
      <c r="C22" s="107"/>
      <c r="D22" s="78">
        <v>24</v>
      </c>
      <c r="E22" s="78">
        <v>14</v>
      </c>
      <c r="F22" s="4">
        <f t="shared" si="0"/>
        <v>0.28999999999999998</v>
      </c>
      <c r="G22" s="5" t="s">
        <v>63</v>
      </c>
      <c r="H22" s="90"/>
      <c r="I22" s="78"/>
      <c r="J22" s="1" t="s">
        <v>15</v>
      </c>
      <c r="K22" s="79">
        <f t="shared" si="1"/>
        <v>0.28000000000000003</v>
      </c>
      <c r="L22" s="79">
        <f t="shared" si="2"/>
        <v>0.31</v>
      </c>
      <c r="M22" s="79">
        <f t="shared" si="3"/>
        <v>0.3</v>
      </c>
      <c r="N22" s="79">
        <f t="shared" si="4"/>
        <v>0.3</v>
      </c>
      <c r="O22" s="79">
        <f t="shared" si="5"/>
        <v>0.31</v>
      </c>
      <c r="P22" s="79">
        <f t="shared" si="26"/>
        <v>0.3</v>
      </c>
      <c r="Q22" s="79">
        <f t="shared" si="6"/>
        <v>0.28000000000000003</v>
      </c>
      <c r="R22" s="79">
        <f t="shared" si="7"/>
        <v>0.31</v>
      </c>
      <c r="S22" s="79">
        <f t="shared" si="8"/>
        <v>0.3</v>
      </c>
      <c r="T22" s="79">
        <f t="shared" si="9"/>
        <v>0.28999999999999998</v>
      </c>
      <c r="U22" s="79">
        <f t="shared" si="10"/>
        <v>0.3</v>
      </c>
      <c r="V22" s="79">
        <f t="shared" si="11"/>
        <v>0.33</v>
      </c>
      <c r="W22" s="79">
        <f t="shared" si="12"/>
        <v>0.31</v>
      </c>
      <c r="X22" s="79">
        <f t="shared" si="13"/>
        <v>0.3</v>
      </c>
      <c r="Y22" s="79">
        <f t="shared" si="14"/>
        <v>0.28999999999999998</v>
      </c>
      <c r="Z22" s="79">
        <f t="shared" si="15"/>
        <v>0.3</v>
      </c>
      <c r="AA22" s="79">
        <f t="shared" si="16"/>
        <v>0.27</v>
      </c>
      <c r="AB22" s="79">
        <f t="shared" si="17"/>
        <v>0.32</v>
      </c>
      <c r="AC22" s="79">
        <f t="shared" si="18"/>
        <v>0.31</v>
      </c>
      <c r="AD22" s="79">
        <f t="shared" si="19"/>
        <v>0.34</v>
      </c>
      <c r="AE22" s="79">
        <f t="shared" si="20"/>
        <v>0.28000000000000003</v>
      </c>
      <c r="AF22" s="79">
        <f t="shared" si="21"/>
        <v>0.31</v>
      </c>
      <c r="AG22" s="79">
        <f t="shared" si="22"/>
        <v>0.28000000000000003</v>
      </c>
      <c r="AH22" s="79">
        <f t="shared" si="23"/>
        <v>0.28999999999999998</v>
      </c>
      <c r="AI22" s="79">
        <f t="shared" si="24"/>
        <v>0.31</v>
      </c>
      <c r="AJ22" s="79">
        <f t="shared" si="25"/>
        <v>0.28999999999999998</v>
      </c>
    </row>
    <row r="23" spans="1:36" ht="12.95" customHeight="1" x14ac:dyDescent="0.15">
      <c r="A23" s="90">
        <v>770</v>
      </c>
      <c r="B23" s="107" t="s">
        <v>58</v>
      </c>
      <c r="C23" s="107"/>
      <c r="D23" s="78">
        <v>22</v>
      </c>
      <c r="E23" s="78">
        <v>14</v>
      </c>
      <c r="F23" s="4">
        <f t="shared" si="0"/>
        <v>0.24</v>
      </c>
      <c r="G23" s="5" t="s">
        <v>63</v>
      </c>
      <c r="H23" s="90" t="s">
        <v>61</v>
      </c>
      <c r="I23" s="78"/>
      <c r="J23" s="1" t="s">
        <v>15</v>
      </c>
      <c r="K23" s="79">
        <f t="shared" si="1"/>
        <v>0.24</v>
      </c>
      <c r="L23" s="79">
        <f t="shared" si="2"/>
        <v>0.26</v>
      </c>
      <c r="M23" s="79">
        <f t="shared" si="3"/>
        <v>0.25</v>
      </c>
      <c r="N23" s="79">
        <f t="shared" si="4"/>
        <v>0.26</v>
      </c>
      <c r="O23" s="79">
        <f t="shared" si="5"/>
        <v>0.27</v>
      </c>
      <c r="P23" s="79">
        <f t="shared" si="26"/>
        <v>0.25</v>
      </c>
      <c r="Q23" s="79">
        <f t="shared" si="6"/>
        <v>0.24</v>
      </c>
      <c r="R23" s="79">
        <f t="shared" si="7"/>
        <v>0.27</v>
      </c>
      <c r="S23" s="79">
        <f t="shared" si="8"/>
        <v>0.26</v>
      </c>
      <c r="T23" s="79">
        <f t="shared" si="9"/>
        <v>0.25</v>
      </c>
      <c r="U23" s="79">
        <f t="shared" si="10"/>
        <v>0.26</v>
      </c>
      <c r="V23" s="79">
        <f t="shared" si="11"/>
        <v>0.28000000000000003</v>
      </c>
      <c r="W23" s="79">
        <f t="shared" si="12"/>
        <v>0.26</v>
      </c>
      <c r="X23" s="79">
        <f t="shared" si="13"/>
        <v>0.26</v>
      </c>
      <c r="Y23" s="79">
        <f t="shared" si="14"/>
        <v>0.24</v>
      </c>
      <c r="Z23" s="79">
        <f t="shared" si="15"/>
        <v>0.26</v>
      </c>
      <c r="AA23" s="79">
        <f t="shared" si="16"/>
        <v>0.23</v>
      </c>
      <c r="AB23" s="79">
        <f t="shared" si="17"/>
        <v>0.27</v>
      </c>
      <c r="AC23" s="79">
        <f t="shared" si="18"/>
        <v>0.27</v>
      </c>
      <c r="AD23" s="79">
        <f t="shared" si="19"/>
        <v>0.28999999999999998</v>
      </c>
      <c r="AE23" s="79">
        <f t="shared" si="20"/>
        <v>0.24</v>
      </c>
      <c r="AF23" s="79">
        <f t="shared" si="21"/>
        <v>0.27</v>
      </c>
      <c r="AG23" s="79">
        <f t="shared" si="22"/>
        <v>0.24</v>
      </c>
      <c r="AH23" s="79">
        <f t="shared" si="23"/>
        <v>0.24</v>
      </c>
      <c r="AI23" s="79">
        <f t="shared" si="24"/>
        <v>0.26</v>
      </c>
      <c r="AJ23" s="79">
        <f t="shared" si="25"/>
        <v>0.24</v>
      </c>
    </row>
    <row r="24" spans="1:36" ht="12.95" customHeight="1" x14ac:dyDescent="0.15">
      <c r="A24" s="90">
        <v>771</v>
      </c>
      <c r="B24" s="107" t="s">
        <v>58</v>
      </c>
      <c r="C24" s="107"/>
      <c r="D24" s="78">
        <v>18</v>
      </c>
      <c r="E24" s="78">
        <v>15</v>
      </c>
      <c r="F24" s="4">
        <f t="shared" si="0"/>
        <v>0.18</v>
      </c>
      <c r="G24" s="5" t="s">
        <v>63</v>
      </c>
      <c r="H24" s="90"/>
      <c r="I24" s="78"/>
      <c r="J24" s="1" t="s">
        <v>15</v>
      </c>
      <c r="K24" s="79">
        <f t="shared" si="1"/>
        <v>0.18</v>
      </c>
      <c r="L24" s="79">
        <f t="shared" si="2"/>
        <v>0.19</v>
      </c>
      <c r="M24" s="79">
        <f t="shared" si="3"/>
        <v>0.19</v>
      </c>
      <c r="N24" s="79">
        <f t="shared" si="4"/>
        <v>0.2</v>
      </c>
      <c r="O24" s="79">
        <f t="shared" si="5"/>
        <v>0.2</v>
      </c>
      <c r="P24" s="79">
        <f t="shared" si="26"/>
        <v>0.19</v>
      </c>
      <c r="Q24" s="79">
        <f t="shared" si="6"/>
        <v>0.18</v>
      </c>
      <c r="R24" s="79">
        <f t="shared" si="7"/>
        <v>0.19</v>
      </c>
      <c r="S24" s="79">
        <f t="shared" si="8"/>
        <v>0.2</v>
      </c>
      <c r="T24" s="79">
        <f t="shared" si="9"/>
        <v>0.2</v>
      </c>
      <c r="U24" s="79">
        <f t="shared" si="10"/>
        <v>0.19</v>
      </c>
      <c r="V24" s="79">
        <f t="shared" si="11"/>
        <v>0.2</v>
      </c>
      <c r="W24" s="79">
        <f t="shared" si="12"/>
        <v>0.19</v>
      </c>
      <c r="X24" s="79">
        <f t="shared" si="13"/>
        <v>0.19</v>
      </c>
      <c r="Y24" s="79">
        <f t="shared" si="14"/>
        <v>0.17</v>
      </c>
      <c r="Z24" s="79">
        <f t="shared" si="15"/>
        <v>0.19</v>
      </c>
      <c r="AA24" s="79">
        <f t="shared" si="16"/>
        <v>0.17</v>
      </c>
      <c r="AB24" s="79">
        <f t="shared" si="17"/>
        <v>0.19</v>
      </c>
      <c r="AC24" s="79">
        <f t="shared" si="18"/>
        <v>0.2</v>
      </c>
      <c r="AD24" s="79">
        <f t="shared" si="19"/>
        <v>0.23</v>
      </c>
      <c r="AE24" s="79">
        <f t="shared" si="20"/>
        <v>0.18</v>
      </c>
      <c r="AF24" s="79">
        <f t="shared" si="21"/>
        <v>0.19</v>
      </c>
      <c r="AG24" s="79">
        <f t="shared" si="22"/>
        <v>0.17</v>
      </c>
      <c r="AH24" s="79">
        <f t="shared" si="23"/>
        <v>0.18</v>
      </c>
      <c r="AI24" s="79">
        <f t="shared" si="24"/>
        <v>0.19</v>
      </c>
      <c r="AJ24" s="79">
        <f t="shared" si="25"/>
        <v>0.18</v>
      </c>
    </row>
    <row r="25" spans="1:36" ht="12.95" customHeight="1" x14ac:dyDescent="0.15">
      <c r="A25" s="90">
        <v>772</v>
      </c>
      <c r="B25" s="107" t="s">
        <v>58</v>
      </c>
      <c r="C25" s="107"/>
      <c r="D25" s="78">
        <v>16</v>
      </c>
      <c r="E25" s="78">
        <v>15</v>
      </c>
      <c r="F25" s="4">
        <f t="shared" si="0"/>
        <v>0.14000000000000001</v>
      </c>
      <c r="G25" s="5" t="s">
        <v>63</v>
      </c>
      <c r="H25" s="90" t="s">
        <v>61</v>
      </c>
      <c r="I25" s="78"/>
      <c r="J25" s="1" t="s">
        <v>15</v>
      </c>
      <c r="K25" s="79">
        <f t="shared" si="1"/>
        <v>0.15</v>
      </c>
      <c r="L25" s="79">
        <f t="shared" si="2"/>
        <v>0.16</v>
      </c>
      <c r="M25" s="79">
        <f t="shared" si="3"/>
        <v>0.16</v>
      </c>
      <c r="N25" s="79">
        <f t="shared" si="4"/>
        <v>0.16</v>
      </c>
      <c r="O25" s="79">
        <f t="shared" si="5"/>
        <v>0.16</v>
      </c>
      <c r="P25" s="79">
        <f t="shared" si="26"/>
        <v>0.16</v>
      </c>
      <c r="Q25" s="79">
        <f t="shared" si="6"/>
        <v>0.15</v>
      </c>
      <c r="R25" s="79">
        <f t="shared" si="7"/>
        <v>0.16</v>
      </c>
      <c r="S25" s="79">
        <f t="shared" si="8"/>
        <v>0.16</v>
      </c>
      <c r="T25" s="79">
        <f t="shared" si="9"/>
        <v>0.16</v>
      </c>
      <c r="U25" s="79">
        <f t="shared" si="10"/>
        <v>0.16</v>
      </c>
      <c r="V25" s="79">
        <f t="shared" si="11"/>
        <v>0.16</v>
      </c>
      <c r="W25" s="79">
        <f t="shared" si="12"/>
        <v>0.15</v>
      </c>
      <c r="X25" s="79">
        <f t="shared" si="13"/>
        <v>0.16</v>
      </c>
      <c r="Y25" s="79">
        <f t="shared" si="14"/>
        <v>0.14000000000000001</v>
      </c>
      <c r="Z25" s="79">
        <f t="shared" si="15"/>
        <v>0.15</v>
      </c>
      <c r="AA25" s="79">
        <f t="shared" si="16"/>
        <v>0.14000000000000001</v>
      </c>
      <c r="AB25" s="79">
        <f t="shared" si="17"/>
        <v>0.15</v>
      </c>
      <c r="AC25" s="79">
        <f t="shared" si="18"/>
        <v>0.16</v>
      </c>
      <c r="AD25" s="79">
        <f t="shared" si="19"/>
        <v>0.19</v>
      </c>
      <c r="AE25" s="79">
        <f t="shared" si="20"/>
        <v>0.14000000000000001</v>
      </c>
      <c r="AF25" s="79">
        <f t="shared" si="21"/>
        <v>0.15</v>
      </c>
      <c r="AG25" s="79">
        <f t="shared" si="22"/>
        <v>0.14000000000000001</v>
      </c>
      <c r="AH25" s="79">
        <f t="shared" si="23"/>
        <v>0.14000000000000001</v>
      </c>
      <c r="AI25" s="79">
        <f t="shared" si="24"/>
        <v>0.16</v>
      </c>
      <c r="AJ25" s="79">
        <f t="shared" si="25"/>
        <v>0.14000000000000001</v>
      </c>
    </row>
    <row r="26" spans="1:36" ht="12.95" customHeight="1" x14ac:dyDescent="0.15">
      <c r="A26" s="90">
        <v>773</v>
      </c>
      <c r="B26" s="107" t="s">
        <v>58</v>
      </c>
      <c r="C26" s="107"/>
      <c r="D26" s="78">
        <v>8</v>
      </c>
      <c r="E26" s="78">
        <v>8</v>
      </c>
      <c r="F26" s="4">
        <f t="shared" si="0"/>
        <v>0.02</v>
      </c>
      <c r="G26" s="7"/>
      <c r="H26" s="90" t="s">
        <v>61</v>
      </c>
      <c r="I26" s="78"/>
      <c r="J26" s="1" t="s">
        <v>15</v>
      </c>
      <c r="K26" s="79">
        <f t="shared" si="1"/>
        <v>0.02</v>
      </c>
      <c r="L26" s="79">
        <f t="shared" si="2"/>
        <v>0.02</v>
      </c>
      <c r="M26" s="79">
        <f t="shared" si="3"/>
        <v>0.02</v>
      </c>
      <c r="N26" s="79">
        <f t="shared" si="4"/>
        <v>0.02</v>
      </c>
      <c r="O26" s="79">
        <f t="shared" si="5"/>
        <v>0.02</v>
      </c>
      <c r="P26" s="79">
        <f t="shared" si="26"/>
        <v>0.02</v>
      </c>
      <c r="Q26" s="79">
        <f t="shared" si="6"/>
        <v>0.02</v>
      </c>
      <c r="R26" s="79">
        <f t="shared" si="7"/>
        <v>0.02</v>
      </c>
      <c r="S26" s="79">
        <f t="shared" si="8"/>
        <v>0.02</v>
      </c>
      <c r="T26" s="79">
        <f t="shared" si="9"/>
        <v>0.02</v>
      </c>
      <c r="U26" s="79">
        <f t="shared" si="10"/>
        <v>0.02</v>
      </c>
      <c r="V26" s="79">
        <f t="shared" si="11"/>
        <v>0.02</v>
      </c>
      <c r="W26" s="79">
        <f t="shared" si="12"/>
        <v>0.02</v>
      </c>
      <c r="X26" s="79">
        <f t="shared" si="13"/>
        <v>0.02</v>
      </c>
      <c r="Y26" s="79">
        <f t="shared" si="14"/>
        <v>0.02</v>
      </c>
      <c r="Z26" s="79">
        <f t="shared" si="15"/>
        <v>0.02</v>
      </c>
      <c r="AA26" s="79">
        <f t="shared" si="16"/>
        <v>0.02</v>
      </c>
      <c r="AB26" s="79">
        <f t="shared" si="17"/>
        <v>0.02</v>
      </c>
      <c r="AC26" s="79">
        <f t="shared" si="18"/>
        <v>0.02</v>
      </c>
      <c r="AD26" s="79">
        <f t="shared" si="19"/>
        <v>0.03</v>
      </c>
      <c r="AE26" s="79">
        <f t="shared" si="20"/>
        <v>0.02</v>
      </c>
      <c r="AF26" s="79">
        <f t="shared" si="21"/>
        <v>0.02</v>
      </c>
      <c r="AG26" s="79">
        <f t="shared" si="22"/>
        <v>0.02</v>
      </c>
      <c r="AH26" s="79">
        <f t="shared" si="23"/>
        <v>0.02</v>
      </c>
      <c r="AI26" s="79">
        <f t="shared" si="24"/>
        <v>0.02</v>
      </c>
      <c r="AJ26" s="79">
        <f t="shared" si="25"/>
        <v>0.02</v>
      </c>
    </row>
    <row r="27" spans="1:36" ht="12.95" customHeight="1" x14ac:dyDescent="0.15">
      <c r="A27" s="90">
        <v>774</v>
      </c>
      <c r="B27" s="107" t="s">
        <v>60</v>
      </c>
      <c r="C27" s="107"/>
      <c r="D27" s="78">
        <v>8</v>
      </c>
      <c r="E27" s="78">
        <v>8</v>
      </c>
      <c r="F27" s="4">
        <f t="shared" si="0"/>
        <v>0.02</v>
      </c>
      <c r="G27" s="5" t="s">
        <v>63</v>
      </c>
      <c r="H27" s="90" t="s">
        <v>61</v>
      </c>
      <c r="I27" s="78"/>
      <c r="J27" s="1" t="s">
        <v>15</v>
      </c>
      <c r="K27" s="79">
        <f t="shared" si="1"/>
        <v>0.02</v>
      </c>
      <c r="L27" s="79">
        <f t="shared" si="2"/>
        <v>0.02</v>
      </c>
      <c r="M27" s="79">
        <f t="shared" si="3"/>
        <v>0.02</v>
      </c>
      <c r="N27" s="79">
        <f t="shared" si="4"/>
        <v>0.02</v>
      </c>
      <c r="O27" s="79">
        <f t="shared" si="5"/>
        <v>0.02</v>
      </c>
      <c r="P27" s="79">
        <f t="shared" si="26"/>
        <v>0.02</v>
      </c>
      <c r="Q27" s="79">
        <f t="shared" si="6"/>
        <v>0.02</v>
      </c>
      <c r="R27" s="79">
        <f t="shared" si="7"/>
        <v>0.02</v>
      </c>
      <c r="S27" s="79">
        <f t="shared" si="8"/>
        <v>0.02</v>
      </c>
      <c r="T27" s="79">
        <f t="shared" si="9"/>
        <v>0.02</v>
      </c>
      <c r="U27" s="79">
        <f t="shared" si="10"/>
        <v>0.02</v>
      </c>
      <c r="V27" s="79">
        <f t="shared" si="11"/>
        <v>0.02</v>
      </c>
      <c r="W27" s="79">
        <f t="shared" si="12"/>
        <v>0.02</v>
      </c>
      <c r="X27" s="79">
        <f t="shared" si="13"/>
        <v>0.02</v>
      </c>
      <c r="Y27" s="79">
        <f t="shared" si="14"/>
        <v>0.02</v>
      </c>
      <c r="Z27" s="79">
        <f t="shared" si="15"/>
        <v>0.02</v>
      </c>
      <c r="AA27" s="79">
        <f t="shared" si="16"/>
        <v>0.02</v>
      </c>
      <c r="AB27" s="79">
        <f t="shared" si="17"/>
        <v>0.02</v>
      </c>
      <c r="AC27" s="79">
        <f t="shared" si="18"/>
        <v>0.02</v>
      </c>
      <c r="AD27" s="79">
        <f t="shared" si="19"/>
        <v>0.03</v>
      </c>
      <c r="AE27" s="79">
        <f t="shared" si="20"/>
        <v>0.02</v>
      </c>
      <c r="AF27" s="79">
        <f t="shared" si="21"/>
        <v>0.02</v>
      </c>
      <c r="AG27" s="79">
        <f t="shared" si="22"/>
        <v>0.02</v>
      </c>
      <c r="AH27" s="79">
        <f t="shared" si="23"/>
        <v>0.02</v>
      </c>
      <c r="AI27" s="79">
        <f t="shared" si="24"/>
        <v>0.02</v>
      </c>
      <c r="AJ27" s="79">
        <f t="shared" si="25"/>
        <v>0.02</v>
      </c>
    </row>
    <row r="28" spans="1:36" ht="12.95" customHeight="1" x14ac:dyDescent="0.15">
      <c r="A28" s="90">
        <v>775</v>
      </c>
      <c r="B28" s="107" t="s">
        <v>60</v>
      </c>
      <c r="C28" s="107"/>
      <c r="D28" s="78">
        <v>24</v>
      </c>
      <c r="E28" s="78">
        <v>16</v>
      </c>
      <c r="F28" s="4">
        <f t="shared" si="0"/>
        <v>0.33</v>
      </c>
      <c r="G28" s="5" t="s">
        <v>63</v>
      </c>
      <c r="H28" s="90" t="s">
        <v>61</v>
      </c>
      <c r="I28" s="78"/>
      <c r="J28" s="1" t="s">
        <v>15</v>
      </c>
      <c r="K28" s="79">
        <f t="shared" si="1"/>
        <v>0.32</v>
      </c>
      <c r="L28" s="79">
        <f t="shared" si="2"/>
        <v>0.35</v>
      </c>
      <c r="M28" s="79">
        <f t="shared" si="3"/>
        <v>0.35</v>
      </c>
      <c r="N28" s="79">
        <f t="shared" si="4"/>
        <v>0.35</v>
      </c>
      <c r="O28" s="79">
        <f t="shared" si="5"/>
        <v>0.36</v>
      </c>
      <c r="P28" s="79">
        <f t="shared" si="26"/>
        <v>0.35</v>
      </c>
      <c r="Q28" s="79">
        <f t="shared" si="6"/>
        <v>0.32</v>
      </c>
      <c r="R28" s="79">
        <f t="shared" si="7"/>
        <v>0.36</v>
      </c>
      <c r="S28" s="79">
        <f t="shared" si="8"/>
        <v>0.35</v>
      </c>
      <c r="T28" s="79">
        <f t="shared" si="9"/>
        <v>0.35</v>
      </c>
      <c r="U28" s="79">
        <f t="shared" si="10"/>
        <v>0.35</v>
      </c>
      <c r="V28" s="79">
        <f t="shared" si="11"/>
        <v>0.37</v>
      </c>
      <c r="W28" s="79">
        <f t="shared" si="12"/>
        <v>0.35</v>
      </c>
      <c r="X28" s="79">
        <f t="shared" si="13"/>
        <v>0.35</v>
      </c>
      <c r="Y28" s="79">
        <f t="shared" si="14"/>
        <v>0.32</v>
      </c>
      <c r="Z28" s="79">
        <f t="shared" si="15"/>
        <v>0.35</v>
      </c>
      <c r="AA28" s="79">
        <f t="shared" si="16"/>
        <v>0.31</v>
      </c>
      <c r="AB28" s="79">
        <f t="shared" si="17"/>
        <v>0.37</v>
      </c>
      <c r="AC28" s="79">
        <f t="shared" si="18"/>
        <v>0.36</v>
      </c>
      <c r="AD28" s="79">
        <f t="shared" si="19"/>
        <v>0.39</v>
      </c>
      <c r="AE28" s="79">
        <f t="shared" si="20"/>
        <v>0.33</v>
      </c>
      <c r="AF28" s="79">
        <f t="shared" si="21"/>
        <v>0.36</v>
      </c>
      <c r="AG28" s="79">
        <f t="shared" si="22"/>
        <v>0.31</v>
      </c>
      <c r="AH28" s="79">
        <f t="shared" si="23"/>
        <v>0.33</v>
      </c>
      <c r="AI28" s="79">
        <f t="shared" si="24"/>
        <v>0.35</v>
      </c>
      <c r="AJ28" s="79">
        <f t="shared" si="25"/>
        <v>0.33</v>
      </c>
    </row>
    <row r="29" spans="1:36" ht="12.95" customHeight="1" x14ac:dyDescent="0.15">
      <c r="A29" s="90">
        <v>776</v>
      </c>
      <c r="B29" s="107" t="s">
        <v>60</v>
      </c>
      <c r="C29" s="107"/>
      <c r="D29" s="78">
        <v>20</v>
      </c>
      <c r="E29" s="78">
        <v>15</v>
      </c>
      <c r="F29" s="4">
        <f t="shared" si="0"/>
        <v>0.22</v>
      </c>
      <c r="G29" s="5" t="s">
        <v>160</v>
      </c>
      <c r="H29" s="90" t="s">
        <v>61</v>
      </c>
      <c r="I29" s="78"/>
      <c r="J29" s="1" t="s">
        <v>15</v>
      </c>
      <c r="K29" s="79">
        <f t="shared" si="1"/>
        <v>0.22</v>
      </c>
      <c r="L29" s="79">
        <f t="shared" si="2"/>
        <v>0.24</v>
      </c>
      <c r="M29" s="79">
        <f t="shared" si="3"/>
        <v>0.23</v>
      </c>
      <c r="N29" s="79">
        <f t="shared" si="4"/>
        <v>0.24</v>
      </c>
      <c r="O29" s="79">
        <f t="shared" si="5"/>
        <v>0.24</v>
      </c>
      <c r="P29" s="79">
        <f t="shared" si="26"/>
        <v>0.24</v>
      </c>
      <c r="Q29" s="79">
        <f t="shared" si="6"/>
        <v>0.22</v>
      </c>
      <c r="R29" s="79">
        <f t="shared" si="7"/>
        <v>0.24</v>
      </c>
      <c r="S29" s="79">
        <f t="shared" si="8"/>
        <v>0.24</v>
      </c>
      <c r="T29" s="79">
        <f t="shared" si="9"/>
        <v>0.24</v>
      </c>
      <c r="U29" s="79">
        <f t="shared" si="10"/>
        <v>0.24</v>
      </c>
      <c r="V29" s="79">
        <f t="shared" si="11"/>
        <v>0.25</v>
      </c>
      <c r="W29" s="79">
        <f t="shared" si="12"/>
        <v>0.23</v>
      </c>
      <c r="X29" s="79">
        <f t="shared" si="13"/>
        <v>0.23</v>
      </c>
      <c r="Y29" s="79">
        <f t="shared" si="14"/>
        <v>0.21</v>
      </c>
      <c r="Z29" s="79">
        <f t="shared" si="15"/>
        <v>0.23</v>
      </c>
      <c r="AA29" s="79">
        <f t="shared" si="16"/>
        <v>0.21</v>
      </c>
      <c r="AB29" s="79">
        <f t="shared" si="17"/>
        <v>0.24</v>
      </c>
      <c r="AC29" s="79">
        <f t="shared" si="18"/>
        <v>0.24</v>
      </c>
      <c r="AD29" s="79">
        <f t="shared" si="19"/>
        <v>0.27</v>
      </c>
      <c r="AE29" s="79">
        <f t="shared" si="20"/>
        <v>0.21</v>
      </c>
      <c r="AF29" s="79">
        <f t="shared" si="21"/>
        <v>0.24</v>
      </c>
      <c r="AG29" s="79">
        <f t="shared" si="22"/>
        <v>0.21</v>
      </c>
      <c r="AH29" s="79">
        <f t="shared" si="23"/>
        <v>0.22</v>
      </c>
      <c r="AI29" s="79">
        <f t="shared" si="24"/>
        <v>0.24</v>
      </c>
      <c r="AJ29" s="79">
        <f t="shared" si="25"/>
        <v>0.22</v>
      </c>
    </row>
    <row r="30" spans="1:36" ht="12.95" customHeight="1" x14ac:dyDescent="0.15">
      <c r="A30" s="90">
        <v>777</v>
      </c>
      <c r="B30" s="107" t="s">
        <v>60</v>
      </c>
      <c r="C30" s="107"/>
      <c r="D30" s="78">
        <v>20</v>
      </c>
      <c r="E30" s="78">
        <v>15</v>
      </c>
      <c r="F30" s="4">
        <f t="shared" si="0"/>
        <v>0.22</v>
      </c>
      <c r="G30" s="5" t="s">
        <v>160</v>
      </c>
      <c r="H30" s="90"/>
      <c r="I30" s="78"/>
      <c r="J30" s="1" t="s">
        <v>15</v>
      </c>
      <c r="K30" s="79">
        <f t="shared" si="1"/>
        <v>0.22</v>
      </c>
      <c r="L30" s="79">
        <f t="shared" si="2"/>
        <v>0.24</v>
      </c>
      <c r="M30" s="79">
        <f t="shared" si="3"/>
        <v>0.23</v>
      </c>
      <c r="N30" s="79">
        <f t="shared" si="4"/>
        <v>0.24</v>
      </c>
      <c r="O30" s="79">
        <f t="shared" si="5"/>
        <v>0.24</v>
      </c>
      <c r="P30" s="79">
        <f t="shared" si="26"/>
        <v>0.24</v>
      </c>
      <c r="Q30" s="79">
        <f t="shared" si="6"/>
        <v>0.22</v>
      </c>
      <c r="R30" s="79">
        <f t="shared" si="7"/>
        <v>0.24</v>
      </c>
      <c r="S30" s="79">
        <f t="shared" si="8"/>
        <v>0.24</v>
      </c>
      <c r="T30" s="79">
        <f t="shared" si="9"/>
        <v>0.24</v>
      </c>
      <c r="U30" s="79">
        <f t="shared" si="10"/>
        <v>0.24</v>
      </c>
      <c r="V30" s="79">
        <f t="shared" si="11"/>
        <v>0.25</v>
      </c>
      <c r="W30" s="79">
        <f t="shared" si="12"/>
        <v>0.23</v>
      </c>
      <c r="X30" s="79">
        <f t="shared" si="13"/>
        <v>0.23</v>
      </c>
      <c r="Y30" s="79">
        <f t="shared" si="14"/>
        <v>0.21</v>
      </c>
      <c r="Z30" s="79">
        <f t="shared" si="15"/>
        <v>0.23</v>
      </c>
      <c r="AA30" s="79">
        <f t="shared" si="16"/>
        <v>0.21</v>
      </c>
      <c r="AB30" s="79">
        <f t="shared" si="17"/>
        <v>0.24</v>
      </c>
      <c r="AC30" s="79">
        <f t="shared" si="18"/>
        <v>0.24</v>
      </c>
      <c r="AD30" s="79">
        <f t="shared" si="19"/>
        <v>0.27</v>
      </c>
      <c r="AE30" s="79">
        <f t="shared" si="20"/>
        <v>0.21</v>
      </c>
      <c r="AF30" s="79">
        <f t="shared" si="21"/>
        <v>0.24</v>
      </c>
      <c r="AG30" s="79">
        <f t="shared" si="22"/>
        <v>0.21</v>
      </c>
      <c r="AH30" s="79">
        <f t="shared" si="23"/>
        <v>0.22</v>
      </c>
      <c r="AI30" s="79">
        <f t="shared" si="24"/>
        <v>0.24</v>
      </c>
      <c r="AJ30" s="79">
        <f t="shared" si="25"/>
        <v>0.22</v>
      </c>
    </row>
    <row r="31" spans="1:36" ht="12.95" customHeight="1" x14ac:dyDescent="0.15">
      <c r="A31" s="90">
        <v>778</v>
      </c>
      <c r="B31" s="107" t="s">
        <v>60</v>
      </c>
      <c r="C31" s="107"/>
      <c r="D31" s="78">
        <v>14</v>
      </c>
      <c r="E31" s="78">
        <v>12</v>
      </c>
      <c r="F31" s="4">
        <f t="shared" si="0"/>
        <v>0.09</v>
      </c>
      <c r="G31" s="90" t="s">
        <v>127</v>
      </c>
      <c r="H31" s="90" t="s">
        <v>61</v>
      </c>
      <c r="I31" s="78"/>
      <c r="J31" s="1" t="s">
        <v>15</v>
      </c>
      <c r="K31" s="79">
        <f t="shared" si="1"/>
        <v>0.09</v>
      </c>
      <c r="L31" s="79">
        <f t="shared" si="2"/>
        <v>0.1</v>
      </c>
      <c r="M31" s="79">
        <f t="shared" si="3"/>
        <v>0.1</v>
      </c>
      <c r="N31" s="79">
        <f t="shared" si="4"/>
        <v>0.1</v>
      </c>
      <c r="O31" s="79">
        <f t="shared" si="5"/>
        <v>0.1</v>
      </c>
      <c r="P31" s="79">
        <f t="shared" si="26"/>
        <v>0.1</v>
      </c>
      <c r="Q31" s="79">
        <f t="shared" si="6"/>
        <v>0.09</v>
      </c>
      <c r="R31" s="79">
        <f t="shared" si="7"/>
        <v>0.1</v>
      </c>
      <c r="S31" s="79">
        <f t="shared" si="8"/>
        <v>0.1</v>
      </c>
      <c r="T31" s="79">
        <f t="shared" si="9"/>
        <v>0.1</v>
      </c>
      <c r="U31" s="79">
        <f t="shared" si="10"/>
        <v>0.1</v>
      </c>
      <c r="V31" s="79">
        <f t="shared" si="11"/>
        <v>0.1</v>
      </c>
      <c r="W31" s="79">
        <f t="shared" si="12"/>
        <v>0.1</v>
      </c>
      <c r="X31" s="79">
        <f t="shared" si="13"/>
        <v>0.1</v>
      </c>
      <c r="Y31" s="79">
        <f t="shared" si="14"/>
        <v>0.08</v>
      </c>
      <c r="Z31" s="79">
        <f t="shared" si="15"/>
        <v>0.1</v>
      </c>
      <c r="AA31" s="79">
        <f t="shared" si="16"/>
        <v>0.09</v>
      </c>
      <c r="AB31" s="79">
        <f t="shared" si="17"/>
        <v>0.09</v>
      </c>
      <c r="AC31" s="79">
        <f t="shared" si="18"/>
        <v>0.1</v>
      </c>
      <c r="AD31" s="79">
        <f t="shared" si="19"/>
        <v>0.12</v>
      </c>
      <c r="AE31" s="79">
        <f t="shared" si="20"/>
        <v>0.09</v>
      </c>
      <c r="AF31" s="79">
        <f t="shared" si="21"/>
        <v>0.09</v>
      </c>
      <c r="AG31" s="79">
        <f t="shared" si="22"/>
        <v>0.09</v>
      </c>
      <c r="AH31" s="79">
        <f t="shared" si="23"/>
        <v>0.09</v>
      </c>
      <c r="AI31" s="79">
        <f t="shared" si="24"/>
        <v>0.1</v>
      </c>
      <c r="AJ31" s="79">
        <f t="shared" si="25"/>
        <v>0.09</v>
      </c>
    </row>
    <row r="32" spans="1:36" ht="12.95" customHeight="1" x14ac:dyDescent="0.15">
      <c r="A32" s="78"/>
      <c r="B32" s="107"/>
      <c r="C32" s="107"/>
      <c r="D32" s="78"/>
      <c r="E32" s="78"/>
      <c r="F32" s="4" t="str">
        <f t="shared" si="0"/>
        <v/>
      </c>
      <c r="G32" s="78"/>
      <c r="H32" s="78"/>
      <c r="I32" s="78"/>
      <c r="J32" s="1" t="s">
        <v>15</v>
      </c>
      <c r="K32" s="79" t="e">
        <f t="shared" si="1"/>
        <v>#NUM!</v>
      </c>
      <c r="L32" s="79" t="e">
        <f t="shared" si="2"/>
        <v>#NUM!</v>
      </c>
      <c r="M32" s="79" t="e">
        <f t="shared" si="3"/>
        <v>#NUM!</v>
      </c>
      <c r="N32" s="79" t="e">
        <f t="shared" si="4"/>
        <v>#NUM!</v>
      </c>
      <c r="O32" s="79" t="e">
        <f t="shared" si="5"/>
        <v>#NUM!</v>
      </c>
      <c r="P32" s="79" t="e">
        <f t="shared" si="26"/>
        <v>#N/A</v>
      </c>
      <c r="Q32" s="79" t="e">
        <f t="shared" si="6"/>
        <v>#NUM!</v>
      </c>
      <c r="R32" s="79" t="e">
        <f t="shared" si="7"/>
        <v>#NUM!</v>
      </c>
      <c r="S32" s="79" t="e">
        <f t="shared" si="8"/>
        <v>#NUM!</v>
      </c>
      <c r="T32" s="79" t="e">
        <f t="shared" si="9"/>
        <v>#NUM!</v>
      </c>
      <c r="U32" s="79" t="e">
        <f t="shared" si="10"/>
        <v>#N/A</v>
      </c>
      <c r="V32" s="79" t="e">
        <f t="shared" si="11"/>
        <v>#NUM!</v>
      </c>
      <c r="W32" s="79" t="e">
        <f t="shared" si="12"/>
        <v>#NUM!</v>
      </c>
      <c r="X32" s="79" t="e">
        <f t="shared" si="13"/>
        <v>#NUM!</v>
      </c>
      <c r="Y32" s="79" t="e">
        <f t="shared" si="14"/>
        <v>#NUM!</v>
      </c>
      <c r="Z32" s="79" t="e">
        <f t="shared" si="15"/>
        <v>#N/A</v>
      </c>
      <c r="AA32" s="79" t="e">
        <f t="shared" si="16"/>
        <v>#NUM!</v>
      </c>
      <c r="AB32" s="79" t="e">
        <f t="shared" si="17"/>
        <v>#NUM!</v>
      </c>
      <c r="AC32" s="79" t="e">
        <f t="shared" si="18"/>
        <v>#NUM!</v>
      </c>
      <c r="AD32" s="79" t="e">
        <f t="shared" si="19"/>
        <v>#NUM!</v>
      </c>
      <c r="AE32" s="79" t="e">
        <f t="shared" si="20"/>
        <v>#NUM!</v>
      </c>
      <c r="AF32" s="79" t="e">
        <f t="shared" si="21"/>
        <v>#N/A</v>
      </c>
      <c r="AG32" s="79" t="e">
        <f t="shared" si="22"/>
        <v>#NUM!</v>
      </c>
      <c r="AH32" s="79" t="e">
        <f t="shared" si="23"/>
        <v>#NUM!</v>
      </c>
      <c r="AI32" s="79" t="e">
        <f t="shared" si="24"/>
        <v>#NUM!</v>
      </c>
      <c r="AJ32" s="79" t="e">
        <f t="shared" si="25"/>
        <v>#N/A</v>
      </c>
    </row>
    <row r="33" spans="1:36" ht="12.95" customHeight="1" x14ac:dyDescent="0.15">
      <c r="A33" s="78"/>
      <c r="B33" s="107"/>
      <c r="C33" s="107"/>
      <c r="D33" s="78"/>
      <c r="E33" s="78"/>
      <c r="F33" s="4" t="str">
        <f t="shared" si="0"/>
        <v/>
      </c>
      <c r="G33" s="78"/>
      <c r="H33" s="78"/>
      <c r="I33" s="78"/>
      <c r="J33" s="1" t="s">
        <v>15</v>
      </c>
      <c r="K33" s="79" t="e">
        <f t="shared" si="1"/>
        <v>#NUM!</v>
      </c>
      <c r="L33" s="79" t="e">
        <f t="shared" si="2"/>
        <v>#NUM!</v>
      </c>
      <c r="M33" s="79" t="e">
        <f t="shared" si="3"/>
        <v>#NUM!</v>
      </c>
      <c r="N33" s="79" t="e">
        <f t="shared" si="4"/>
        <v>#NUM!</v>
      </c>
      <c r="O33" s="79" t="e">
        <f t="shared" si="5"/>
        <v>#NUM!</v>
      </c>
      <c r="P33" s="79" t="e">
        <f t="shared" si="26"/>
        <v>#N/A</v>
      </c>
      <c r="Q33" s="79" t="e">
        <f t="shared" si="6"/>
        <v>#NUM!</v>
      </c>
      <c r="R33" s="79" t="e">
        <f t="shared" si="7"/>
        <v>#NUM!</v>
      </c>
      <c r="S33" s="79" t="e">
        <f t="shared" si="8"/>
        <v>#NUM!</v>
      </c>
      <c r="T33" s="79" t="e">
        <f t="shared" si="9"/>
        <v>#NUM!</v>
      </c>
      <c r="U33" s="79" t="e">
        <f t="shared" si="10"/>
        <v>#N/A</v>
      </c>
      <c r="V33" s="79" t="e">
        <f t="shared" si="11"/>
        <v>#NUM!</v>
      </c>
      <c r="W33" s="79" t="e">
        <f t="shared" si="12"/>
        <v>#NUM!</v>
      </c>
      <c r="X33" s="79" t="e">
        <f t="shared" si="13"/>
        <v>#NUM!</v>
      </c>
      <c r="Y33" s="79" t="e">
        <f t="shared" si="14"/>
        <v>#NUM!</v>
      </c>
      <c r="Z33" s="79" t="e">
        <f t="shared" si="15"/>
        <v>#N/A</v>
      </c>
      <c r="AA33" s="79" t="e">
        <f t="shared" si="16"/>
        <v>#NUM!</v>
      </c>
      <c r="AB33" s="79" t="e">
        <f t="shared" si="17"/>
        <v>#NUM!</v>
      </c>
      <c r="AC33" s="79" t="e">
        <f t="shared" si="18"/>
        <v>#NUM!</v>
      </c>
      <c r="AD33" s="79" t="e">
        <f t="shared" si="19"/>
        <v>#NUM!</v>
      </c>
      <c r="AE33" s="79" t="e">
        <f t="shared" si="20"/>
        <v>#NUM!</v>
      </c>
      <c r="AF33" s="79" t="e">
        <f t="shared" si="21"/>
        <v>#N/A</v>
      </c>
      <c r="AG33" s="79" t="e">
        <f t="shared" si="22"/>
        <v>#NUM!</v>
      </c>
      <c r="AH33" s="79" t="e">
        <f t="shared" si="23"/>
        <v>#NUM!</v>
      </c>
      <c r="AI33" s="79" t="e">
        <f t="shared" si="24"/>
        <v>#NUM!</v>
      </c>
      <c r="AJ33" s="79" t="e">
        <f t="shared" si="25"/>
        <v>#N/A</v>
      </c>
    </row>
    <row r="34" spans="1:36" ht="12.95" customHeight="1" x14ac:dyDescent="0.15">
      <c r="A34" s="78"/>
      <c r="B34" s="107"/>
      <c r="C34" s="107"/>
      <c r="D34" s="78"/>
      <c r="E34" s="78"/>
      <c r="F34" s="4" t="str">
        <f t="shared" si="0"/>
        <v/>
      </c>
      <c r="G34" s="78"/>
      <c r="H34" s="78"/>
      <c r="I34" s="78"/>
      <c r="K34" s="79" t="e">
        <f t="shared" si="1"/>
        <v>#NUM!</v>
      </c>
      <c r="L34" s="79" t="e">
        <f t="shared" si="2"/>
        <v>#NUM!</v>
      </c>
      <c r="M34" s="79" t="e">
        <f t="shared" si="3"/>
        <v>#NUM!</v>
      </c>
      <c r="N34" s="79" t="e">
        <f t="shared" si="4"/>
        <v>#NUM!</v>
      </c>
      <c r="O34" s="79" t="e">
        <f t="shared" si="5"/>
        <v>#NUM!</v>
      </c>
      <c r="P34" s="79" t="e">
        <f t="shared" si="26"/>
        <v>#N/A</v>
      </c>
      <c r="Q34" s="79" t="e">
        <f t="shared" si="6"/>
        <v>#NUM!</v>
      </c>
      <c r="R34" s="79" t="e">
        <f t="shared" si="7"/>
        <v>#NUM!</v>
      </c>
      <c r="S34" s="79" t="e">
        <f t="shared" si="8"/>
        <v>#NUM!</v>
      </c>
      <c r="T34" s="79" t="e">
        <f t="shared" si="9"/>
        <v>#NUM!</v>
      </c>
      <c r="U34" s="79" t="e">
        <f t="shared" si="10"/>
        <v>#N/A</v>
      </c>
      <c r="V34" s="79" t="e">
        <f t="shared" si="11"/>
        <v>#NUM!</v>
      </c>
      <c r="W34" s="79" t="e">
        <f t="shared" si="12"/>
        <v>#NUM!</v>
      </c>
      <c r="X34" s="79" t="e">
        <f t="shared" si="13"/>
        <v>#NUM!</v>
      </c>
      <c r="Y34" s="79" t="e">
        <f t="shared" si="14"/>
        <v>#NUM!</v>
      </c>
      <c r="Z34" s="79" t="e">
        <f t="shared" si="15"/>
        <v>#N/A</v>
      </c>
      <c r="AA34" s="79" t="e">
        <f t="shared" si="16"/>
        <v>#NUM!</v>
      </c>
      <c r="AB34" s="79" t="e">
        <f t="shared" si="17"/>
        <v>#NUM!</v>
      </c>
      <c r="AC34" s="79" t="e">
        <f t="shared" si="18"/>
        <v>#NUM!</v>
      </c>
      <c r="AD34" s="79" t="e">
        <f t="shared" si="19"/>
        <v>#NUM!</v>
      </c>
      <c r="AE34" s="79" t="e">
        <f t="shared" si="20"/>
        <v>#NUM!</v>
      </c>
      <c r="AF34" s="79" t="e">
        <f t="shared" si="21"/>
        <v>#N/A</v>
      </c>
      <c r="AG34" s="79" t="e">
        <f t="shared" si="22"/>
        <v>#NUM!</v>
      </c>
      <c r="AH34" s="79" t="e">
        <f t="shared" si="23"/>
        <v>#NUM!</v>
      </c>
      <c r="AI34" s="79" t="e">
        <f t="shared" si="24"/>
        <v>#NUM!</v>
      </c>
      <c r="AJ34" s="79" t="e">
        <f t="shared" si="25"/>
        <v>#N/A</v>
      </c>
    </row>
    <row r="35" spans="1:36" ht="12.95" customHeight="1" x14ac:dyDescent="0.15">
      <c r="A35" s="78"/>
      <c r="B35" s="107"/>
      <c r="C35" s="107"/>
      <c r="D35" s="78"/>
      <c r="E35" s="78"/>
      <c r="F35" s="4" t="str">
        <f t="shared" si="0"/>
        <v/>
      </c>
      <c r="G35" s="78"/>
      <c r="H35" s="78"/>
      <c r="I35" s="78"/>
      <c r="K35" s="79" t="e">
        <f t="shared" si="1"/>
        <v>#NUM!</v>
      </c>
      <c r="L35" s="79" t="e">
        <f t="shared" si="2"/>
        <v>#NUM!</v>
      </c>
      <c r="M35" s="79" t="e">
        <f t="shared" si="3"/>
        <v>#NUM!</v>
      </c>
      <c r="N35" s="79" t="e">
        <f t="shared" si="4"/>
        <v>#NUM!</v>
      </c>
      <c r="O35" s="79" t="e">
        <f t="shared" si="5"/>
        <v>#NUM!</v>
      </c>
      <c r="P35" s="79" t="e">
        <f t="shared" si="26"/>
        <v>#N/A</v>
      </c>
      <c r="Q35" s="79" t="e">
        <f t="shared" si="6"/>
        <v>#NUM!</v>
      </c>
      <c r="R35" s="79" t="e">
        <f t="shared" si="7"/>
        <v>#NUM!</v>
      </c>
      <c r="S35" s="79" t="e">
        <f t="shared" si="8"/>
        <v>#NUM!</v>
      </c>
      <c r="T35" s="79" t="e">
        <f t="shared" si="9"/>
        <v>#NUM!</v>
      </c>
      <c r="U35" s="79" t="e">
        <f t="shared" si="10"/>
        <v>#N/A</v>
      </c>
      <c r="V35" s="79" t="e">
        <f t="shared" si="11"/>
        <v>#NUM!</v>
      </c>
      <c r="W35" s="79" t="e">
        <f t="shared" si="12"/>
        <v>#NUM!</v>
      </c>
      <c r="X35" s="79" t="e">
        <f t="shared" si="13"/>
        <v>#NUM!</v>
      </c>
      <c r="Y35" s="79" t="e">
        <f t="shared" si="14"/>
        <v>#NUM!</v>
      </c>
      <c r="Z35" s="79" t="e">
        <f t="shared" si="15"/>
        <v>#N/A</v>
      </c>
      <c r="AA35" s="79" t="e">
        <f t="shared" si="16"/>
        <v>#NUM!</v>
      </c>
      <c r="AB35" s="79" t="e">
        <f t="shared" si="17"/>
        <v>#NUM!</v>
      </c>
      <c r="AC35" s="79" t="e">
        <f t="shared" si="18"/>
        <v>#NUM!</v>
      </c>
      <c r="AD35" s="79" t="e">
        <f t="shared" si="19"/>
        <v>#NUM!</v>
      </c>
      <c r="AE35" s="79" t="e">
        <f t="shared" si="20"/>
        <v>#NUM!</v>
      </c>
      <c r="AF35" s="79" t="e">
        <f t="shared" si="21"/>
        <v>#N/A</v>
      </c>
      <c r="AG35" s="79" t="e">
        <f t="shared" si="22"/>
        <v>#NUM!</v>
      </c>
      <c r="AH35" s="79" t="e">
        <f t="shared" si="23"/>
        <v>#NUM!</v>
      </c>
      <c r="AI35" s="79" t="e">
        <f t="shared" si="24"/>
        <v>#NUM!</v>
      </c>
      <c r="AJ35" s="79" t="e">
        <f t="shared" si="25"/>
        <v>#N/A</v>
      </c>
    </row>
    <row r="36" spans="1:36" ht="12.95" customHeight="1" x14ac:dyDescent="0.15">
      <c r="A36" s="78"/>
      <c r="B36" s="107"/>
      <c r="C36" s="107"/>
      <c r="D36" s="78"/>
      <c r="E36" s="78"/>
      <c r="F36" s="4" t="str">
        <f t="shared" si="0"/>
        <v/>
      </c>
      <c r="G36" s="78"/>
      <c r="H36" s="78"/>
      <c r="I36" s="78"/>
      <c r="K36" s="79" t="e">
        <f t="shared" si="1"/>
        <v>#NUM!</v>
      </c>
      <c r="L36" s="79" t="e">
        <f t="shared" si="2"/>
        <v>#NUM!</v>
      </c>
      <c r="M36" s="79" t="e">
        <f t="shared" si="3"/>
        <v>#NUM!</v>
      </c>
      <c r="N36" s="79" t="e">
        <f t="shared" si="4"/>
        <v>#NUM!</v>
      </c>
      <c r="O36" s="79" t="e">
        <f t="shared" si="5"/>
        <v>#NUM!</v>
      </c>
      <c r="P36" s="79" t="e">
        <f t="shared" si="26"/>
        <v>#N/A</v>
      </c>
      <c r="Q36" s="79" t="e">
        <f t="shared" si="6"/>
        <v>#NUM!</v>
      </c>
      <c r="R36" s="79" t="e">
        <f t="shared" si="7"/>
        <v>#NUM!</v>
      </c>
      <c r="S36" s="79" t="e">
        <f t="shared" si="8"/>
        <v>#NUM!</v>
      </c>
      <c r="T36" s="79" t="e">
        <f t="shared" si="9"/>
        <v>#NUM!</v>
      </c>
      <c r="U36" s="79" t="e">
        <f t="shared" si="10"/>
        <v>#N/A</v>
      </c>
      <c r="V36" s="79" t="e">
        <f t="shared" si="11"/>
        <v>#NUM!</v>
      </c>
      <c r="W36" s="79" t="e">
        <f t="shared" si="12"/>
        <v>#NUM!</v>
      </c>
      <c r="X36" s="79" t="e">
        <f t="shared" si="13"/>
        <v>#NUM!</v>
      </c>
      <c r="Y36" s="79" t="e">
        <f t="shared" si="14"/>
        <v>#NUM!</v>
      </c>
      <c r="Z36" s="79" t="e">
        <f t="shared" si="15"/>
        <v>#N/A</v>
      </c>
      <c r="AA36" s="79" t="e">
        <f t="shared" si="16"/>
        <v>#NUM!</v>
      </c>
      <c r="AB36" s="79" t="e">
        <f t="shared" si="17"/>
        <v>#NUM!</v>
      </c>
      <c r="AC36" s="79" t="e">
        <f t="shared" si="18"/>
        <v>#NUM!</v>
      </c>
      <c r="AD36" s="79" t="e">
        <f t="shared" si="19"/>
        <v>#NUM!</v>
      </c>
      <c r="AE36" s="79" t="e">
        <f t="shared" si="20"/>
        <v>#NUM!</v>
      </c>
      <c r="AF36" s="79" t="e">
        <f t="shared" si="21"/>
        <v>#N/A</v>
      </c>
      <c r="AG36" s="79" t="e">
        <f t="shared" si="22"/>
        <v>#NUM!</v>
      </c>
      <c r="AH36" s="79" t="e">
        <f t="shared" si="23"/>
        <v>#NUM!</v>
      </c>
      <c r="AI36" s="79" t="e">
        <f t="shared" si="24"/>
        <v>#NUM!</v>
      </c>
      <c r="AJ36" s="79" t="e">
        <f t="shared" si="25"/>
        <v>#N/A</v>
      </c>
    </row>
    <row r="37" spans="1:36" ht="12.95" customHeight="1" x14ac:dyDescent="0.15">
      <c r="A37" s="78"/>
      <c r="B37" s="107"/>
      <c r="C37" s="107"/>
      <c r="D37" s="78"/>
      <c r="E37" s="78"/>
      <c r="F37" s="4" t="str">
        <f t="shared" si="0"/>
        <v/>
      </c>
      <c r="G37" s="78"/>
      <c r="H37" s="78"/>
      <c r="I37" s="78"/>
      <c r="K37" s="79" t="e">
        <f t="shared" si="1"/>
        <v>#NUM!</v>
      </c>
      <c r="L37" s="79" t="e">
        <f t="shared" si="2"/>
        <v>#NUM!</v>
      </c>
      <c r="M37" s="79" t="e">
        <f t="shared" si="3"/>
        <v>#NUM!</v>
      </c>
      <c r="N37" s="79" t="e">
        <f t="shared" si="4"/>
        <v>#NUM!</v>
      </c>
      <c r="O37" s="79" t="e">
        <f t="shared" si="5"/>
        <v>#NUM!</v>
      </c>
      <c r="P37" s="79" t="e">
        <f t="shared" si="26"/>
        <v>#N/A</v>
      </c>
      <c r="Q37" s="79" t="e">
        <f t="shared" si="6"/>
        <v>#NUM!</v>
      </c>
      <c r="R37" s="79" t="e">
        <f t="shared" si="7"/>
        <v>#NUM!</v>
      </c>
      <c r="S37" s="79" t="e">
        <f t="shared" si="8"/>
        <v>#NUM!</v>
      </c>
      <c r="T37" s="79" t="e">
        <f t="shared" si="9"/>
        <v>#NUM!</v>
      </c>
      <c r="U37" s="79" t="e">
        <f t="shared" si="10"/>
        <v>#N/A</v>
      </c>
      <c r="V37" s="79" t="e">
        <f t="shared" si="11"/>
        <v>#NUM!</v>
      </c>
      <c r="W37" s="79" t="e">
        <f t="shared" si="12"/>
        <v>#NUM!</v>
      </c>
      <c r="X37" s="79" t="e">
        <f t="shared" si="13"/>
        <v>#NUM!</v>
      </c>
      <c r="Y37" s="79" t="e">
        <f t="shared" si="14"/>
        <v>#NUM!</v>
      </c>
      <c r="Z37" s="79" t="e">
        <f t="shared" si="15"/>
        <v>#N/A</v>
      </c>
      <c r="AA37" s="79" t="e">
        <f t="shared" si="16"/>
        <v>#NUM!</v>
      </c>
      <c r="AB37" s="79" t="e">
        <f t="shared" si="17"/>
        <v>#NUM!</v>
      </c>
      <c r="AC37" s="79" t="e">
        <f t="shared" si="18"/>
        <v>#NUM!</v>
      </c>
      <c r="AD37" s="79" t="e">
        <f t="shared" si="19"/>
        <v>#NUM!</v>
      </c>
      <c r="AE37" s="79" t="e">
        <f t="shared" si="20"/>
        <v>#NUM!</v>
      </c>
      <c r="AF37" s="79" t="e">
        <f t="shared" si="21"/>
        <v>#N/A</v>
      </c>
      <c r="AG37" s="79" t="e">
        <f t="shared" si="22"/>
        <v>#NUM!</v>
      </c>
      <c r="AH37" s="79" t="e">
        <f t="shared" si="23"/>
        <v>#NUM!</v>
      </c>
      <c r="AI37" s="79" t="e">
        <f t="shared" si="24"/>
        <v>#NUM!</v>
      </c>
      <c r="AJ37" s="79" t="e">
        <f t="shared" si="25"/>
        <v>#N/A</v>
      </c>
    </row>
    <row r="38" spans="1:36" ht="12.95" customHeight="1" x14ac:dyDescent="0.15">
      <c r="A38" s="78"/>
      <c r="B38" s="107"/>
      <c r="C38" s="107"/>
      <c r="D38" s="78"/>
      <c r="E38" s="78"/>
      <c r="F38" s="4" t="str">
        <f t="shared" si="0"/>
        <v/>
      </c>
      <c r="G38" s="78"/>
      <c r="H38" s="78"/>
      <c r="I38" s="78"/>
      <c r="K38" s="79" t="e">
        <f t="shared" si="1"/>
        <v>#NUM!</v>
      </c>
      <c r="L38" s="79" t="e">
        <f t="shared" si="2"/>
        <v>#NUM!</v>
      </c>
      <c r="M38" s="79" t="e">
        <f t="shared" si="3"/>
        <v>#NUM!</v>
      </c>
      <c r="N38" s="79" t="e">
        <f t="shared" si="4"/>
        <v>#NUM!</v>
      </c>
      <c r="O38" s="79" t="e">
        <f t="shared" si="5"/>
        <v>#NUM!</v>
      </c>
      <c r="P38" s="79" t="e">
        <f t="shared" si="26"/>
        <v>#N/A</v>
      </c>
      <c r="Q38" s="79" t="e">
        <f t="shared" si="6"/>
        <v>#NUM!</v>
      </c>
      <c r="R38" s="79" t="e">
        <f t="shared" si="7"/>
        <v>#NUM!</v>
      </c>
      <c r="S38" s="79" t="e">
        <f t="shared" si="8"/>
        <v>#NUM!</v>
      </c>
      <c r="T38" s="79" t="e">
        <f t="shared" si="9"/>
        <v>#NUM!</v>
      </c>
      <c r="U38" s="79" t="e">
        <f t="shared" si="10"/>
        <v>#N/A</v>
      </c>
      <c r="V38" s="79" t="e">
        <f t="shared" si="11"/>
        <v>#NUM!</v>
      </c>
      <c r="W38" s="79" t="e">
        <f t="shared" si="12"/>
        <v>#NUM!</v>
      </c>
      <c r="X38" s="79" t="e">
        <f t="shared" si="13"/>
        <v>#NUM!</v>
      </c>
      <c r="Y38" s="79" t="e">
        <f t="shared" si="14"/>
        <v>#NUM!</v>
      </c>
      <c r="Z38" s="79" t="e">
        <f t="shared" si="15"/>
        <v>#N/A</v>
      </c>
      <c r="AA38" s="79" t="e">
        <f t="shared" si="16"/>
        <v>#NUM!</v>
      </c>
      <c r="AB38" s="79" t="e">
        <f t="shared" si="17"/>
        <v>#NUM!</v>
      </c>
      <c r="AC38" s="79" t="e">
        <f t="shared" si="18"/>
        <v>#NUM!</v>
      </c>
      <c r="AD38" s="79" t="e">
        <f t="shared" si="19"/>
        <v>#NUM!</v>
      </c>
      <c r="AE38" s="79" t="e">
        <f t="shared" si="20"/>
        <v>#NUM!</v>
      </c>
      <c r="AF38" s="79" t="e">
        <f t="shared" si="21"/>
        <v>#N/A</v>
      </c>
      <c r="AG38" s="79" t="e">
        <f t="shared" si="22"/>
        <v>#NUM!</v>
      </c>
      <c r="AH38" s="79" t="e">
        <f t="shared" si="23"/>
        <v>#NUM!</v>
      </c>
      <c r="AI38" s="79" t="e">
        <f t="shared" si="24"/>
        <v>#NUM!</v>
      </c>
      <c r="AJ38" s="79" t="e">
        <f t="shared" si="25"/>
        <v>#N/A</v>
      </c>
    </row>
    <row r="39" spans="1:36" ht="12.95" customHeight="1" x14ac:dyDescent="0.15">
      <c r="A39" s="78"/>
      <c r="B39" s="107"/>
      <c r="C39" s="107"/>
      <c r="D39" s="78"/>
      <c r="E39" s="78"/>
      <c r="F39" s="4" t="str">
        <f t="shared" si="0"/>
        <v/>
      </c>
      <c r="G39" s="78"/>
      <c r="H39" s="78"/>
      <c r="I39" s="78"/>
      <c r="K39" s="79" t="e">
        <f t="shared" si="1"/>
        <v>#NUM!</v>
      </c>
      <c r="L39" s="79" t="e">
        <f t="shared" si="2"/>
        <v>#NUM!</v>
      </c>
      <c r="M39" s="79" t="e">
        <f t="shared" si="3"/>
        <v>#NUM!</v>
      </c>
      <c r="N39" s="79" t="e">
        <f t="shared" si="4"/>
        <v>#NUM!</v>
      </c>
      <c r="O39" s="79" t="e">
        <f t="shared" si="5"/>
        <v>#NUM!</v>
      </c>
      <c r="P39" s="79" t="e">
        <f t="shared" si="26"/>
        <v>#N/A</v>
      </c>
      <c r="Q39" s="79" t="e">
        <f t="shared" si="6"/>
        <v>#NUM!</v>
      </c>
      <c r="R39" s="79" t="e">
        <f t="shared" si="7"/>
        <v>#NUM!</v>
      </c>
      <c r="S39" s="79" t="e">
        <f t="shared" si="8"/>
        <v>#NUM!</v>
      </c>
      <c r="T39" s="79" t="e">
        <f t="shared" si="9"/>
        <v>#NUM!</v>
      </c>
      <c r="U39" s="79" t="e">
        <f t="shared" si="10"/>
        <v>#N/A</v>
      </c>
      <c r="V39" s="79" t="e">
        <f t="shared" si="11"/>
        <v>#NUM!</v>
      </c>
      <c r="W39" s="79" t="e">
        <f t="shared" si="12"/>
        <v>#NUM!</v>
      </c>
      <c r="X39" s="79" t="e">
        <f t="shared" si="13"/>
        <v>#NUM!</v>
      </c>
      <c r="Y39" s="79" t="e">
        <f t="shared" si="14"/>
        <v>#NUM!</v>
      </c>
      <c r="Z39" s="79" t="e">
        <f t="shared" si="15"/>
        <v>#N/A</v>
      </c>
      <c r="AA39" s="79" t="e">
        <f t="shared" si="16"/>
        <v>#NUM!</v>
      </c>
      <c r="AB39" s="79" t="e">
        <f t="shared" si="17"/>
        <v>#NUM!</v>
      </c>
      <c r="AC39" s="79" t="e">
        <f t="shared" si="18"/>
        <v>#NUM!</v>
      </c>
      <c r="AD39" s="79" t="e">
        <f t="shared" si="19"/>
        <v>#NUM!</v>
      </c>
      <c r="AE39" s="79" t="e">
        <f t="shared" si="20"/>
        <v>#NUM!</v>
      </c>
      <c r="AF39" s="79" t="e">
        <f t="shared" si="21"/>
        <v>#N/A</v>
      </c>
      <c r="AG39" s="79" t="e">
        <f t="shared" si="22"/>
        <v>#NUM!</v>
      </c>
      <c r="AH39" s="79" t="e">
        <f t="shared" si="23"/>
        <v>#NUM!</v>
      </c>
      <c r="AI39" s="79" t="e">
        <f t="shared" si="24"/>
        <v>#NUM!</v>
      </c>
      <c r="AJ39" s="79" t="e">
        <f t="shared" si="25"/>
        <v>#N/A</v>
      </c>
    </row>
    <row r="40" spans="1:36" ht="12.95" customHeight="1" x14ac:dyDescent="0.15">
      <c r="A40" s="78"/>
      <c r="B40" s="107"/>
      <c r="C40" s="107"/>
      <c r="D40" s="78"/>
      <c r="E40" s="78"/>
      <c r="F40" s="4" t="str">
        <f t="shared" si="0"/>
        <v/>
      </c>
      <c r="G40" s="78"/>
      <c r="H40" s="78"/>
      <c r="I40" s="78"/>
      <c r="K40" s="79" t="e">
        <f t="shared" si="1"/>
        <v>#NUM!</v>
      </c>
      <c r="L40" s="79" t="e">
        <f t="shared" si="2"/>
        <v>#NUM!</v>
      </c>
      <c r="M40" s="79" t="e">
        <f t="shared" si="3"/>
        <v>#NUM!</v>
      </c>
      <c r="N40" s="79" t="e">
        <f t="shared" si="4"/>
        <v>#NUM!</v>
      </c>
      <c r="O40" s="79" t="e">
        <f t="shared" si="5"/>
        <v>#NUM!</v>
      </c>
      <c r="P40" s="79" t="e">
        <f t="shared" si="26"/>
        <v>#N/A</v>
      </c>
      <c r="Q40" s="79" t="e">
        <f t="shared" si="6"/>
        <v>#NUM!</v>
      </c>
      <c r="R40" s="79" t="e">
        <f t="shared" si="7"/>
        <v>#NUM!</v>
      </c>
      <c r="S40" s="79" t="e">
        <f t="shared" si="8"/>
        <v>#NUM!</v>
      </c>
      <c r="T40" s="79" t="e">
        <f t="shared" si="9"/>
        <v>#NUM!</v>
      </c>
      <c r="U40" s="79" t="e">
        <f t="shared" si="10"/>
        <v>#N/A</v>
      </c>
      <c r="V40" s="79" t="e">
        <f t="shared" si="11"/>
        <v>#NUM!</v>
      </c>
      <c r="W40" s="79" t="e">
        <f t="shared" si="12"/>
        <v>#NUM!</v>
      </c>
      <c r="X40" s="79" t="e">
        <f t="shared" si="13"/>
        <v>#NUM!</v>
      </c>
      <c r="Y40" s="79" t="e">
        <f t="shared" si="14"/>
        <v>#NUM!</v>
      </c>
      <c r="Z40" s="79" t="e">
        <f t="shared" si="15"/>
        <v>#N/A</v>
      </c>
      <c r="AA40" s="79" t="e">
        <f t="shared" si="16"/>
        <v>#NUM!</v>
      </c>
      <c r="AB40" s="79" t="e">
        <f t="shared" si="17"/>
        <v>#NUM!</v>
      </c>
      <c r="AC40" s="79" t="e">
        <f t="shared" si="18"/>
        <v>#NUM!</v>
      </c>
      <c r="AD40" s="79" t="e">
        <f t="shared" si="19"/>
        <v>#NUM!</v>
      </c>
      <c r="AE40" s="79" t="e">
        <f t="shared" si="20"/>
        <v>#NUM!</v>
      </c>
      <c r="AF40" s="79" t="e">
        <f t="shared" si="21"/>
        <v>#N/A</v>
      </c>
      <c r="AG40" s="79" t="e">
        <f t="shared" si="22"/>
        <v>#NUM!</v>
      </c>
      <c r="AH40" s="79" t="e">
        <f t="shared" si="23"/>
        <v>#NUM!</v>
      </c>
      <c r="AI40" s="79" t="e">
        <f t="shared" si="24"/>
        <v>#NUM!</v>
      </c>
      <c r="AJ40" s="79" t="e">
        <f t="shared" si="25"/>
        <v>#N/A</v>
      </c>
    </row>
    <row r="41" spans="1:36" ht="12.95" customHeight="1" x14ac:dyDescent="0.15">
      <c r="A41" s="78"/>
      <c r="B41" s="107"/>
      <c r="C41" s="107"/>
      <c r="D41" s="78"/>
      <c r="E41" s="78"/>
      <c r="F41" s="4" t="str">
        <f t="shared" si="0"/>
        <v/>
      </c>
      <c r="G41" s="78"/>
      <c r="H41" s="78"/>
      <c r="I41" s="78"/>
      <c r="K41" s="79" t="e">
        <f t="shared" si="1"/>
        <v>#NUM!</v>
      </c>
      <c r="L41" s="79" t="e">
        <f t="shared" si="2"/>
        <v>#NUM!</v>
      </c>
      <c r="M41" s="79" t="e">
        <f t="shared" si="3"/>
        <v>#NUM!</v>
      </c>
      <c r="N41" s="79" t="e">
        <f t="shared" si="4"/>
        <v>#NUM!</v>
      </c>
      <c r="O41" s="79" t="e">
        <f t="shared" si="5"/>
        <v>#NUM!</v>
      </c>
      <c r="P41" s="79" t="e">
        <f t="shared" si="26"/>
        <v>#N/A</v>
      </c>
      <c r="Q41" s="79" t="e">
        <f t="shared" si="6"/>
        <v>#NUM!</v>
      </c>
      <c r="R41" s="79" t="e">
        <f t="shared" si="7"/>
        <v>#NUM!</v>
      </c>
      <c r="S41" s="79" t="e">
        <f t="shared" si="8"/>
        <v>#NUM!</v>
      </c>
      <c r="T41" s="79" t="e">
        <f t="shared" si="9"/>
        <v>#NUM!</v>
      </c>
      <c r="U41" s="79" t="e">
        <f t="shared" si="10"/>
        <v>#N/A</v>
      </c>
      <c r="V41" s="79" t="e">
        <f t="shared" si="11"/>
        <v>#NUM!</v>
      </c>
      <c r="W41" s="79" t="e">
        <f t="shared" si="12"/>
        <v>#NUM!</v>
      </c>
      <c r="X41" s="79" t="e">
        <f t="shared" si="13"/>
        <v>#NUM!</v>
      </c>
      <c r="Y41" s="79" t="e">
        <f t="shared" si="14"/>
        <v>#NUM!</v>
      </c>
      <c r="Z41" s="79" t="e">
        <f t="shared" si="15"/>
        <v>#N/A</v>
      </c>
      <c r="AA41" s="79" t="e">
        <f t="shared" si="16"/>
        <v>#NUM!</v>
      </c>
      <c r="AB41" s="79" t="e">
        <f t="shared" si="17"/>
        <v>#NUM!</v>
      </c>
      <c r="AC41" s="79" t="e">
        <f t="shared" si="18"/>
        <v>#NUM!</v>
      </c>
      <c r="AD41" s="79" t="e">
        <f t="shared" si="19"/>
        <v>#NUM!</v>
      </c>
      <c r="AE41" s="79" t="e">
        <f t="shared" si="20"/>
        <v>#NUM!</v>
      </c>
      <c r="AF41" s="79" t="e">
        <f t="shared" si="21"/>
        <v>#N/A</v>
      </c>
      <c r="AG41" s="79" t="e">
        <f t="shared" si="22"/>
        <v>#NUM!</v>
      </c>
      <c r="AH41" s="79" t="e">
        <f t="shared" si="23"/>
        <v>#NUM!</v>
      </c>
      <c r="AI41" s="79" t="e">
        <f t="shared" si="24"/>
        <v>#NUM!</v>
      </c>
      <c r="AJ41" s="79" t="e">
        <f t="shared" si="25"/>
        <v>#N/A</v>
      </c>
    </row>
    <row r="42" spans="1:36" ht="12.95" customHeight="1" x14ac:dyDescent="0.15">
      <c r="A42" s="78"/>
      <c r="B42" s="107"/>
      <c r="C42" s="107"/>
      <c r="D42" s="78"/>
      <c r="E42" s="78"/>
      <c r="F42" s="4" t="str">
        <f t="shared" si="0"/>
        <v/>
      </c>
      <c r="G42" s="78"/>
      <c r="H42" s="78"/>
      <c r="I42" s="78"/>
      <c r="K42" s="79" t="e">
        <f t="shared" si="1"/>
        <v>#NUM!</v>
      </c>
      <c r="L42" s="79" t="e">
        <f t="shared" si="2"/>
        <v>#NUM!</v>
      </c>
      <c r="M42" s="79" t="e">
        <f t="shared" si="3"/>
        <v>#NUM!</v>
      </c>
      <c r="N42" s="79" t="e">
        <f t="shared" si="4"/>
        <v>#NUM!</v>
      </c>
      <c r="O42" s="79" t="e">
        <f t="shared" si="5"/>
        <v>#NUM!</v>
      </c>
      <c r="P42" s="79" t="e">
        <f t="shared" si="26"/>
        <v>#N/A</v>
      </c>
      <c r="Q42" s="79" t="e">
        <f t="shared" si="6"/>
        <v>#NUM!</v>
      </c>
      <c r="R42" s="79" t="e">
        <f t="shared" si="7"/>
        <v>#NUM!</v>
      </c>
      <c r="S42" s="79" t="e">
        <f t="shared" si="8"/>
        <v>#NUM!</v>
      </c>
      <c r="T42" s="79" t="e">
        <f t="shared" si="9"/>
        <v>#NUM!</v>
      </c>
      <c r="U42" s="79" t="e">
        <f t="shared" si="10"/>
        <v>#N/A</v>
      </c>
      <c r="V42" s="79" t="e">
        <f t="shared" si="11"/>
        <v>#NUM!</v>
      </c>
      <c r="W42" s="79" t="e">
        <f t="shared" si="12"/>
        <v>#NUM!</v>
      </c>
      <c r="X42" s="79" t="e">
        <f t="shared" si="13"/>
        <v>#NUM!</v>
      </c>
      <c r="Y42" s="79" t="e">
        <f t="shared" si="14"/>
        <v>#NUM!</v>
      </c>
      <c r="Z42" s="79" t="e">
        <f t="shared" si="15"/>
        <v>#N/A</v>
      </c>
      <c r="AA42" s="79" t="e">
        <f t="shared" si="16"/>
        <v>#NUM!</v>
      </c>
      <c r="AB42" s="79" t="e">
        <f t="shared" si="17"/>
        <v>#NUM!</v>
      </c>
      <c r="AC42" s="79" t="e">
        <f t="shared" si="18"/>
        <v>#NUM!</v>
      </c>
      <c r="AD42" s="79" t="e">
        <f t="shared" si="19"/>
        <v>#NUM!</v>
      </c>
      <c r="AE42" s="79" t="e">
        <f t="shared" si="20"/>
        <v>#NUM!</v>
      </c>
      <c r="AF42" s="79" t="e">
        <f t="shared" si="21"/>
        <v>#N/A</v>
      </c>
      <c r="AG42" s="79" t="e">
        <f t="shared" si="22"/>
        <v>#NUM!</v>
      </c>
      <c r="AH42" s="79" t="e">
        <f t="shared" si="23"/>
        <v>#NUM!</v>
      </c>
      <c r="AI42" s="79" t="e">
        <f t="shared" si="24"/>
        <v>#NUM!</v>
      </c>
      <c r="AJ42" s="79" t="e">
        <f t="shared" si="25"/>
        <v>#N/A</v>
      </c>
    </row>
    <row r="43" spans="1:36" ht="12.95" customHeight="1" x14ac:dyDescent="0.15">
      <c r="A43" s="78"/>
      <c r="B43" s="107"/>
      <c r="C43" s="107"/>
      <c r="D43" s="78"/>
      <c r="E43" s="78"/>
      <c r="F43" s="4" t="str">
        <f t="shared" si="0"/>
        <v/>
      </c>
      <c r="G43" s="78"/>
      <c r="H43" s="78"/>
      <c r="I43" s="78"/>
      <c r="K43" s="79" t="e">
        <f t="shared" si="1"/>
        <v>#NUM!</v>
      </c>
      <c r="L43" s="79" t="e">
        <f t="shared" si="2"/>
        <v>#NUM!</v>
      </c>
      <c r="M43" s="79" t="e">
        <f t="shared" si="3"/>
        <v>#NUM!</v>
      </c>
      <c r="N43" s="79" t="e">
        <f t="shared" si="4"/>
        <v>#NUM!</v>
      </c>
      <c r="O43" s="79" t="e">
        <f t="shared" si="5"/>
        <v>#NUM!</v>
      </c>
      <c r="P43" s="79" t="e">
        <f t="shared" si="26"/>
        <v>#N/A</v>
      </c>
      <c r="Q43" s="79" t="e">
        <f t="shared" si="6"/>
        <v>#NUM!</v>
      </c>
      <c r="R43" s="79" t="e">
        <f t="shared" si="7"/>
        <v>#NUM!</v>
      </c>
      <c r="S43" s="79" t="e">
        <f t="shared" si="8"/>
        <v>#NUM!</v>
      </c>
      <c r="T43" s="79" t="e">
        <f t="shared" si="9"/>
        <v>#NUM!</v>
      </c>
      <c r="U43" s="79" t="e">
        <f t="shared" si="10"/>
        <v>#N/A</v>
      </c>
      <c r="V43" s="79" t="e">
        <f t="shared" si="11"/>
        <v>#NUM!</v>
      </c>
      <c r="W43" s="79" t="e">
        <f t="shared" si="12"/>
        <v>#NUM!</v>
      </c>
      <c r="X43" s="79" t="e">
        <f t="shared" si="13"/>
        <v>#NUM!</v>
      </c>
      <c r="Y43" s="79" t="e">
        <f t="shared" si="14"/>
        <v>#NUM!</v>
      </c>
      <c r="Z43" s="79" t="e">
        <f t="shared" si="15"/>
        <v>#N/A</v>
      </c>
      <c r="AA43" s="79" t="e">
        <f t="shared" si="16"/>
        <v>#NUM!</v>
      </c>
      <c r="AB43" s="79" t="e">
        <f t="shared" si="17"/>
        <v>#NUM!</v>
      </c>
      <c r="AC43" s="79" t="e">
        <f t="shared" si="18"/>
        <v>#NUM!</v>
      </c>
      <c r="AD43" s="79" t="e">
        <f t="shared" si="19"/>
        <v>#NUM!</v>
      </c>
      <c r="AE43" s="79" t="e">
        <f t="shared" si="20"/>
        <v>#NUM!</v>
      </c>
      <c r="AF43" s="79" t="e">
        <f t="shared" si="21"/>
        <v>#N/A</v>
      </c>
      <c r="AG43" s="79" t="e">
        <f t="shared" si="22"/>
        <v>#NUM!</v>
      </c>
      <c r="AH43" s="79" t="e">
        <f t="shared" si="23"/>
        <v>#NUM!</v>
      </c>
      <c r="AI43" s="79" t="e">
        <f t="shared" si="24"/>
        <v>#NUM!</v>
      </c>
      <c r="AJ43" s="79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8" t="s">
        <v>18</v>
      </c>
      <c r="D46" s="78" t="s">
        <v>19</v>
      </c>
      <c r="E46" s="78" t="s">
        <v>20</v>
      </c>
      <c r="F46" s="10"/>
      <c r="G46" s="5" t="s">
        <v>21</v>
      </c>
      <c r="H46" s="12"/>
      <c r="I46" s="104" t="s">
        <v>161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28</v>
      </c>
      <c r="D47" s="14">
        <f>COUNTIF(G4:G43,"*下層*")</f>
        <v>0</v>
      </c>
      <c r="E47" s="14">
        <f>COUNTA(A4:A43)</f>
        <v>28</v>
      </c>
      <c r="F47" s="10"/>
      <c r="G47" s="15">
        <f>C47*100</f>
        <v>2800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11</v>
      </c>
      <c r="D48" s="14" t="str">
        <f>IF(D47&gt;0,ROUND(SUMIF(G4:G43,"*下層*",E4:E43)/D47,0),"")</f>
        <v/>
      </c>
      <c r="E48" s="14">
        <f>ROUND(SUM(E4:E43)/E47,0)</f>
        <v>11</v>
      </c>
      <c r="F48" s="13"/>
      <c r="G48" s="15">
        <f>C48</f>
        <v>11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14</v>
      </c>
      <c r="D49" s="14" t="str">
        <f>IF(D47&gt;0,ROUND(SUMIF(G4:G43,"*下層*",D4:D43)/D47,0),"")</f>
        <v/>
      </c>
      <c r="E49" s="14">
        <f>ROUND(SUM(D4:D43)/E47,0)</f>
        <v>14</v>
      </c>
      <c r="F49" s="13"/>
      <c r="G49" s="15">
        <f>C49</f>
        <v>14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3.0000000000000009</v>
      </c>
      <c r="D50" s="16">
        <f>SUMIF(G4:G43,"*下層*",F4:F43)</f>
        <v>0</v>
      </c>
      <c r="E50" s="4">
        <f>SUM(F4:F43)</f>
        <v>3.0000000000000009</v>
      </c>
      <c r="F50" s="13"/>
      <c r="G50" s="17">
        <f>C50*100</f>
        <v>300.00000000000011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形状比＝79、Sr＝17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8" t="s">
        <v>18</v>
      </c>
      <c r="D53" s="78" t="s">
        <v>19</v>
      </c>
      <c r="E53" s="78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21</v>
      </c>
      <c r="D54" s="14">
        <f>COUNTIF(H4:H43,"▲")</f>
        <v>0</v>
      </c>
      <c r="E54" s="14">
        <f>COUNTA(H4:H43)</f>
        <v>21</v>
      </c>
      <c r="F54" s="10"/>
      <c r="G54" s="15">
        <f>C54*100</f>
        <v>2100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12</v>
      </c>
      <c r="D56" s="14" t="str">
        <f>IF(D54&gt;0,ROUND(SUMIF(H4:H43,"▲",D4:D43)/D54,0),"")</f>
        <v/>
      </c>
      <c r="E56" s="14">
        <f>ROUND(SUMIF(H4:H43,"*",D4:D43)/E54,0)</f>
        <v>12</v>
      </c>
      <c r="F56" s="13"/>
      <c r="G56" s="15">
        <f>C56</f>
        <v>12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1.7000000000000002</v>
      </c>
      <c r="D57" s="16">
        <f>SUMIF(H4:H43,"▲",F4:F43)</f>
        <v>0</v>
      </c>
      <c r="E57" s="16">
        <f>SUM(C57:D57)</f>
        <v>1.7000000000000002</v>
      </c>
      <c r="F57" s="13"/>
      <c r="G57" s="19">
        <f>C57*100</f>
        <v>170.00000000000003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8" t="s">
        <v>18</v>
      </c>
      <c r="D60" s="78" t="s">
        <v>19</v>
      </c>
      <c r="E60" s="78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56.7</v>
      </c>
      <c r="D62" s="20" t="str">
        <f>IF(D47&gt;0,ROUND(D57/D50*100,1),"")</f>
        <v/>
      </c>
      <c r="E62" s="20">
        <f>ROUND(E57/E50*100,1)</f>
        <v>56.7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8" t="s">
        <v>18</v>
      </c>
      <c r="D65" s="78" t="s">
        <v>19</v>
      </c>
      <c r="E65" s="78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1.3000000000000007</v>
      </c>
      <c r="D69" s="16" t="str">
        <f>IF(D66&gt;0,D50-D57,"")</f>
        <v/>
      </c>
      <c r="E69" s="4">
        <f>SUM(C69:D69)</f>
        <v>1.3000000000000007</v>
      </c>
      <c r="F69" s="13"/>
      <c r="G69" s="17">
        <f>C69*100</f>
        <v>130.00000000000006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形状比＝74、Sr＝27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575" priority="16" stopIfTrue="1">
      <formula>AND(($H4="スギ"),(#REF!&lt;12))</formula>
    </cfRule>
  </conditionalFormatting>
  <conditionalFormatting sqref="L4:L43">
    <cfRule type="expression" dxfId="574" priority="15" stopIfTrue="1">
      <formula>AND(($H4="スギ"),(#REF!&lt;22),(#REF!&gt;=12))</formula>
    </cfRule>
  </conditionalFormatting>
  <conditionalFormatting sqref="M4:M43">
    <cfRule type="expression" dxfId="573" priority="14" stopIfTrue="1">
      <formula>AND(($H4="スギ"),(#REF!&lt;32),(#REF!&gt;=22))</formula>
    </cfRule>
  </conditionalFormatting>
  <conditionalFormatting sqref="N4:N43">
    <cfRule type="expression" dxfId="572" priority="13" stopIfTrue="1">
      <formula>AND(($H4="スギ"),(#REF!&lt;42),(#REF!&gt;=32))</formula>
    </cfRule>
  </conditionalFormatting>
  <conditionalFormatting sqref="U4:U43 Z4:AF43 AJ4:AJ43 O4:P43">
    <cfRule type="expression" dxfId="571" priority="12" stopIfTrue="1">
      <formula>AND(($H4="スギ"),(#REF!&gt;=42))</formula>
    </cfRule>
  </conditionalFormatting>
  <conditionalFormatting sqref="Q4:Q43 AA4:AA43">
    <cfRule type="expression" dxfId="570" priority="11" stopIfTrue="1">
      <formula>AND(($H4="ヒノキ"),(#REF!&lt;12))</formula>
    </cfRule>
  </conditionalFormatting>
  <conditionalFormatting sqref="R4:R43 AB4:AE43">
    <cfRule type="expression" dxfId="569" priority="10" stopIfTrue="1">
      <formula>AND(($H4="ヒノキ"),(#REF!&lt;22),(#REF!&gt;=12))</formula>
    </cfRule>
  </conditionalFormatting>
  <conditionalFormatting sqref="S4:S43">
    <cfRule type="expression" dxfId="568" priority="9" stopIfTrue="1">
      <formula>AND(($H4="ヒノキ"),(#REF!&lt;32),(#REF!&gt;=22))</formula>
    </cfRule>
  </conditionalFormatting>
  <conditionalFormatting sqref="T4:U43 Z4:AF43 AJ4:AJ43">
    <cfRule type="expression" dxfId="567" priority="8" stopIfTrue="1">
      <formula>AND(($H4="ヒノキ"),(#REF!&gt;=32))</formula>
    </cfRule>
  </conditionalFormatting>
  <conditionalFormatting sqref="V4:V43 AA4:AA43">
    <cfRule type="expression" dxfId="566" priority="7" stopIfTrue="1">
      <formula>AND(($H4="アカマツ"),(#REF!&lt;12))</formula>
    </cfRule>
  </conditionalFormatting>
  <conditionalFormatting sqref="W4:W43 AB4:AB43">
    <cfRule type="expression" dxfId="565" priority="6" stopIfTrue="1">
      <formula>AND(($H4="アカマツ"),(#REF!&lt;22),(#REF!&gt;=12))</formula>
    </cfRule>
  </conditionalFormatting>
  <conditionalFormatting sqref="X4:X43 AC4:AC43">
    <cfRule type="expression" dxfId="564" priority="5" stopIfTrue="1">
      <formula>AND(($H4="アカマツ"),(#REF!&lt;42),(#REF!&gt;=22))</formula>
    </cfRule>
  </conditionalFormatting>
  <conditionalFormatting sqref="Y4:AF43 AJ4:AJ43">
    <cfRule type="expression" dxfId="563" priority="4" stopIfTrue="1">
      <formula>AND(($H4="アカマツ"),(#REF!&gt;=42))</formula>
    </cfRule>
  </conditionalFormatting>
  <conditionalFormatting sqref="AG4:AG43">
    <cfRule type="expression" dxfId="562" priority="3" stopIfTrue="1">
      <formula>AND(($H4&lt;&gt;"スギ"),($H4&lt;&gt;"ヒノキ"),($H4&lt;&gt;"アカマツ"),(#REF!&lt;12))</formula>
    </cfRule>
  </conditionalFormatting>
  <conditionalFormatting sqref="AH4:AH43">
    <cfRule type="expression" dxfId="56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6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</sheetPr>
  <dimension ref="A1:AJ120"/>
  <sheetViews>
    <sheetView showGridLines="0" tabSelected="1" view="pageBreakPreview" topLeftCell="A28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125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80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9">
        <v>0</v>
      </c>
      <c r="L3" s="79">
        <v>12</v>
      </c>
      <c r="M3" s="79">
        <v>22</v>
      </c>
      <c r="N3" s="79">
        <v>32</v>
      </c>
      <c r="O3" s="79">
        <v>42</v>
      </c>
      <c r="P3" s="79" t="s">
        <v>14</v>
      </c>
      <c r="Q3" s="79">
        <v>0</v>
      </c>
      <c r="R3" s="79">
        <v>12</v>
      </c>
      <c r="S3" s="79">
        <v>22</v>
      </c>
      <c r="T3" s="79">
        <v>32</v>
      </c>
      <c r="U3" s="79" t="s">
        <v>14</v>
      </c>
      <c r="V3" s="79">
        <v>0</v>
      </c>
      <c r="W3" s="79">
        <v>12</v>
      </c>
      <c r="X3" s="79">
        <v>22</v>
      </c>
      <c r="Y3" s="79">
        <v>42</v>
      </c>
      <c r="Z3" s="79" t="s">
        <v>14</v>
      </c>
      <c r="AA3" s="79">
        <v>0</v>
      </c>
      <c r="AB3" s="79">
        <v>12</v>
      </c>
      <c r="AC3" s="79">
        <v>22</v>
      </c>
      <c r="AD3" s="79">
        <v>32</v>
      </c>
      <c r="AE3" s="79">
        <v>42</v>
      </c>
      <c r="AF3" s="79" t="s">
        <v>14</v>
      </c>
      <c r="AG3" s="79">
        <v>0</v>
      </c>
      <c r="AH3" s="79">
        <v>12</v>
      </c>
      <c r="AI3" s="79">
        <v>42</v>
      </c>
      <c r="AJ3" s="79" t="s">
        <v>14</v>
      </c>
    </row>
    <row r="4" spans="1:36" ht="12.95" customHeight="1" x14ac:dyDescent="0.15">
      <c r="A4" s="78">
        <v>781</v>
      </c>
      <c r="B4" s="107" t="s">
        <v>151</v>
      </c>
      <c r="C4" s="107"/>
      <c r="D4" s="78">
        <v>28</v>
      </c>
      <c r="E4" s="78">
        <v>15</v>
      </c>
      <c r="F4" s="4">
        <f t="shared" ref="F4:F43" si="0">IF(D4&gt;0,IF(B4="スギ",P4,IF(B4="ヒノキ",U4,IF(B4="アカマツ",Z4,IF(B4="カラマツ",AF4,AJ4)))),"")</f>
        <v>0.42</v>
      </c>
      <c r="G4" s="5" t="s">
        <v>63</v>
      </c>
      <c r="H4" s="78"/>
      <c r="I4" s="85" t="s">
        <v>83</v>
      </c>
      <c r="J4" s="1" t="s">
        <v>15</v>
      </c>
      <c r="K4" s="79">
        <f t="shared" ref="K4:K43" si="1">IF(ROUND(10^(-5+0.8769+1.7454*LOG(D4)+1.014*LOG(E4)),2)&gt;=0.01,ROUND(10^(-5+0.8769+1.7454*LOG(D4)+1.014*LOG(E4)),2),ROUND(10^(-5+0.8769+1.7454*LOG(D4)+1.014*LOG(E4)),3))</f>
        <v>0.39</v>
      </c>
      <c r="L4" s="79">
        <f t="shared" ref="L4:L43" si="2">ROUND(10^(-5+0.73504+1.83346*LOG(D4)+1.06569*LOG(E4)),2)</f>
        <v>0.44</v>
      </c>
      <c r="M4" s="79">
        <f t="shared" ref="M4:M43" si="3">ROUND(10^(-5+0.71514+1.74357*LOG(D4)+1.17719*LOG(E4)),2)</f>
        <v>0.42</v>
      </c>
      <c r="N4" s="79">
        <f t="shared" ref="N4:N43" si="4">ROUND(10^(-5+0.82956+1.76381*LOG(D4)+1.06412*LOG(E4)),2)</f>
        <v>0.43</v>
      </c>
      <c r="O4" s="79">
        <f t="shared" ref="O4:O43" si="5">ROUND(10^(-5+0.88226+1.79204*LOG(D4)+0.99303*LOG(E4)),2)</f>
        <v>0.44</v>
      </c>
      <c r="P4" s="79">
        <f>HLOOKUP($D4,K$3:O$43,MATCH($A4,$A$3:$A$43,0),1)</f>
        <v>0.42</v>
      </c>
      <c r="Q4" s="79">
        <f t="shared" ref="Q4:Q43" si="6">IF(ROUND(10^(1.810672*LOG(D4)+0.982833*LOG(E4)-4.173533),2)&gt;=0.01,ROUND(10^(1.810672*LOG(D4)+0.982833*LOG(E4)-4.173533),2),ROUND(10^(1.810672*LOG(D4)+0.982833*LOG(E4)-4.173533),3))</f>
        <v>0.4</v>
      </c>
      <c r="R4" s="79">
        <f t="shared" ref="R4:R43" si="7">ROUND(10^(1.905709*LOG(D4)+1.011385*LOG(E4)-4.293729),2)</f>
        <v>0.45</v>
      </c>
      <c r="S4" s="79">
        <f t="shared" ref="S4:S43" si="8">ROUND(10^(1.771888*LOG(D4)+1.138415*LOG(E4)-4.271259),2)</f>
        <v>0.43</v>
      </c>
      <c r="T4" s="79">
        <f t="shared" ref="T4:T43" si="9">ROUND(10^(1.671519*LOG(D4)+1.363617*LOG(E4)-4.404407),2)</f>
        <v>0.42</v>
      </c>
      <c r="U4" s="79">
        <f t="shared" ref="U4:U43" si="10">HLOOKUP($D4,Q$3:T$43,MATCH($A4,$A$3:$A$43,0),1)</f>
        <v>0.43</v>
      </c>
      <c r="V4" s="79">
        <f t="shared" ref="V4:V43" si="11">IF(ROUND(10^(-4.249503+1.946501*LOG(D4)+0.942682*LOG(E4)),2)&gt;=0.01,ROUND(10^(-4.249503+1.946501*LOG(D4)+0.942682*LOG(E4)),2),ROUND(10^(-4.249503+1.946501*LOG(D4)+0.942682*LOG(E4)),3))</f>
        <v>0.47</v>
      </c>
      <c r="W4" s="79">
        <f t="shared" ref="W4:W43" si="12">ROUND(10^(-4.155639+1.847898*LOG(D4)+0.951955*LOG(E4)),2)</f>
        <v>0.43</v>
      </c>
      <c r="X4" s="79">
        <f t="shared" ref="X4:X43" si="13">ROUND(10^(-4.194535+1.804172*LOG(D4)+1.034248*LOG(E4)),2)</f>
        <v>0.43</v>
      </c>
      <c r="Y4" s="79">
        <f t="shared" ref="Y4:Y43" si="14">ROUND(10^(-4.42347+2.006485*LOG(D4)+0.967757*LOG(E4)),2)</f>
        <v>0.42</v>
      </c>
      <c r="Z4" s="79">
        <f t="shared" ref="Z4:Z43" si="15">HLOOKUP($D4,V$3:Y$43,MATCH($A4,$A$3:$A$43,0),1)</f>
        <v>0.43</v>
      </c>
      <c r="AA4" s="79">
        <f t="shared" ref="AA4:AA43" si="16">IF(ROUND(10^(1.80389*LOG(D4)+0.962587*LOG(E4)-4.155099),2)&gt;=0.01,ROUND(10^(1.80389*LOG(D4)+0.962587*LOG(E4)-4.155099),2),ROUND(10^(1.80389*LOG(D4)+0.962587*LOG(E4)-4.155099),3))</f>
        <v>0.39</v>
      </c>
      <c r="AB4" s="79">
        <f t="shared" ref="AB4:AB43" si="17">ROUND(10^(1.979213*LOG(D4)+0.998347*LOG(E4)-4.369281),2)</f>
        <v>0.47</v>
      </c>
      <c r="AC4" s="79">
        <f t="shared" ref="AC4:AC43" si="18">ROUND(10^(1.904401*LOG(D4)+1.062478*LOG(E4)-4.348104),2)</f>
        <v>0.45</v>
      </c>
      <c r="AD4" s="79">
        <f t="shared" ref="AD4:AD43" si="19">ROUND(10^(1.640825*LOG(D4)+1.080387*LOG(E4)-3.976731),2)</f>
        <v>0.47</v>
      </c>
      <c r="AE4" s="79">
        <f t="shared" ref="AE4:AE43" si="20">ROUND(10^(1.90887*LOG(D4)+1.088002*LOG(E4)-4.431495),2)</f>
        <v>0.41</v>
      </c>
      <c r="AF4" s="79">
        <f t="shared" ref="AF4:AF43" si="21">HLOOKUP($D4,AA$3:AE$43,MATCH($A4,$A$3:$A$43,0),1)</f>
        <v>0.45</v>
      </c>
      <c r="AG4" s="79">
        <f t="shared" ref="AG4:AG43" si="22">IF(ROUND(10^(1.94019664*LOG(D4)+0.84689666*LOG(E4)-4.20067295),2)&gt;=0.01,ROUND(10^(1.94019664*LOG(D4)+0.84689666*LOG(E4)-4.20067295),2),ROUND(10^(1.94019664*LOG(D4)+0.84689666*LOG(E4)-4.20067295),3))</f>
        <v>0.4</v>
      </c>
      <c r="AH4" s="79">
        <f t="shared" ref="AH4:AH43" si="23">ROUND(10^(1.93813902*LOG(D4)+0.96697002*LOG(E4)-4.32216295),2)</f>
        <v>0.42</v>
      </c>
      <c r="AI4" s="79">
        <f t="shared" ref="AI4:AI43" si="24">ROUND(10^(1.82464098*LOG(D4)+0.97625989*LOG(E4)-4.15096808),2)</f>
        <v>0.43</v>
      </c>
      <c r="AJ4" s="79">
        <f t="shared" ref="AJ4:AJ43" si="25">HLOOKUP($D4,AG$3:AI$43,MATCH($A4,$A$3:$A$43,0),1)</f>
        <v>0.42</v>
      </c>
    </row>
    <row r="5" spans="1:36" ht="12.95" customHeight="1" x14ac:dyDescent="0.15">
      <c r="A5" s="78">
        <v>782</v>
      </c>
      <c r="B5" s="107" t="s">
        <v>151</v>
      </c>
      <c r="C5" s="107"/>
      <c r="D5" s="78">
        <v>24</v>
      </c>
      <c r="E5" s="78">
        <v>14</v>
      </c>
      <c r="F5" s="4">
        <f t="shared" si="0"/>
        <v>0.28999999999999998</v>
      </c>
      <c r="G5" s="5" t="s">
        <v>63</v>
      </c>
      <c r="H5" s="78" t="s">
        <v>61</v>
      </c>
      <c r="I5" s="78"/>
      <c r="J5" s="1" t="s">
        <v>15</v>
      </c>
      <c r="K5" s="79">
        <f t="shared" si="1"/>
        <v>0.28000000000000003</v>
      </c>
      <c r="L5" s="79">
        <f t="shared" si="2"/>
        <v>0.31</v>
      </c>
      <c r="M5" s="79">
        <f t="shared" si="3"/>
        <v>0.3</v>
      </c>
      <c r="N5" s="79">
        <f t="shared" si="4"/>
        <v>0.3</v>
      </c>
      <c r="O5" s="79">
        <f t="shared" si="5"/>
        <v>0.31</v>
      </c>
      <c r="P5" s="79">
        <f t="shared" ref="P5:P43" si="26">HLOOKUP($D5,K$3:O$43,MATCH(A5,$A$3:$A$43,0),1)</f>
        <v>0.3</v>
      </c>
      <c r="Q5" s="79">
        <f t="shared" si="6"/>
        <v>0.28000000000000003</v>
      </c>
      <c r="R5" s="79">
        <f t="shared" si="7"/>
        <v>0.31</v>
      </c>
      <c r="S5" s="79">
        <f t="shared" si="8"/>
        <v>0.3</v>
      </c>
      <c r="T5" s="79">
        <f t="shared" si="9"/>
        <v>0.28999999999999998</v>
      </c>
      <c r="U5" s="79">
        <f t="shared" si="10"/>
        <v>0.3</v>
      </c>
      <c r="V5" s="79">
        <f t="shared" si="11"/>
        <v>0.33</v>
      </c>
      <c r="W5" s="79">
        <f t="shared" si="12"/>
        <v>0.31</v>
      </c>
      <c r="X5" s="79">
        <f t="shared" si="13"/>
        <v>0.3</v>
      </c>
      <c r="Y5" s="79">
        <f t="shared" si="14"/>
        <v>0.28999999999999998</v>
      </c>
      <c r="Z5" s="79">
        <f t="shared" si="15"/>
        <v>0.3</v>
      </c>
      <c r="AA5" s="79">
        <f t="shared" si="16"/>
        <v>0.27</v>
      </c>
      <c r="AB5" s="79">
        <f t="shared" si="17"/>
        <v>0.32</v>
      </c>
      <c r="AC5" s="79">
        <f t="shared" si="18"/>
        <v>0.31</v>
      </c>
      <c r="AD5" s="79">
        <f t="shared" si="19"/>
        <v>0.34</v>
      </c>
      <c r="AE5" s="79">
        <f t="shared" si="20"/>
        <v>0.28000000000000003</v>
      </c>
      <c r="AF5" s="79">
        <f t="shared" si="21"/>
        <v>0.31</v>
      </c>
      <c r="AG5" s="79">
        <f t="shared" si="22"/>
        <v>0.28000000000000003</v>
      </c>
      <c r="AH5" s="79">
        <f t="shared" si="23"/>
        <v>0.28999999999999998</v>
      </c>
      <c r="AI5" s="79">
        <f t="shared" si="24"/>
        <v>0.31</v>
      </c>
      <c r="AJ5" s="79">
        <f t="shared" si="25"/>
        <v>0.28999999999999998</v>
      </c>
    </row>
    <row r="6" spans="1:36" ht="12.95" customHeight="1" x14ac:dyDescent="0.15">
      <c r="A6" s="90">
        <v>783</v>
      </c>
      <c r="B6" s="107" t="s">
        <v>151</v>
      </c>
      <c r="C6" s="107"/>
      <c r="D6" s="78">
        <v>8</v>
      </c>
      <c r="E6" s="78">
        <v>8</v>
      </c>
      <c r="F6" s="4">
        <f t="shared" si="0"/>
        <v>0.02</v>
      </c>
      <c r="G6" s="5" t="s">
        <v>63</v>
      </c>
      <c r="H6" s="78" t="s">
        <v>61</v>
      </c>
      <c r="I6" s="78"/>
      <c r="J6" s="1" t="s">
        <v>15</v>
      </c>
      <c r="K6" s="79">
        <f t="shared" si="1"/>
        <v>0.02</v>
      </c>
      <c r="L6" s="79">
        <f t="shared" si="2"/>
        <v>0.02</v>
      </c>
      <c r="M6" s="79">
        <f t="shared" si="3"/>
        <v>0.02</v>
      </c>
      <c r="N6" s="79">
        <f t="shared" si="4"/>
        <v>0.02</v>
      </c>
      <c r="O6" s="79">
        <f t="shared" si="5"/>
        <v>0.02</v>
      </c>
      <c r="P6" s="79">
        <f t="shared" si="26"/>
        <v>0.02</v>
      </c>
      <c r="Q6" s="79">
        <f t="shared" si="6"/>
        <v>0.02</v>
      </c>
      <c r="R6" s="79">
        <f t="shared" si="7"/>
        <v>0.02</v>
      </c>
      <c r="S6" s="79">
        <f t="shared" si="8"/>
        <v>0.02</v>
      </c>
      <c r="T6" s="79">
        <f t="shared" si="9"/>
        <v>0.02</v>
      </c>
      <c r="U6" s="79">
        <f t="shared" si="10"/>
        <v>0.02</v>
      </c>
      <c r="V6" s="79">
        <f t="shared" si="11"/>
        <v>0.02</v>
      </c>
      <c r="W6" s="79">
        <f t="shared" si="12"/>
        <v>0.02</v>
      </c>
      <c r="X6" s="79">
        <f t="shared" si="13"/>
        <v>0.02</v>
      </c>
      <c r="Y6" s="79">
        <f t="shared" si="14"/>
        <v>0.02</v>
      </c>
      <c r="Z6" s="79">
        <f t="shared" si="15"/>
        <v>0.02</v>
      </c>
      <c r="AA6" s="79">
        <f t="shared" si="16"/>
        <v>0.02</v>
      </c>
      <c r="AB6" s="79">
        <f t="shared" si="17"/>
        <v>0.02</v>
      </c>
      <c r="AC6" s="79">
        <f t="shared" si="18"/>
        <v>0.02</v>
      </c>
      <c r="AD6" s="79">
        <f t="shared" si="19"/>
        <v>0.03</v>
      </c>
      <c r="AE6" s="79">
        <f t="shared" si="20"/>
        <v>0.02</v>
      </c>
      <c r="AF6" s="79">
        <f t="shared" si="21"/>
        <v>0.02</v>
      </c>
      <c r="AG6" s="79">
        <f t="shared" si="22"/>
        <v>0.02</v>
      </c>
      <c r="AH6" s="79">
        <f t="shared" si="23"/>
        <v>0.02</v>
      </c>
      <c r="AI6" s="79">
        <f t="shared" si="24"/>
        <v>0.02</v>
      </c>
      <c r="AJ6" s="79">
        <f t="shared" si="25"/>
        <v>0.02</v>
      </c>
    </row>
    <row r="7" spans="1:36" ht="12.95" customHeight="1" x14ac:dyDescent="0.15">
      <c r="A7" s="90">
        <v>784</v>
      </c>
      <c r="B7" s="107" t="s">
        <v>151</v>
      </c>
      <c r="C7" s="107"/>
      <c r="D7" s="78">
        <v>12</v>
      </c>
      <c r="E7" s="78">
        <v>11</v>
      </c>
      <c r="F7" s="4">
        <f t="shared" si="0"/>
        <v>0.06</v>
      </c>
      <c r="G7" s="5" t="s">
        <v>63</v>
      </c>
      <c r="H7" s="78" t="s">
        <v>61</v>
      </c>
      <c r="I7" s="78"/>
      <c r="J7" s="1" t="s">
        <v>15</v>
      </c>
      <c r="K7" s="79">
        <f t="shared" si="1"/>
        <v>7.0000000000000007E-2</v>
      </c>
      <c r="L7" s="79">
        <f t="shared" si="2"/>
        <v>7.0000000000000007E-2</v>
      </c>
      <c r="M7" s="79">
        <f t="shared" si="3"/>
        <v>7.0000000000000007E-2</v>
      </c>
      <c r="N7" s="79">
        <f t="shared" si="4"/>
        <v>7.0000000000000007E-2</v>
      </c>
      <c r="O7" s="79">
        <f t="shared" si="5"/>
        <v>7.0000000000000007E-2</v>
      </c>
      <c r="P7" s="79">
        <f t="shared" si="26"/>
        <v>7.0000000000000007E-2</v>
      </c>
      <c r="Q7" s="79">
        <f t="shared" si="6"/>
        <v>0.06</v>
      </c>
      <c r="R7" s="79">
        <f t="shared" si="7"/>
        <v>7.0000000000000007E-2</v>
      </c>
      <c r="S7" s="79">
        <f t="shared" si="8"/>
        <v>7.0000000000000007E-2</v>
      </c>
      <c r="T7" s="79">
        <f t="shared" si="9"/>
        <v>7.0000000000000007E-2</v>
      </c>
      <c r="U7" s="79">
        <f t="shared" si="10"/>
        <v>7.0000000000000007E-2</v>
      </c>
      <c r="V7" s="79">
        <f t="shared" si="11"/>
        <v>7.0000000000000007E-2</v>
      </c>
      <c r="W7" s="79">
        <f t="shared" si="12"/>
        <v>7.0000000000000007E-2</v>
      </c>
      <c r="X7" s="79">
        <f t="shared" si="13"/>
        <v>7.0000000000000007E-2</v>
      </c>
      <c r="Y7" s="79">
        <f t="shared" si="14"/>
        <v>0.06</v>
      </c>
      <c r="Z7" s="79">
        <f t="shared" si="15"/>
        <v>7.0000000000000007E-2</v>
      </c>
      <c r="AA7" s="79">
        <f t="shared" si="16"/>
        <v>0.06</v>
      </c>
      <c r="AB7" s="79">
        <f t="shared" si="17"/>
        <v>0.06</v>
      </c>
      <c r="AC7" s="79">
        <f t="shared" si="18"/>
        <v>7.0000000000000007E-2</v>
      </c>
      <c r="AD7" s="79">
        <f t="shared" si="19"/>
        <v>0.08</v>
      </c>
      <c r="AE7" s="79">
        <f t="shared" si="20"/>
        <v>0.06</v>
      </c>
      <c r="AF7" s="79">
        <f t="shared" si="21"/>
        <v>0.06</v>
      </c>
      <c r="AG7" s="79">
        <f t="shared" si="22"/>
        <v>0.06</v>
      </c>
      <c r="AH7" s="79">
        <f t="shared" si="23"/>
        <v>0.06</v>
      </c>
      <c r="AI7" s="79">
        <f t="shared" si="24"/>
        <v>7.0000000000000007E-2</v>
      </c>
      <c r="AJ7" s="79">
        <f t="shared" si="25"/>
        <v>0.06</v>
      </c>
    </row>
    <row r="8" spans="1:36" ht="12.95" customHeight="1" x14ac:dyDescent="0.15">
      <c r="A8" s="90">
        <v>785</v>
      </c>
      <c r="B8" s="107" t="s">
        <v>60</v>
      </c>
      <c r="C8" s="107"/>
      <c r="D8" s="78">
        <v>10</v>
      </c>
      <c r="E8" s="78">
        <v>10</v>
      </c>
      <c r="F8" s="4">
        <f t="shared" si="0"/>
        <v>0.04</v>
      </c>
      <c r="G8" s="5" t="s">
        <v>127</v>
      </c>
      <c r="H8" s="78" t="s">
        <v>61</v>
      </c>
      <c r="I8" s="78"/>
      <c r="J8" s="1" t="s">
        <v>15</v>
      </c>
      <c r="K8" s="79">
        <f t="shared" si="1"/>
        <v>0.04</v>
      </c>
      <c r="L8" s="79">
        <f t="shared" si="2"/>
        <v>0.04</v>
      </c>
      <c r="M8" s="79">
        <f t="shared" si="3"/>
        <v>0.04</v>
      </c>
      <c r="N8" s="79">
        <f t="shared" si="4"/>
        <v>0.05</v>
      </c>
      <c r="O8" s="79">
        <f t="shared" si="5"/>
        <v>0.05</v>
      </c>
      <c r="P8" s="79">
        <f t="shared" si="26"/>
        <v>0.04</v>
      </c>
      <c r="Q8" s="79">
        <f t="shared" si="6"/>
        <v>0.04</v>
      </c>
      <c r="R8" s="79">
        <f t="shared" si="7"/>
        <v>0.04</v>
      </c>
      <c r="S8" s="79">
        <f t="shared" si="8"/>
        <v>0.04</v>
      </c>
      <c r="T8" s="79">
        <f t="shared" si="9"/>
        <v>0.04</v>
      </c>
      <c r="U8" s="79">
        <f t="shared" si="10"/>
        <v>0.04</v>
      </c>
      <c r="V8" s="79">
        <f t="shared" si="11"/>
        <v>0.04</v>
      </c>
      <c r="W8" s="79">
        <f t="shared" si="12"/>
        <v>0.04</v>
      </c>
      <c r="X8" s="79">
        <f t="shared" si="13"/>
        <v>0.04</v>
      </c>
      <c r="Y8" s="79">
        <f t="shared" si="14"/>
        <v>0.04</v>
      </c>
      <c r="Z8" s="79">
        <f t="shared" si="15"/>
        <v>0.04</v>
      </c>
      <c r="AA8" s="79">
        <f t="shared" si="16"/>
        <v>0.04</v>
      </c>
      <c r="AB8" s="79">
        <f t="shared" si="17"/>
        <v>0.04</v>
      </c>
      <c r="AC8" s="79">
        <f t="shared" si="18"/>
        <v>0.04</v>
      </c>
      <c r="AD8" s="79">
        <f t="shared" si="19"/>
        <v>0.06</v>
      </c>
      <c r="AE8" s="79">
        <f t="shared" si="20"/>
        <v>0.04</v>
      </c>
      <c r="AF8" s="79">
        <f t="shared" si="21"/>
        <v>0.04</v>
      </c>
      <c r="AG8" s="79">
        <f t="shared" si="22"/>
        <v>0.04</v>
      </c>
      <c r="AH8" s="79">
        <f t="shared" si="23"/>
        <v>0.04</v>
      </c>
      <c r="AI8" s="79">
        <f t="shared" si="24"/>
        <v>0.04</v>
      </c>
      <c r="AJ8" s="79">
        <f t="shared" si="25"/>
        <v>0.04</v>
      </c>
    </row>
    <row r="9" spans="1:36" ht="12.95" customHeight="1" x14ac:dyDescent="0.15">
      <c r="A9" s="90">
        <v>786</v>
      </c>
      <c r="B9" s="107" t="s">
        <v>60</v>
      </c>
      <c r="C9" s="107"/>
      <c r="D9" s="78">
        <v>8</v>
      </c>
      <c r="E9" s="78">
        <v>8</v>
      </c>
      <c r="F9" s="4">
        <f t="shared" si="0"/>
        <v>0.02</v>
      </c>
      <c r="G9" s="5" t="s">
        <v>127</v>
      </c>
      <c r="H9" s="78" t="s">
        <v>61</v>
      </c>
      <c r="I9" s="78"/>
      <c r="J9" s="1" t="s">
        <v>15</v>
      </c>
      <c r="K9" s="79">
        <f t="shared" si="1"/>
        <v>0.02</v>
      </c>
      <c r="L9" s="79">
        <f t="shared" si="2"/>
        <v>0.02</v>
      </c>
      <c r="M9" s="79">
        <f t="shared" si="3"/>
        <v>0.02</v>
      </c>
      <c r="N9" s="79">
        <f t="shared" si="4"/>
        <v>0.02</v>
      </c>
      <c r="O9" s="79">
        <f t="shared" si="5"/>
        <v>0.02</v>
      </c>
      <c r="P9" s="79">
        <f t="shared" si="26"/>
        <v>0.02</v>
      </c>
      <c r="Q9" s="79">
        <f t="shared" si="6"/>
        <v>0.02</v>
      </c>
      <c r="R9" s="79">
        <f t="shared" si="7"/>
        <v>0.02</v>
      </c>
      <c r="S9" s="79">
        <f t="shared" si="8"/>
        <v>0.02</v>
      </c>
      <c r="T9" s="79">
        <f t="shared" si="9"/>
        <v>0.02</v>
      </c>
      <c r="U9" s="79">
        <f t="shared" si="10"/>
        <v>0.02</v>
      </c>
      <c r="V9" s="79">
        <f t="shared" si="11"/>
        <v>0.02</v>
      </c>
      <c r="W9" s="79">
        <f t="shared" si="12"/>
        <v>0.02</v>
      </c>
      <c r="X9" s="79">
        <f t="shared" si="13"/>
        <v>0.02</v>
      </c>
      <c r="Y9" s="79">
        <f t="shared" si="14"/>
        <v>0.02</v>
      </c>
      <c r="Z9" s="79">
        <f t="shared" si="15"/>
        <v>0.02</v>
      </c>
      <c r="AA9" s="79">
        <f t="shared" si="16"/>
        <v>0.02</v>
      </c>
      <c r="AB9" s="79">
        <f t="shared" si="17"/>
        <v>0.02</v>
      </c>
      <c r="AC9" s="79">
        <f t="shared" si="18"/>
        <v>0.02</v>
      </c>
      <c r="AD9" s="79">
        <f t="shared" si="19"/>
        <v>0.03</v>
      </c>
      <c r="AE9" s="79">
        <f t="shared" si="20"/>
        <v>0.02</v>
      </c>
      <c r="AF9" s="79">
        <f t="shared" si="21"/>
        <v>0.02</v>
      </c>
      <c r="AG9" s="79">
        <f t="shared" si="22"/>
        <v>0.02</v>
      </c>
      <c r="AH9" s="79">
        <f t="shared" si="23"/>
        <v>0.02</v>
      </c>
      <c r="AI9" s="79">
        <f t="shared" si="24"/>
        <v>0.02</v>
      </c>
      <c r="AJ9" s="79">
        <f t="shared" si="25"/>
        <v>0.02</v>
      </c>
    </row>
    <row r="10" spans="1:36" ht="12.95" customHeight="1" x14ac:dyDescent="0.15">
      <c r="A10" s="90">
        <v>787</v>
      </c>
      <c r="B10" s="107" t="s">
        <v>60</v>
      </c>
      <c r="C10" s="107"/>
      <c r="D10" s="78">
        <v>10</v>
      </c>
      <c r="E10" s="78">
        <v>9</v>
      </c>
      <c r="F10" s="4">
        <f t="shared" si="0"/>
        <v>0.04</v>
      </c>
      <c r="G10" s="5" t="s">
        <v>63</v>
      </c>
      <c r="H10" s="78" t="s">
        <v>61</v>
      </c>
      <c r="I10" s="78"/>
      <c r="J10" s="1" t="s">
        <v>15</v>
      </c>
      <c r="K10" s="79">
        <f t="shared" si="1"/>
        <v>0.04</v>
      </c>
      <c r="L10" s="79">
        <f t="shared" si="2"/>
        <v>0.04</v>
      </c>
      <c r="M10" s="79">
        <f t="shared" si="3"/>
        <v>0.04</v>
      </c>
      <c r="N10" s="79">
        <f t="shared" si="4"/>
        <v>0.04</v>
      </c>
      <c r="O10" s="79">
        <f t="shared" si="5"/>
        <v>0.04</v>
      </c>
      <c r="P10" s="79">
        <f t="shared" si="26"/>
        <v>0.04</v>
      </c>
      <c r="Q10" s="79">
        <f t="shared" si="6"/>
        <v>0.04</v>
      </c>
      <c r="R10" s="79">
        <f t="shared" si="7"/>
        <v>0.04</v>
      </c>
      <c r="S10" s="79">
        <f t="shared" si="8"/>
        <v>0.04</v>
      </c>
      <c r="T10" s="79">
        <f t="shared" si="9"/>
        <v>0.04</v>
      </c>
      <c r="U10" s="79">
        <f t="shared" si="10"/>
        <v>0.04</v>
      </c>
      <c r="V10" s="79">
        <f t="shared" si="11"/>
        <v>0.04</v>
      </c>
      <c r="W10" s="79">
        <f t="shared" si="12"/>
        <v>0.04</v>
      </c>
      <c r="X10" s="79">
        <f t="shared" si="13"/>
        <v>0.04</v>
      </c>
      <c r="Y10" s="79">
        <f t="shared" si="14"/>
        <v>0.03</v>
      </c>
      <c r="Z10" s="79">
        <f t="shared" si="15"/>
        <v>0.04</v>
      </c>
      <c r="AA10" s="79">
        <f t="shared" si="16"/>
        <v>0.04</v>
      </c>
      <c r="AB10" s="79">
        <f t="shared" si="17"/>
        <v>0.04</v>
      </c>
      <c r="AC10" s="79">
        <f t="shared" si="18"/>
        <v>0.04</v>
      </c>
      <c r="AD10" s="79">
        <f t="shared" si="19"/>
        <v>0.05</v>
      </c>
      <c r="AE10" s="79">
        <f t="shared" si="20"/>
        <v>0.03</v>
      </c>
      <c r="AF10" s="79">
        <f t="shared" si="21"/>
        <v>0.04</v>
      </c>
      <c r="AG10" s="79">
        <f t="shared" si="22"/>
        <v>0.04</v>
      </c>
      <c r="AH10" s="79">
        <f t="shared" si="23"/>
        <v>0.03</v>
      </c>
      <c r="AI10" s="79">
        <f t="shared" si="24"/>
        <v>0.04</v>
      </c>
      <c r="AJ10" s="79">
        <f t="shared" si="25"/>
        <v>0.04</v>
      </c>
    </row>
    <row r="11" spans="1:36" ht="12.95" customHeight="1" x14ac:dyDescent="0.15">
      <c r="A11" s="90">
        <v>788</v>
      </c>
      <c r="B11" s="107" t="s">
        <v>60</v>
      </c>
      <c r="C11" s="107"/>
      <c r="D11" s="78">
        <v>10</v>
      </c>
      <c r="E11" s="78">
        <v>9</v>
      </c>
      <c r="F11" s="4">
        <f t="shared" si="0"/>
        <v>0.04</v>
      </c>
      <c r="G11" s="5" t="s">
        <v>63</v>
      </c>
      <c r="H11" s="78" t="s">
        <v>61</v>
      </c>
      <c r="I11" s="78"/>
      <c r="J11" s="1" t="s">
        <v>15</v>
      </c>
      <c r="K11" s="79">
        <f t="shared" si="1"/>
        <v>0.04</v>
      </c>
      <c r="L11" s="79">
        <f t="shared" si="2"/>
        <v>0.04</v>
      </c>
      <c r="M11" s="79">
        <f t="shared" si="3"/>
        <v>0.04</v>
      </c>
      <c r="N11" s="79">
        <f t="shared" si="4"/>
        <v>0.04</v>
      </c>
      <c r="O11" s="79">
        <f t="shared" si="5"/>
        <v>0.04</v>
      </c>
      <c r="P11" s="79">
        <f t="shared" si="26"/>
        <v>0.04</v>
      </c>
      <c r="Q11" s="79">
        <f t="shared" si="6"/>
        <v>0.04</v>
      </c>
      <c r="R11" s="79">
        <f t="shared" si="7"/>
        <v>0.04</v>
      </c>
      <c r="S11" s="79">
        <f t="shared" si="8"/>
        <v>0.04</v>
      </c>
      <c r="T11" s="79">
        <f t="shared" si="9"/>
        <v>0.04</v>
      </c>
      <c r="U11" s="79">
        <f t="shared" si="10"/>
        <v>0.04</v>
      </c>
      <c r="V11" s="79">
        <f t="shared" si="11"/>
        <v>0.04</v>
      </c>
      <c r="W11" s="79">
        <f t="shared" si="12"/>
        <v>0.04</v>
      </c>
      <c r="X11" s="79">
        <f t="shared" si="13"/>
        <v>0.04</v>
      </c>
      <c r="Y11" s="79">
        <f t="shared" si="14"/>
        <v>0.03</v>
      </c>
      <c r="Z11" s="79">
        <f t="shared" si="15"/>
        <v>0.04</v>
      </c>
      <c r="AA11" s="79">
        <f t="shared" si="16"/>
        <v>0.04</v>
      </c>
      <c r="AB11" s="79">
        <f t="shared" si="17"/>
        <v>0.04</v>
      </c>
      <c r="AC11" s="79">
        <f t="shared" si="18"/>
        <v>0.04</v>
      </c>
      <c r="AD11" s="79">
        <f t="shared" si="19"/>
        <v>0.05</v>
      </c>
      <c r="AE11" s="79">
        <f t="shared" si="20"/>
        <v>0.03</v>
      </c>
      <c r="AF11" s="79">
        <f t="shared" si="21"/>
        <v>0.04</v>
      </c>
      <c r="AG11" s="79">
        <f t="shared" si="22"/>
        <v>0.04</v>
      </c>
      <c r="AH11" s="79">
        <f t="shared" si="23"/>
        <v>0.03</v>
      </c>
      <c r="AI11" s="79">
        <f t="shared" si="24"/>
        <v>0.04</v>
      </c>
      <c r="AJ11" s="79">
        <f t="shared" si="25"/>
        <v>0.04</v>
      </c>
    </row>
    <row r="12" spans="1:36" ht="12.95" customHeight="1" x14ac:dyDescent="0.15">
      <c r="A12" s="90">
        <v>789</v>
      </c>
      <c r="B12" s="107" t="s">
        <v>60</v>
      </c>
      <c r="C12" s="107"/>
      <c r="D12" s="78">
        <v>14</v>
      </c>
      <c r="E12" s="78">
        <v>12</v>
      </c>
      <c r="F12" s="4">
        <f t="shared" si="0"/>
        <v>0.09</v>
      </c>
      <c r="G12" s="5" t="s">
        <v>63</v>
      </c>
      <c r="H12" s="78" t="s">
        <v>61</v>
      </c>
      <c r="I12" s="78"/>
      <c r="J12" s="1" t="s">
        <v>15</v>
      </c>
      <c r="K12" s="79">
        <f t="shared" si="1"/>
        <v>0.09</v>
      </c>
      <c r="L12" s="79">
        <f t="shared" si="2"/>
        <v>0.1</v>
      </c>
      <c r="M12" s="79">
        <f t="shared" si="3"/>
        <v>0.1</v>
      </c>
      <c r="N12" s="79">
        <f t="shared" si="4"/>
        <v>0.1</v>
      </c>
      <c r="O12" s="79">
        <f t="shared" si="5"/>
        <v>0.1</v>
      </c>
      <c r="P12" s="79">
        <f t="shared" si="26"/>
        <v>0.1</v>
      </c>
      <c r="Q12" s="79">
        <f t="shared" si="6"/>
        <v>0.09</v>
      </c>
      <c r="R12" s="79">
        <f t="shared" si="7"/>
        <v>0.1</v>
      </c>
      <c r="S12" s="79">
        <f t="shared" si="8"/>
        <v>0.1</v>
      </c>
      <c r="T12" s="79">
        <f t="shared" si="9"/>
        <v>0.1</v>
      </c>
      <c r="U12" s="79">
        <f t="shared" si="10"/>
        <v>0.1</v>
      </c>
      <c r="V12" s="79">
        <f t="shared" si="11"/>
        <v>0.1</v>
      </c>
      <c r="W12" s="79">
        <f t="shared" si="12"/>
        <v>0.1</v>
      </c>
      <c r="X12" s="79">
        <f t="shared" si="13"/>
        <v>0.1</v>
      </c>
      <c r="Y12" s="79">
        <f t="shared" si="14"/>
        <v>0.08</v>
      </c>
      <c r="Z12" s="79">
        <f t="shared" si="15"/>
        <v>0.1</v>
      </c>
      <c r="AA12" s="79">
        <f t="shared" si="16"/>
        <v>0.09</v>
      </c>
      <c r="AB12" s="79">
        <f t="shared" si="17"/>
        <v>0.09</v>
      </c>
      <c r="AC12" s="79">
        <f t="shared" si="18"/>
        <v>0.1</v>
      </c>
      <c r="AD12" s="79">
        <f t="shared" si="19"/>
        <v>0.12</v>
      </c>
      <c r="AE12" s="79">
        <f t="shared" si="20"/>
        <v>0.09</v>
      </c>
      <c r="AF12" s="79">
        <f t="shared" si="21"/>
        <v>0.09</v>
      </c>
      <c r="AG12" s="79">
        <f t="shared" si="22"/>
        <v>0.09</v>
      </c>
      <c r="AH12" s="79">
        <f t="shared" si="23"/>
        <v>0.09</v>
      </c>
      <c r="AI12" s="79">
        <f t="shared" si="24"/>
        <v>0.1</v>
      </c>
      <c r="AJ12" s="79">
        <f t="shared" si="25"/>
        <v>0.09</v>
      </c>
    </row>
    <row r="13" spans="1:36" ht="12.95" customHeight="1" x14ac:dyDescent="0.15">
      <c r="A13" s="90">
        <v>790</v>
      </c>
      <c r="B13" s="107" t="s">
        <v>60</v>
      </c>
      <c r="C13" s="107"/>
      <c r="D13" s="78">
        <v>10</v>
      </c>
      <c r="E13" s="78">
        <v>6</v>
      </c>
      <c r="F13" s="4">
        <f t="shared" si="0"/>
        <v>0.03</v>
      </c>
      <c r="G13" s="5" t="s">
        <v>63</v>
      </c>
      <c r="H13" s="90" t="s">
        <v>61</v>
      </c>
      <c r="I13" s="78"/>
      <c r="J13" s="1" t="s">
        <v>15</v>
      </c>
      <c r="K13" s="79">
        <f t="shared" si="1"/>
        <v>0.03</v>
      </c>
      <c r="L13" s="79">
        <f t="shared" si="2"/>
        <v>0.02</v>
      </c>
      <c r="M13" s="79">
        <f t="shared" si="3"/>
        <v>0.02</v>
      </c>
      <c r="N13" s="79">
        <f t="shared" si="4"/>
        <v>0.03</v>
      </c>
      <c r="O13" s="79">
        <f t="shared" si="5"/>
        <v>0.03</v>
      </c>
      <c r="P13" s="79">
        <f t="shared" si="26"/>
        <v>0.03</v>
      </c>
      <c r="Q13" s="79">
        <f t="shared" si="6"/>
        <v>0.03</v>
      </c>
      <c r="R13" s="79">
        <f t="shared" si="7"/>
        <v>0.03</v>
      </c>
      <c r="S13" s="79">
        <f t="shared" si="8"/>
        <v>0.02</v>
      </c>
      <c r="T13" s="79">
        <f t="shared" si="9"/>
        <v>0.02</v>
      </c>
      <c r="U13" s="79">
        <f t="shared" si="10"/>
        <v>0.03</v>
      </c>
      <c r="V13" s="79">
        <f t="shared" si="11"/>
        <v>0.03</v>
      </c>
      <c r="W13" s="79">
        <f t="shared" si="12"/>
        <v>0.03</v>
      </c>
      <c r="X13" s="79">
        <f t="shared" si="13"/>
        <v>0.03</v>
      </c>
      <c r="Y13" s="79">
        <f t="shared" si="14"/>
        <v>0.02</v>
      </c>
      <c r="Z13" s="79">
        <f t="shared" si="15"/>
        <v>0.03</v>
      </c>
      <c r="AA13" s="79">
        <f t="shared" si="16"/>
        <v>0.02</v>
      </c>
      <c r="AB13" s="79">
        <f t="shared" si="17"/>
        <v>0.02</v>
      </c>
      <c r="AC13" s="79">
        <f t="shared" si="18"/>
        <v>0.02</v>
      </c>
      <c r="AD13" s="79">
        <f t="shared" si="19"/>
        <v>0.03</v>
      </c>
      <c r="AE13" s="79">
        <f t="shared" si="20"/>
        <v>0.02</v>
      </c>
      <c r="AF13" s="79">
        <f t="shared" si="21"/>
        <v>0.02</v>
      </c>
      <c r="AG13" s="79">
        <f t="shared" si="22"/>
        <v>0.03</v>
      </c>
      <c r="AH13" s="79">
        <f t="shared" si="23"/>
        <v>0.02</v>
      </c>
      <c r="AI13" s="79">
        <f t="shared" si="24"/>
        <v>0.03</v>
      </c>
      <c r="AJ13" s="79">
        <f t="shared" si="25"/>
        <v>0.03</v>
      </c>
    </row>
    <row r="14" spans="1:36" ht="12.95" customHeight="1" x14ac:dyDescent="0.15">
      <c r="A14" s="90">
        <v>791</v>
      </c>
      <c r="B14" s="107" t="s">
        <v>76</v>
      </c>
      <c r="C14" s="107"/>
      <c r="D14" s="78">
        <v>10</v>
      </c>
      <c r="E14" s="78">
        <v>8</v>
      </c>
      <c r="F14" s="4">
        <f t="shared" si="0"/>
        <v>0.03</v>
      </c>
      <c r="G14" s="5"/>
      <c r="H14" s="78" t="s">
        <v>61</v>
      </c>
      <c r="I14" s="78"/>
      <c r="J14" s="1" t="s">
        <v>15</v>
      </c>
      <c r="K14" s="79">
        <f t="shared" si="1"/>
        <v>0.03</v>
      </c>
      <c r="L14" s="79">
        <f t="shared" si="2"/>
        <v>0.03</v>
      </c>
      <c r="M14" s="79">
        <f t="shared" si="3"/>
        <v>0.03</v>
      </c>
      <c r="N14" s="79">
        <f t="shared" si="4"/>
        <v>0.04</v>
      </c>
      <c r="O14" s="79">
        <f t="shared" si="5"/>
        <v>0.04</v>
      </c>
      <c r="P14" s="79">
        <f t="shared" si="26"/>
        <v>0.03</v>
      </c>
      <c r="Q14" s="79">
        <f t="shared" si="6"/>
        <v>0.03</v>
      </c>
      <c r="R14" s="79">
        <f t="shared" si="7"/>
        <v>0.03</v>
      </c>
      <c r="S14" s="79">
        <f t="shared" si="8"/>
        <v>0.03</v>
      </c>
      <c r="T14" s="79">
        <f t="shared" si="9"/>
        <v>0.03</v>
      </c>
      <c r="U14" s="79">
        <f t="shared" si="10"/>
        <v>0.03</v>
      </c>
      <c r="V14" s="79">
        <f t="shared" si="11"/>
        <v>0.04</v>
      </c>
      <c r="W14" s="79">
        <f t="shared" si="12"/>
        <v>0.04</v>
      </c>
      <c r="X14" s="79">
        <f t="shared" si="13"/>
        <v>0.03</v>
      </c>
      <c r="Y14" s="79">
        <f t="shared" si="14"/>
        <v>0.03</v>
      </c>
      <c r="Z14" s="79">
        <f t="shared" si="15"/>
        <v>0.04</v>
      </c>
      <c r="AA14" s="79">
        <f t="shared" si="16"/>
        <v>0.03</v>
      </c>
      <c r="AB14" s="79">
        <f t="shared" si="17"/>
        <v>0.03</v>
      </c>
      <c r="AC14" s="79">
        <f t="shared" si="18"/>
        <v>0.03</v>
      </c>
      <c r="AD14" s="79">
        <f t="shared" si="19"/>
        <v>0.04</v>
      </c>
      <c r="AE14" s="79">
        <f t="shared" si="20"/>
        <v>0.03</v>
      </c>
      <c r="AF14" s="79">
        <f t="shared" si="21"/>
        <v>0.03</v>
      </c>
      <c r="AG14" s="79">
        <f t="shared" si="22"/>
        <v>0.03</v>
      </c>
      <c r="AH14" s="79">
        <f t="shared" si="23"/>
        <v>0.03</v>
      </c>
      <c r="AI14" s="79">
        <f t="shared" si="24"/>
        <v>0.04</v>
      </c>
      <c r="AJ14" s="79">
        <f t="shared" si="25"/>
        <v>0.03</v>
      </c>
    </row>
    <row r="15" spans="1:36" ht="12.95" customHeight="1" x14ac:dyDescent="0.15">
      <c r="A15" s="90">
        <v>792</v>
      </c>
      <c r="B15" s="107" t="s">
        <v>75</v>
      </c>
      <c r="C15" s="107"/>
      <c r="D15" s="78">
        <v>14</v>
      </c>
      <c r="E15" s="78">
        <v>11</v>
      </c>
      <c r="F15" s="4">
        <f t="shared" si="0"/>
        <v>0.08</v>
      </c>
      <c r="G15" s="78"/>
      <c r="H15" s="78"/>
      <c r="I15" s="78"/>
      <c r="J15" s="1" t="s">
        <v>15</v>
      </c>
      <c r="K15" s="79">
        <f t="shared" si="1"/>
        <v>0.09</v>
      </c>
      <c r="L15" s="79">
        <f t="shared" si="2"/>
        <v>0.09</v>
      </c>
      <c r="M15" s="79">
        <f t="shared" si="3"/>
        <v>0.09</v>
      </c>
      <c r="N15" s="79">
        <f t="shared" si="4"/>
        <v>0.09</v>
      </c>
      <c r="O15" s="79">
        <f t="shared" si="5"/>
        <v>0.09</v>
      </c>
      <c r="P15" s="79">
        <f t="shared" si="26"/>
        <v>0.09</v>
      </c>
      <c r="Q15" s="79">
        <f t="shared" si="6"/>
        <v>0.08</v>
      </c>
      <c r="R15" s="79">
        <f t="shared" si="7"/>
        <v>0.09</v>
      </c>
      <c r="S15" s="79">
        <f t="shared" si="8"/>
        <v>0.09</v>
      </c>
      <c r="T15" s="79">
        <f t="shared" si="9"/>
        <v>0.09</v>
      </c>
      <c r="U15" s="79">
        <f t="shared" si="10"/>
        <v>0.09</v>
      </c>
      <c r="V15" s="79">
        <f t="shared" si="11"/>
        <v>0.09</v>
      </c>
      <c r="W15" s="79">
        <f t="shared" si="12"/>
        <v>0.09</v>
      </c>
      <c r="X15" s="79">
        <f t="shared" si="13"/>
        <v>0.09</v>
      </c>
      <c r="Y15" s="79">
        <f t="shared" si="14"/>
        <v>0.08</v>
      </c>
      <c r="Z15" s="79">
        <f t="shared" si="15"/>
        <v>0.09</v>
      </c>
      <c r="AA15" s="79">
        <f t="shared" si="16"/>
        <v>0.08</v>
      </c>
      <c r="AB15" s="79">
        <f t="shared" si="17"/>
        <v>0.09</v>
      </c>
      <c r="AC15" s="79">
        <f t="shared" si="18"/>
        <v>0.09</v>
      </c>
      <c r="AD15" s="79">
        <f t="shared" si="19"/>
        <v>0.11</v>
      </c>
      <c r="AE15" s="79">
        <f t="shared" si="20"/>
        <v>0.08</v>
      </c>
      <c r="AF15" s="79">
        <f t="shared" si="21"/>
        <v>0.09</v>
      </c>
      <c r="AG15" s="79">
        <f t="shared" si="22"/>
        <v>0.08</v>
      </c>
      <c r="AH15" s="79">
        <f t="shared" si="23"/>
        <v>0.08</v>
      </c>
      <c r="AI15" s="79">
        <f t="shared" si="24"/>
        <v>0.09</v>
      </c>
      <c r="AJ15" s="79">
        <f t="shared" si="25"/>
        <v>0.08</v>
      </c>
    </row>
    <row r="16" spans="1:36" ht="12.95" customHeight="1" x14ac:dyDescent="0.15">
      <c r="A16" s="90">
        <v>793</v>
      </c>
      <c r="B16" s="107" t="s">
        <v>60</v>
      </c>
      <c r="C16" s="107"/>
      <c r="D16" s="78">
        <v>16</v>
      </c>
      <c r="E16" s="78">
        <v>13</v>
      </c>
      <c r="F16" s="4">
        <f t="shared" si="0"/>
        <v>0.12</v>
      </c>
      <c r="G16" s="5" t="s">
        <v>127</v>
      </c>
      <c r="H16" s="78"/>
      <c r="I16" s="78"/>
      <c r="J16" s="1" t="s">
        <v>15</v>
      </c>
      <c r="K16" s="79">
        <f t="shared" si="1"/>
        <v>0.13</v>
      </c>
      <c r="L16" s="79">
        <f t="shared" si="2"/>
        <v>0.13</v>
      </c>
      <c r="M16" s="79">
        <f t="shared" si="3"/>
        <v>0.13</v>
      </c>
      <c r="N16" s="79">
        <f t="shared" si="4"/>
        <v>0.14000000000000001</v>
      </c>
      <c r="O16" s="79">
        <f t="shared" si="5"/>
        <v>0.14000000000000001</v>
      </c>
      <c r="P16" s="79">
        <f t="shared" si="26"/>
        <v>0.13</v>
      </c>
      <c r="Q16" s="79">
        <f t="shared" si="6"/>
        <v>0.13</v>
      </c>
      <c r="R16" s="79">
        <f t="shared" si="7"/>
        <v>0.13</v>
      </c>
      <c r="S16" s="79">
        <f t="shared" si="8"/>
        <v>0.14000000000000001</v>
      </c>
      <c r="T16" s="79">
        <f t="shared" si="9"/>
        <v>0.13</v>
      </c>
      <c r="U16" s="79">
        <f t="shared" si="10"/>
        <v>0.13</v>
      </c>
      <c r="V16" s="79">
        <f t="shared" si="11"/>
        <v>0.14000000000000001</v>
      </c>
      <c r="W16" s="79">
        <f t="shared" si="12"/>
        <v>0.13</v>
      </c>
      <c r="X16" s="79">
        <f t="shared" si="13"/>
        <v>0.13</v>
      </c>
      <c r="Y16" s="79">
        <f t="shared" si="14"/>
        <v>0.12</v>
      </c>
      <c r="Z16" s="79">
        <f t="shared" si="15"/>
        <v>0.13</v>
      </c>
      <c r="AA16" s="79">
        <f t="shared" si="16"/>
        <v>0.12</v>
      </c>
      <c r="AB16" s="79">
        <f t="shared" si="17"/>
        <v>0.13</v>
      </c>
      <c r="AC16" s="79">
        <f t="shared" si="18"/>
        <v>0.13</v>
      </c>
      <c r="AD16" s="79">
        <f t="shared" si="19"/>
        <v>0.16</v>
      </c>
      <c r="AE16" s="79">
        <f t="shared" si="20"/>
        <v>0.12</v>
      </c>
      <c r="AF16" s="79">
        <f t="shared" si="21"/>
        <v>0.13</v>
      </c>
      <c r="AG16" s="79">
        <f t="shared" si="22"/>
        <v>0.12</v>
      </c>
      <c r="AH16" s="79">
        <f t="shared" si="23"/>
        <v>0.12</v>
      </c>
      <c r="AI16" s="79">
        <f t="shared" si="24"/>
        <v>0.14000000000000001</v>
      </c>
      <c r="AJ16" s="79">
        <f t="shared" si="25"/>
        <v>0.12</v>
      </c>
    </row>
    <row r="17" spans="1:36" ht="12.95" customHeight="1" x14ac:dyDescent="0.15">
      <c r="A17" s="90">
        <v>794</v>
      </c>
      <c r="B17" s="107" t="s">
        <v>60</v>
      </c>
      <c r="C17" s="107"/>
      <c r="D17" s="78">
        <v>12</v>
      </c>
      <c r="E17" s="78">
        <v>12</v>
      </c>
      <c r="F17" s="4">
        <f t="shared" si="0"/>
        <v>7.0000000000000007E-2</v>
      </c>
      <c r="G17" s="5" t="s">
        <v>63</v>
      </c>
      <c r="H17" s="90" t="s">
        <v>61</v>
      </c>
      <c r="I17" s="78"/>
      <c r="J17" s="1" t="s">
        <v>15</v>
      </c>
      <c r="K17" s="79">
        <f t="shared" si="1"/>
        <v>7.0000000000000007E-2</v>
      </c>
      <c r="L17" s="79">
        <f t="shared" si="2"/>
        <v>7.0000000000000007E-2</v>
      </c>
      <c r="M17" s="79">
        <f t="shared" si="3"/>
        <v>7.0000000000000007E-2</v>
      </c>
      <c r="N17" s="79">
        <f t="shared" si="4"/>
        <v>0.08</v>
      </c>
      <c r="O17" s="79">
        <f t="shared" si="5"/>
        <v>0.08</v>
      </c>
      <c r="P17" s="79">
        <f t="shared" si="26"/>
        <v>7.0000000000000007E-2</v>
      </c>
      <c r="Q17" s="79">
        <f t="shared" si="6"/>
        <v>7.0000000000000007E-2</v>
      </c>
      <c r="R17" s="79">
        <f t="shared" si="7"/>
        <v>7.0000000000000007E-2</v>
      </c>
      <c r="S17" s="79">
        <f t="shared" si="8"/>
        <v>7.0000000000000007E-2</v>
      </c>
      <c r="T17" s="79">
        <f t="shared" si="9"/>
        <v>7.0000000000000007E-2</v>
      </c>
      <c r="U17" s="79">
        <f t="shared" si="10"/>
        <v>7.0000000000000007E-2</v>
      </c>
      <c r="V17" s="79">
        <f t="shared" si="11"/>
        <v>7.0000000000000007E-2</v>
      </c>
      <c r="W17" s="79">
        <f t="shared" si="12"/>
        <v>7.0000000000000007E-2</v>
      </c>
      <c r="X17" s="79">
        <f t="shared" si="13"/>
        <v>7.0000000000000007E-2</v>
      </c>
      <c r="Y17" s="79">
        <f t="shared" si="14"/>
        <v>0.06</v>
      </c>
      <c r="Z17" s="79">
        <f t="shared" si="15"/>
        <v>7.0000000000000007E-2</v>
      </c>
      <c r="AA17" s="79">
        <f t="shared" si="16"/>
        <v>7.0000000000000007E-2</v>
      </c>
      <c r="AB17" s="79">
        <f t="shared" si="17"/>
        <v>7.0000000000000007E-2</v>
      </c>
      <c r="AC17" s="79">
        <f t="shared" si="18"/>
        <v>7.0000000000000007E-2</v>
      </c>
      <c r="AD17" s="79">
        <f t="shared" si="19"/>
        <v>0.09</v>
      </c>
      <c r="AE17" s="79">
        <f t="shared" si="20"/>
        <v>0.06</v>
      </c>
      <c r="AF17" s="79">
        <f t="shared" si="21"/>
        <v>7.0000000000000007E-2</v>
      </c>
      <c r="AG17" s="79">
        <f t="shared" si="22"/>
        <v>0.06</v>
      </c>
      <c r="AH17" s="79">
        <f t="shared" si="23"/>
        <v>7.0000000000000007E-2</v>
      </c>
      <c r="AI17" s="79">
        <f t="shared" si="24"/>
        <v>7.0000000000000007E-2</v>
      </c>
      <c r="AJ17" s="79">
        <f t="shared" si="25"/>
        <v>7.0000000000000007E-2</v>
      </c>
    </row>
    <row r="18" spans="1:36" ht="12.95" customHeight="1" x14ac:dyDescent="0.15">
      <c r="A18" s="90">
        <v>795</v>
      </c>
      <c r="B18" s="107" t="s">
        <v>60</v>
      </c>
      <c r="C18" s="107"/>
      <c r="D18" s="78">
        <v>12</v>
      </c>
      <c r="E18" s="78">
        <v>11</v>
      </c>
      <c r="F18" s="4">
        <f t="shared" si="0"/>
        <v>0.06</v>
      </c>
      <c r="G18" s="5" t="s">
        <v>63</v>
      </c>
      <c r="H18" s="78" t="s">
        <v>61</v>
      </c>
      <c r="I18" s="78"/>
      <c r="J18" s="1" t="s">
        <v>15</v>
      </c>
      <c r="K18" s="79">
        <f t="shared" si="1"/>
        <v>7.0000000000000007E-2</v>
      </c>
      <c r="L18" s="79">
        <f t="shared" si="2"/>
        <v>7.0000000000000007E-2</v>
      </c>
      <c r="M18" s="79">
        <f t="shared" si="3"/>
        <v>7.0000000000000007E-2</v>
      </c>
      <c r="N18" s="79">
        <f t="shared" si="4"/>
        <v>7.0000000000000007E-2</v>
      </c>
      <c r="O18" s="79">
        <f t="shared" si="5"/>
        <v>7.0000000000000007E-2</v>
      </c>
      <c r="P18" s="79">
        <f t="shared" si="26"/>
        <v>7.0000000000000007E-2</v>
      </c>
      <c r="Q18" s="79">
        <f t="shared" si="6"/>
        <v>0.06</v>
      </c>
      <c r="R18" s="79">
        <f t="shared" si="7"/>
        <v>7.0000000000000007E-2</v>
      </c>
      <c r="S18" s="79">
        <f t="shared" si="8"/>
        <v>7.0000000000000007E-2</v>
      </c>
      <c r="T18" s="79">
        <f t="shared" si="9"/>
        <v>7.0000000000000007E-2</v>
      </c>
      <c r="U18" s="79">
        <f t="shared" si="10"/>
        <v>7.0000000000000007E-2</v>
      </c>
      <c r="V18" s="79">
        <f t="shared" si="11"/>
        <v>7.0000000000000007E-2</v>
      </c>
      <c r="W18" s="79">
        <f t="shared" si="12"/>
        <v>7.0000000000000007E-2</v>
      </c>
      <c r="X18" s="79">
        <f t="shared" si="13"/>
        <v>7.0000000000000007E-2</v>
      </c>
      <c r="Y18" s="79">
        <f t="shared" si="14"/>
        <v>0.06</v>
      </c>
      <c r="Z18" s="79">
        <f t="shared" si="15"/>
        <v>7.0000000000000007E-2</v>
      </c>
      <c r="AA18" s="79">
        <f t="shared" si="16"/>
        <v>0.06</v>
      </c>
      <c r="AB18" s="79">
        <f t="shared" si="17"/>
        <v>0.06</v>
      </c>
      <c r="AC18" s="79">
        <f t="shared" si="18"/>
        <v>7.0000000000000007E-2</v>
      </c>
      <c r="AD18" s="79">
        <f t="shared" si="19"/>
        <v>0.08</v>
      </c>
      <c r="AE18" s="79">
        <f t="shared" si="20"/>
        <v>0.06</v>
      </c>
      <c r="AF18" s="79">
        <f t="shared" si="21"/>
        <v>0.06</v>
      </c>
      <c r="AG18" s="79">
        <f t="shared" si="22"/>
        <v>0.06</v>
      </c>
      <c r="AH18" s="79">
        <f t="shared" si="23"/>
        <v>0.06</v>
      </c>
      <c r="AI18" s="79">
        <f t="shared" si="24"/>
        <v>7.0000000000000007E-2</v>
      </c>
      <c r="AJ18" s="79">
        <f t="shared" si="25"/>
        <v>0.06</v>
      </c>
    </row>
    <row r="19" spans="1:36" ht="12.95" customHeight="1" x14ac:dyDescent="0.15">
      <c r="A19" s="90">
        <v>796</v>
      </c>
      <c r="B19" s="107" t="s">
        <v>75</v>
      </c>
      <c r="C19" s="107"/>
      <c r="D19" s="78">
        <v>16</v>
      </c>
      <c r="E19" s="78">
        <v>13</v>
      </c>
      <c r="F19" s="4">
        <f t="shared" si="0"/>
        <v>0.12</v>
      </c>
      <c r="G19" s="5"/>
      <c r="H19" s="86"/>
      <c r="I19" s="78"/>
      <c r="J19" s="1" t="s">
        <v>15</v>
      </c>
      <c r="K19" s="79">
        <f t="shared" si="1"/>
        <v>0.13</v>
      </c>
      <c r="L19" s="79">
        <f t="shared" si="2"/>
        <v>0.13</v>
      </c>
      <c r="M19" s="79">
        <f t="shared" si="3"/>
        <v>0.13</v>
      </c>
      <c r="N19" s="79">
        <f t="shared" si="4"/>
        <v>0.14000000000000001</v>
      </c>
      <c r="O19" s="79">
        <f t="shared" si="5"/>
        <v>0.14000000000000001</v>
      </c>
      <c r="P19" s="79">
        <f t="shared" si="26"/>
        <v>0.13</v>
      </c>
      <c r="Q19" s="79">
        <f t="shared" si="6"/>
        <v>0.13</v>
      </c>
      <c r="R19" s="79">
        <f t="shared" si="7"/>
        <v>0.13</v>
      </c>
      <c r="S19" s="79">
        <f t="shared" si="8"/>
        <v>0.14000000000000001</v>
      </c>
      <c r="T19" s="79">
        <f t="shared" si="9"/>
        <v>0.13</v>
      </c>
      <c r="U19" s="79">
        <f t="shared" si="10"/>
        <v>0.13</v>
      </c>
      <c r="V19" s="79">
        <f t="shared" si="11"/>
        <v>0.14000000000000001</v>
      </c>
      <c r="W19" s="79">
        <f t="shared" si="12"/>
        <v>0.13</v>
      </c>
      <c r="X19" s="79">
        <f t="shared" si="13"/>
        <v>0.13</v>
      </c>
      <c r="Y19" s="79">
        <f t="shared" si="14"/>
        <v>0.12</v>
      </c>
      <c r="Z19" s="79">
        <f t="shared" si="15"/>
        <v>0.13</v>
      </c>
      <c r="AA19" s="79">
        <f t="shared" si="16"/>
        <v>0.12</v>
      </c>
      <c r="AB19" s="79">
        <f t="shared" si="17"/>
        <v>0.13</v>
      </c>
      <c r="AC19" s="79">
        <f t="shared" si="18"/>
        <v>0.13</v>
      </c>
      <c r="AD19" s="79">
        <f t="shared" si="19"/>
        <v>0.16</v>
      </c>
      <c r="AE19" s="79">
        <f t="shared" si="20"/>
        <v>0.12</v>
      </c>
      <c r="AF19" s="79">
        <f t="shared" si="21"/>
        <v>0.13</v>
      </c>
      <c r="AG19" s="79">
        <f t="shared" si="22"/>
        <v>0.12</v>
      </c>
      <c r="AH19" s="79">
        <f t="shared" si="23"/>
        <v>0.12</v>
      </c>
      <c r="AI19" s="79">
        <f t="shared" si="24"/>
        <v>0.14000000000000001</v>
      </c>
      <c r="AJ19" s="79">
        <f t="shared" si="25"/>
        <v>0.12</v>
      </c>
    </row>
    <row r="20" spans="1:36" ht="12.95" customHeight="1" x14ac:dyDescent="0.15">
      <c r="A20" s="90">
        <v>797</v>
      </c>
      <c r="B20" s="107" t="s">
        <v>75</v>
      </c>
      <c r="C20" s="107"/>
      <c r="D20" s="78">
        <v>8</v>
      </c>
      <c r="E20" s="78">
        <v>8</v>
      </c>
      <c r="F20" s="4">
        <f t="shared" si="0"/>
        <v>0.02</v>
      </c>
      <c r="G20" s="5"/>
      <c r="H20" s="78" t="s">
        <v>61</v>
      </c>
      <c r="I20" s="78"/>
      <c r="J20" s="1" t="s">
        <v>15</v>
      </c>
      <c r="K20" s="79">
        <f t="shared" si="1"/>
        <v>0.02</v>
      </c>
      <c r="L20" s="79">
        <f t="shared" si="2"/>
        <v>0.02</v>
      </c>
      <c r="M20" s="79">
        <f t="shared" si="3"/>
        <v>0.02</v>
      </c>
      <c r="N20" s="79">
        <f t="shared" si="4"/>
        <v>0.02</v>
      </c>
      <c r="O20" s="79">
        <f t="shared" si="5"/>
        <v>0.02</v>
      </c>
      <c r="P20" s="79">
        <f t="shared" si="26"/>
        <v>0.02</v>
      </c>
      <c r="Q20" s="79">
        <f t="shared" si="6"/>
        <v>0.02</v>
      </c>
      <c r="R20" s="79">
        <f t="shared" si="7"/>
        <v>0.02</v>
      </c>
      <c r="S20" s="79">
        <f t="shared" si="8"/>
        <v>0.02</v>
      </c>
      <c r="T20" s="79">
        <f t="shared" si="9"/>
        <v>0.02</v>
      </c>
      <c r="U20" s="79">
        <f t="shared" si="10"/>
        <v>0.02</v>
      </c>
      <c r="V20" s="79">
        <f t="shared" si="11"/>
        <v>0.02</v>
      </c>
      <c r="W20" s="79">
        <f t="shared" si="12"/>
        <v>0.02</v>
      </c>
      <c r="X20" s="79">
        <f t="shared" si="13"/>
        <v>0.02</v>
      </c>
      <c r="Y20" s="79">
        <f t="shared" si="14"/>
        <v>0.02</v>
      </c>
      <c r="Z20" s="79">
        <f t="shared" si="15"/>
        <v>0.02</v>
      </c>
      <c r="AA20" s="79">
        <f t="shared" si="16"/>
        <v>0.02</v>
      </c>
      <c r="AB20" s="79">
        <f t="shared" si="17"/>
        <v>0.02</v>
      </c>
      <c r="AC20" s="79">
        <f t="shared" si="18"/>
        <v>0.02</v>
      </c>
      <c r="AD20" s="79">
        <f t="shared" si="19"/>
        <v>0.03</v>
      </c>
      <c r="AE20" s="79">
        <f t="shared" si="20"/>
        <v>0.02</v>
      </c>
      <c r="AF20" s="79">
        <f t="shared" si="21"/>
        <v>0.02</v>
      </c>
      <c r="AG20" s="79">
        <f t="shared" si="22"/>
        <v>0.02</v>
      </c>
      <c r="AH20" s="79">
        <f t="shared" si="23"/>
        <v>0.02</v>
      </c>
      <c r="AI20" s="79">
        <f t="shared" si="24"/>
        <v>0.02</v>
      </c>
      <c r="AJ20" s="79">
        <f t="shared" si="25"/>
        <v>0.02</v>
      </c>
    </row>
    <row r="21" spans="1:36" ht="12.95" customHeight="1" x14ac:dyDescent="0.15">
      <c r="A21" s="90">
        <v>798</v>
      </c>
      <c r="B21" s="107" t="s">
        <v>75</v>
      </c>
      <c r="C21" s="107"/>
      <c r="D21" s="78">
        <v>8</v>
      </c>
      <c r="E21" s="78">
        <v>10</v>
      </c>
      <c r="F21" s="4">
        <f t="shared" si="0"/>
        <v>0.03</v>
      </c>
      <c r="G21" s="5"/>
      <c r="H21" s="78" t="s">
        <v>61</v>
      </c>
      <c r="I21" s="78"/>
      <c r="J21" s="1" t="s">
        <v>15</v>
      </c>
      <c r="K21" s="79">
        <f t="shared" si="1"/>
        <v>0.03</v>
      </c>
      <c r="L21" s="79">
        <f t="shared" si="2"/>
        <v>0.03</v>
      </c>
      <c r="M21" s="79">
        <f t="shared" si="3"/>
        <v>0.03</v>
      </c>
      <c r="N21" s="79">
        <f t="shared" si="4"/>
        <v>0.03</v>
      </c>
      <c r="O21" s="79">
        <f t="shared" si="5"/>
        <v>0.03</v>
      </c>
      <c r="P21" s="79">
        <f t="shared" si="26"/>
        <v>0.03</v>
      </c>
      <c r="Q21" s="79">
        <f t="shared" si="6"/>
        <v>0.03</v>
      </c>
      <c r="R21" s="79">
        <f t="shared" si="7"/>
        <v>0.03</v>
      </c>
      <c r="S21" s="79">
        <f t="shared" si="8"/>
        <v>0.03</v>
      </c>
      <c r="T21" s="79">
        <f t="shared" si="9"/>
        <v>0.03</v>
      </c>
      <c r="U21" s="79">
        <f t="shared" si="10"/>
        <v>0.03</v>
      </c>
      <c r="V21" s="79">
        <f t="shared" si="11"/>
        <v>0.03</v>
      </c>
      <c r="W21" s="79">
        <f t="shared" si="12"/>
        <v>0.03</v>
      </c>
      <c r="X21" s="79">
        <f t="shared" si="13"/>
        <v>0.03</v>
      </c>
      <c r="Y21" s="79">
        <f t="shared" si="14"/>
        <v>0.02</v>
      </c>
      <c r="Z21" s="79">
        <f t="shared" si="15"/>
        <v>0.03</v>
      </c>
      <c r="AA21" s="79">
        <f t="shared" si="16"/>
        <v>0.03</v>
      </c>
      <c r="AB21" s="79">
        <f t="shared" si="17"/>
        <v>0.03</v>
      </c>
      <c r="AC21" s="79">
        <f t="shared" si="18"/>
        <v>0.03</v>
      </c>
      <c r="AD21" s="79">
        <f t="shared" si="19"/>
        <v>0.04</v>
      </c>
      <c r="AE21" s="79">
        <f t="shared" si="20"/>
        <v>0.02</v>
      </c>
      <c r="AF21" s="79">
        <f t="shared" si="21"/>
        <v>0.03</v>
      </c>
      <c r="AG21" s="79">
        <f t="shared" si="22"/>
        <v>0.03</v>
      </c>
      <c r="AH21" s="79">
        <f t="shared" si="23"/>
        <v>0.02</v>
      </c>
      <c r="AI21" s="79">
        <f t="shared" si="24"/>
        <v>0.03</v>
      </c>
      <c r="AJ21" s="79">
        <f t="shared" si="25"/>
        <v>0.03</v>
      </c>
    </row>
    <row r="22" spans="1:36" ht="12.95" customHeight="1" x14ac:dyDescent="0.15">
      <c r="A22" s="90">
        <v>799</v>
      </c>
      <c r="B22" s="107" t="s">
        <v>75</v>
      </c>
      <c r="C22" s="107"/>
      <c r="D22" s="78">
        <v>8</v>
      </c>
      <c r="E22" s="78">
        <v>9</v>
      </c>
      <c r="F22" s="4">
        <f t="shared" si="0"/>
        <v>0.02</v>
      </c>
      <c r="G22" s="5"/>
      <c r="H22" s="90"/>
      <c r="I22" s="78"/>
      <c r="J22" s="1" t="s">
        <v>15</v>
      </c>
      <c r="K22" s="79">
        <f t="shared" si="1"/>
        <v>0.03</v>
      </c>
      <c r="L22" s="79">
        <f t="shared" si="2"/>
        <v>0.03</v>
      </c>
      <c r="M22" s="79">
        <f t="shared" si="3"/>
        <v>0.03</v>
      </c>
      <c r="N22" s="79">
        <f t="shared" si="4"/>
        <v>0.03</v>
      </c>
      <c r="O22" s="79">
        <f t="shared" si="5"/>
        <v>0.03</v>
      </c>
      <c r="P22" s="79">
        <f t="shared" si="26"/>
        <v>0.03</v>
      </c>
      <c r="Q22" s="79">
        <f t="shared" si="6"/>
        <v>0.03</v>
      </c>
      <c r="R22" s="79">
        <f t="shared" si="7"/>
        <v>0.02</v>
      </c>
      <c r="S22" s="79">
        <f t="shared" si="8"/>
        <v>0.03</v>
      </c>
      <c r="T22" s="79">
        <f t="shared" si="9"/>
        <v>0.03</v>
      </c>
      <c r="U22" s="79">
        <f t="shared" si="10"/>
        <v>0.03</v>
      </c>
      <c r="V22" s="79">
        <f t="shared" si="11"/>
        <v>0.03</v>
      </c>
      <c r="W22" s="79">
        <f t="shared" si="12"/>
        <v>0.03</v>
      </c>
      <c r="X22" s="79">
        <f t="shared" si="13"/>
        <v>0.03</v>
      </c>
      <c r="Y22" s="79">
        <f t="shared" si="14"/>
        <v>0.02</v>
      </c>
      <c r="Z22" s="79">
        <f t="shared" si="15"/>
        <v>0.03</v>
      </c>
      <c r="AA22" s="79">
        <f t="shared" si="16"/>
        <v>0.02</v>
      </c>
      <c r="AB22" s="79">
        <f t="shared" si="17"/>
        <v>0.02</v>
      </c>
      <c r="AC22" s="79">
        <f t="shared" si="18"/>
        <v>0.02</v>
      </c>
      <c r="AD22" s="79">
        <f t="shared" si="19"/>
        <v>0.03</v>
      </c>
      <c r="AE22" s="79">
        <f t="shared" si="20"/>
        <v>0.02</v>
      </c>
      <c r="AF22" s="79">
        <f t="shared" si="21"/>
        <v>0.02</v>
      </c>
      <c r="AG22" s="79">
        <f t="shared" si="22"/>
        <v>0.02</v>
      </c>
      <c r="AH22" s="79">
        <f t="shared" si="23"/>
        <v>0.02</v>
      </c>
      <c r="AI22" s="79">
        <f t="shared" si="24"/>
        <v>0.03</v>
      </c>
      <c r="AJ22" s="79">
        <f t="shared" si="25"/>
        <v>0.02</v>
      </c>
    </row>
    <row r="23" spans="1:36" ht="12.95" customHeight="1" x14ac:dyDescent="0.15">
      <c r="A23" s="90">
        <v>800</v>
      </c>
      <c r="B23" s="107" t="s">
        <v>158</v>
      </c>
      <c r="C23" s="107"/>
      <c r="D23" s="78">
        <v>8</v>
      </c>
      <c r="E23" s="78">
        <v>8</v>
      </c>
      <c r="F23" s="4">
        <f t="shared" si="0"/>
        <v>0.02</v>
      </c>
      <c r="G23" s="5"/>
      <c r="H23" s="90" t="s">
        <v>61</v>
      </c>
      <c r="I23" s="78"/>
      <c r="J23" s="1" t="s">
        <v>15</v>
      </c>
      <c r="K23" s="79">
        <f t="shared" si="1"/>
        <v>0.02</v>
      </c>
      <c r="L23" s="79">
        <f t="shared" si="2"/>
        <v>0.02</v>
      </c>
      <c r="M23" s="79">
        <f t="shared" si="3"/>
        <v>0.02</v>
      </c>
      <c r="N23" s="79">
        <f t="shared" si="4"/>
        <v>0.02</v>
      </c>
      <c r="O23" s="79">
        <f t="shared" si="5"/>
        <v>0.02</v>
      </c>
      <c r="P23" s="79">
        <f t="shared" si="26"/>
        <v>0.02</v>
      </c>
      <c r="Q23" s="79">
        <f t="shared" si="6"/>
        <v>0.02</v>
      </c>
      <c r="R23" s="79">
        <f t="shared" si="7"/>
        <v>0.02</v>
      </c>
      <c r="S23" s="79">
        <f t="shared" si="8"/>
        <v>0.02</v>
      </c>
      <c r="T23" s="79">
        <f t="shared" si="9"/>
        <v>0.02</v>
      </c>
      <c r="U23" s="79">
        <f t="shared" si="10"/>
        <v>0.02</v>
      </c>
      <c r="V23" s="79">
        <f t="shared" si="11"/>
        <v>0.02</v>
      </c>
      <c r="W23" s="79">
        <f t="shared" si="12"/>
        <v>0.02</v>
      </c>
      <c r="X23" s="79">
        <f t="shared" si="13"/>
        <v>0.02</v>
      </c>
      <c r="Y23" s="79">
        <f t="shared" si="14"/>
        <v>0.02</v>
      </c>
      <c r="Z23" s="79">
        <f t="shared" si="15"/>
        <v>0.02</v>
      </c>
      <c r="AA23" s="79">
        <f t="shared" si="16"/>
        <v>0.02</v>
      </c>
      <c r="AB23" s="79">
        <f t="shared" si="17"/>
        <v>0.02</v>
      </c>
      <c r="AC23" s="79">
        <f t="shared" si="18"/>
        <v>0.02</v>
      </c>
      <c r="AD23" s="79">
        <f t="shared" si="19"/>
        <v>0.03</v>
      </c>
      <c r="AE23" s="79">
        <f t="shared" si="20"/>
        <v>0.02</v>
      </c>
      <c r="AF23" s="79">
        <f t="shared" si="21"/>
        <v>0.02</v>
      </c>
      <c r="AG23" s="79">
        <f t="shared" si="22"/>
        <v>0.02</v>
      </c>
      <c r="AH23" s="79">
        <f t="shared" si="23"/>
        <v>0.02</v>
      </c>
      <c r="AI23" s="79">
        <f t="shared" si="24"/>
        <v>0.02</v>
      </c>
      <c r="AJ23" s="79">
        <f t="shared" si="25"/>
        <v>0.02</v>
      </c>
    </row>
    <row r="24" spans="1:36" ht="12.95" customHeight="1" x14ac:dyDescent="0.15">
      <c r="A24" s="90"/>
      <c r="B24" s="107"/>
      <c r="C24" s="107"/>
      <c r="D24" s="78"/>
      <c r="E24" s="78"/>
      <c r="F24" s="4" t="str">
        <f t="shared" si="0"/>
        <v/>
      </c>
      <c r="G24" s="78"/>
      <c r="H24" s="78"/>
      <c r="I24" s="78"/>
      <c r="J24" s="1" t="s">
        <v>15</v>
      </c>
      <c r="K24" s="79" t="e">
        <f t="shared" si="1"/>
        <v>#NUM!</v>
      </c>
      <c r="L24" s="79" t="e">
        <f t="shared" si="2"/>
        <v>#NUM!</v>
      </c>
      <c r="M24" s="79" t="e">
        <f t="shared" si="3"/>
        <v>#NUM!</v>
      </c>
      <c r="N24" s="79" t="e">
        <f t="shared" si="4"/>
        <v>#NUM!</v>
      </c>
      <c r="O24" s="79" t="e">
        <f t="shared" si="5"/>
        <v>#NUM!</v>
      </c>
      <c r="P24" s="79" t="e">
        <f t="shared" si="26"/>
        <v>#N/A</v>
      </c>
      <c r="Q24" s="79" t="e">
        <f t="shared" si="6"/>
        <v>#NUM!</v>
      </c>
      <c r="R24" s="79" t="e">
        <f t="shared" si="7"/>
        <v>#NUM!</v>
      </c>
      <c r="S24" s="79" t="e">
        <f t="shared" si="8"/>
        <v>#NUM!</v>
      </c>
      <c r="T24" s="79" t="e">
        <f t="shared" si="9"/>
        <v>#NUM!</v>
      </c>
      <c r="U24" s="79" t="e">
        <f t="shared" si="10"/>
        <v>#N/A</v>
      </c>
      <c r="V24" s="79" t="e">
        <f t="shared" si="11"/>
        <v>#NUM!</v>
      </c>
      <c r="W24" s="79" t="e">
        <f t="shared" si="12"/>
        <v>#NUM!</v>
      </c>
      <c r="X24" s="79" t="e">
        <f t="shared" si="13"/>
        <v>#NUM!</v>
      </c>
      <c r="Y24" s="79" t="e">
        <f t="shared" si="14"/>
        <v>#NUM!</v>
      </c>
      <c r="Z24" s="79" t="e">
        <f t="shared" si="15"/>
        <v>#N/A</v>
      </c>
      <c r="AA24" s="79" t="e">
        <f t="shared" si="16"/>
        <v>#NUM!</v>
      </c>
      <c r="AB24" s="79" t="e">
        <f t="shared" si="17"/>
        <v>#NUM!</v>
      </c>
      <c r="AC24" s="79" t="e">
        <f t="shared" si="18"/>
        <v>#NUM!</v>
      </c>
      <c r="AD24" s="79" t="e">
        <f t="shared" si="19"/>
        <v>#NUM!</v>
      </c>
      <c r="AE24" s="79" t="e">
        <f t="shared" si="20"/>
        <v>#NUM!</v>
      </c>
      <c r="AF24" s="79" t="e">
        <f t="shared" si="21"/>
        <v>#N/A</v>
      </c>
      <c r="AG24" s="79" t="e">
        <f t="shared" si="22"/>
        <v>#NUM!</v>
      </c>
      <c r="AH24" s="79" t="e">
        <f t="shared" si="23"/>
        <v>#NUM!</v>
      </c>
      <c r="AI24" s="79" t="e">
        <f t="shared" si="24"/>
        <v>#NUM!</v>
      </c>
      <c r="AJ24" s="79" t="e">
        <f t="shared" si="25"/>
        <v>#N/A</v>
      </c>
    </row>
    <row r="25" spans="1:36" ht="12.95" customHeight="1" x14ac:dyDescent="0.15">
      <c r="A25" s="78"/>
      <c r="B25" s="107"/>
      <c r="C25" s="107"/>
      <c r="D25" s="78"/>
      <c r="E25" s="78"/>
      <c r="F25" s="4" t="str">
        <f t="shared" si="0"/>
        <v/>
      </c>
      <c r="G25" s="6"/>
      <c r="H25" s="78"/>
      <c r="I25" s="78"/>
      <c r="J25" s="1" t="s">
        <v>15</v>
      </c>
      <c r="K25" s="79" t="e">
        <f t="shared" si="1"/>
        <v>#NUM!</v>
      </c>
      <c r="L25" s="79" t="e">
        <f t="shared" si="2"/>
        <v>#NUM!</v>
      </c>
      <c r="M25" s="79" t="e">
        <f t="shared" si="3"/>
        <v>#NUM!</v>
      </c>
      <c r="N25" s="79" t="e">
        <f t="shared" si="4"/>
        <v>#NUM!</v>
      </c>
      <c r="O25" s="79" t="e">
        <f t="shared" si="5"/>
        <v>#NUM!</v>
      </c>
      <c r="P25" s="79" t="e">
        <f t="shared" si="26"/>
        <v>#N/A</v>
      </c>
      <c r="Q25" s="79" t="e">
        <f t="shared" si="6"/>
        <v>#NUM!</v>
      </c>
      <c r="R25" s="79" t="e">
        <f t="shared" si="7"/>
        <v>#NUM!</v>
      </c>
      <c r="S25" s="79" t="e">
        <f t="shared" si="8"/>
        <v>#NUM!</v>
      </c>
      <c r="T25" s="79" t="e">
        <f t="shared" si="9"/>
        <v>#NUM!</v>
      </c>
      <c r="U25" s="79" t="e">
        <f t="shared" si="10"/>
        <v>#N/A</v>
      </c>
      <c r="V25" s="79" t="e">
        <f t="shared" si="11"/>
        <v>#NUM!</v>
      </c>
      <c r="W25" s="79" t="e">
        <f t="shared" si="12"/>
        <v>#NUM!</v>
      </c>
      <c r="X25" s="79" t="e">
        <f t="shared" si="13"/>
        <v>#NUM!</v>
      </c>
      <c r="Y25" s="79" t="e">
        <f t="shared" si="14"/>
        <v>#NUM!</v>
      </c>
      <c r="Z25" s="79" t="e">
        <f t="shared" si="15"/>
        <v>#N/A</v>
      </c>
      <c r="AA25" s="79" t="e">
        <f t="shared" si="16"/>
        <v>#NUM!</v>
      </c>
      <c r="AB25" s="79" t="e">
        <f t="shared" si="17"/>
        <v>#NUM!</v>
      </c>
      <c r="AC25" s="79" t="e">
        <f t="shared" si="18"/>
        <v>#NUM!</v>
      </c>
      <c r="AD25" s="79" t="e">
        <f t="shared" si="19"/>
        <v>#NUM!</v>
      </c>
      <c r="AE25" s="79" t="e">
        <f t="shared" si="20"/>
        <v>#NUM!</v>
      </c>
      <c r="AF25" s="79" t="e">
        <f t="shared" si="21"/>
        <v>#N/A</v>
      </c>
      <c r="AG25" s="79" t="e">
        <f t="shared" si="22"/>
        <v>#NUM!</v>
      </c>
      <c r="AH25" s="79" t="e">
        <f t="shared" si="23"/>
        <v>#NUM!</v>
      </c>
      <c r="AI25" s="79" t="e">
        <f t="shared" si="24"/>
        <v>#NUM!</v>
      </c>
      <c r="AJ25" s="79" t="e">
        <f t="shared" si="25"/>
        <v>#N/A</v>
      </c>
    </row>
    <row r="26" spans="1:36" ht="12.95" customHeight="1" x14ac:dyDescent="0.15">
      <c r="A26" s="78"/>
      <c r="B26" s="107"/>
      <c r="C26" s="107"/>
      <c r="D26" s="78"/>
      <c r="E26" s="78"/>
      <c r="F26" s="4" t="str">
        <f t="shared" si="0"/>
        <v/>
      </c>
      <c r="G26" s="7"/>
      <c r="H26" s="78"/>
      <c r="I26" s="78"/>
      <c r="J26" s="1" t="s">
        <v>15</v>
      </c>
      <c r="K26" s="79" t="e">
        <f t="shared" si="1"/>
        <v>#NUM!</v>
      </c>
      <c r="L26" s="79" t="e">
        <f t="shared" si="2"/>
        <v>#NUM!</v>
      </c>
      <c r="M26" s="79" t="e">
        <f t="shared" si="3"/>
        <v>#NUM!</v>
      </c>
      <c r="N26" s="79" t="e">
        <f t="shared" si="4"/>
        <v>#NUM!</v>
      </c>
      <c r="O26" s="79" t="e">
        <f t="shared" si="5"/>
        <v>#NUM!</v>
      </c>
      <c r="P26" s="79" t="e">
        <f t="shared" si="26"/>
        <v>#N/A</v>
      </c>
      <c r="Q26" s="79" t="e">
        <f t="shared" si="6"/>
        <v>#NUM!</v>
      </c>
      <c r="R26" s="79" t="e">
        <f t="shared" si="7"/>
        <v>#NUM!</v>
      </c>
      <c r="S26" s="79" t="e">
        <f t="shared" si="8"/>
        <v>#NUM!</v>
      </c>
      <c r="T26" s="79" t="e">
        <f t="shared" si="9"/>
        <v>#NUM!</v>
      </c>
      <c r="U26" s="79" t="e">
        <f t="shared" si="10"/>
        <v>#N/A</v>
      </c>
      <c r="V26" s="79" t="e">
        <f t="shared" si="11"/>
        <v>#NUM!</v>
      </c>
      <c r="W26" s="79" t="e">
        <f t="shared" si="12"/>
        <v>#NUM!</v>
      </c>
      <c r="X26" s="79" t="e">
        <f t="shared" si="13"/>
        <v>#NUM!</v>
      </c>
      <c r="Y26" s="79" t="e">
        <f t="shared" si="14"/>
        <v>#NUM!</v>
      </c>
      <c r="Z26" s="79" t="e">
        <f t="shared" si="15"/>
        <v>#N/A</v>
      </c>
      <c r="AA26" s="79" t="e">
        <f t="shared" si="16"/>
        <v>#NUM!</v>
      </c>
      <c r="AB26" s="79" t="e">
        <f t="shared" si="17"/>
        <v>#NUM!</v>
      </c>
      <c r="AC26" s="79" t="e">
        <f t="shared" si="18"/>
        <v>#NUM!</v>
      </c>
      <c r="AD26" s="79" t="e">
        <f t="shared" si="19"/>
        <v>#NUM!</v>
      </c>
      <c r="AE26" s="79" t="e">
        <f t="shared" si="20"/>
        <v>#NUM!</v>
      </c>
      <c r="AF26" s="79" t="e">
        <f t="shared" si="21"/>
        <v>#N/A</v>
      </c>
      <c r="AG26" s="79" t="e">
        <f t="shared" si="22"/>
        <v>#NUM!</v>
      </c>
      <c r="AH26" s="79" t="e">
        <f t="shared" si="23"/>
        <v>#NUM!</v>
      </c>
      <c r="AI26" s="79" t="e">
        <f t="shared" si="24"/>
        <v>#NUM!</v>
      </c>
      <c r="AJ26" s="79" t="e">
        <f t="shared" si="25"/>
        <v>#N/A</v>
      </c>
    </row>
    <row r="27" spans="1:36" ht="12.95" customHeight="1" x14ac:dyDescent="0.15">
      <c r="A27" s="78"/>
      <c r="B27" s="107"/>
      <c r="C27" s="107"/>
      <c r="D27" s="78"/>
      <c r="E27" s="78"/>
      <c r="F27" s="4" t="str">
        <f t="shared" si="0"/>
        <v/>
      </c>
      <c r="G27" s="78"/>
      <c r="H27" s="78"/>
      <c r="I27" s="78"/>
      <c r="J27" s="1" t="s">
        <v>15</v>
      </c>
      <c r="K27" s="79" t="e">
        <f t="shared" si="1"/>
        <v>#NUM!</v>
      </c>
      <c r="L27" s="79" t="e">
        <f t="shared" si="2"/>
        <v>#NUM!</v>
      </c>
      <c r="M27" s="79" t="e">
        <f t="shared" si="3"/>
        <v>#NUM!</v>
      </c>
      <c r="N27" s="79" t="e">
        <f t="shared" si="4"/>
        <v>#NUM!</v>
      </c>
      <c r="O27" s="79" t="e">
        <f t="shared" si="5"/>
        <v>#NUM!</v>
      </c>
      <c r="P27" s="79" t="e">
        <f t="shared" si="26"/>
        <v>#N/A</v>
      </c>
      <c r="Q27" s="79" t="e">
        <f t="shared" si="6"/>
        <v>#NUM!</v>
      </c>
      <c r="R27" s="79" t="e">
        <f t="shared" si="7"/>
        <v>#NUM!</v>
      </c>
      <c r="S27" s="79" t="e">
        <f t="shared" si="8"/>
        <v>#NUM!</v>
      </c>
      <c r="T27" s="79" t="e">
        <f t="shared" si="9"/>
        <v>#NUM!</v>
      </c>
      <c r="U27" s="79" t="e">
        <f t="shared" si="10"/>
        <v>#N/A</v>
      </c>
      <c r="V27" s="79" t="e">
        <f t="shared" si="11"/>
        <v>#NUM!</v>
      </c>
      <c r="W27" s="79" t="e">
        <f t="shared" si="12"/>
        <v>#NUM!</v>
      </c>
      <c r="X27" s="79" t="e">
        <f t="shared" si="13"/>
        <v>#NUM!</v>
      </c>
      <c r="Y27" s="79" t="e">
        <f t="shared" si="14"/>
        <v>#NUM!</v>
      </c>
      <c r="Z27" s="79" t="e">
        <f t="shared" si="15"/>
        <v>#N/A</v>
      </c>
      <c r="AA27" s="79" t="e">
        <f t="shared" si="16"/>
        <v>#NUM!</v>
      </c>
      <c r="AB27" s="79" t="e">
        <f t="shared" si="17"/>
        <v>#NUM!</v>
      </c>
      <c r="AC27" s="79" t="e">
        <f t="shared" si="18"/>
        <v>#NUM!</v>
      </c>
      <c r="AD27" s="79" t="e">
        <f t="shared" si="19"/>
        <v>#NUM!</v>
      </c>
      <c r="AE27" s="79" t="e">
        <f t="shared" si="20"/>
        <v>#NUM!</v>
      </c>
      <c r="AF27" s="79" t="e">
        <f t="shared" si="21"/>
        <v>#N/A</v>
      </c>
      <c r="AG27" s="79" t="e">
        <f t="shared" si="22"/>
        <v>#NUM!</v>
      </c>
      <c r="AH27" s="79" t="e">
        <f t="shared" si="23"/>
        <v>#NUM!</v>
      </c>
      <c r="AI27" s="79" t="e">
        <f t="shared" si="24"/>
        <v>#NUM!</v>
      </c>
      <c r="AJ27" s="79" t="e">
        <f t="shared" si="25"/>
        <v>#N/A</v>
      </c>
    </row>
    <row r="28" spans="1:36" ht="12.95" customHeight="1" x14ac:dyDescent="0.15">
      <c r="A28" s="78"/>
      <c r="B28" s="107"/>
      <c r="C28" s="107"/>
      <c r="D28" s="78"/>
      <c r="E28" s="78"/>
      <c r="F28" s="4" t="str">
        <f t="shared" si="0"/>
        <v/>
      </c>
      <c r="G28" s="78"/>
      <c r="H28" s="78"/>
      <c r="I28" s="78"/>
      <c r="J28" s="1" t="s">
        <v>15</v>
      </c>
      <c r="K28" s="79" t="e">
        <f t="shared" si="1"/>
        <v>#NUM!</v>
      </c>
      <c r="L28" s="79" t="e">
        <f t="shared" si="2"/>
        <v>#NUM!</v>
      </c>
      <c r="M28" s="79" t="e">
        <f t="shared" si="3"/>
        <v>#NUM!</v>
      </c>
      <c r="N28" s="79" t="e">
        <f t="shared" si="4"/>
        <v>#NUM!</v>
      </c>
      <c r="O28" s="79" t="e">
        <f t="shared" si="5"/>
        <v>#NUM!</v>
      </c>
      <c r="P28" s="79" t="e">
        <f t="shared" si="26"/>
        <v>#N/A</v>
      </c>
      <c r="Q28" s="79" t="e">
        <f t="shared" si="6"/>
        <v>#NUM!</v>
      </c>
      <c r="R28" s="79" t="e">
        <f t="shared" si="7"/>
        <v>#NUM!</v>
      </c>
      <c r="S28" s="79" t="e">
        <f t="shared" si="8"/>
        <v>#NUM!</v>
      </c>
      <c r="T28" s="79" t="e">
        <f t="shared" si="9"/>
        <v>#NUM!</v>
      </c>
      <c r="U28" s="79" t="e">
        <f t="shared" si="10"/>
        <v>#N/A</v>
      </c>
      <c r="V28" s="79" t="e">
        <f t="shared" si="11"/>
        <v>#NUM!</v>
      </c>
      <c r="W28" s="79" t="e">
        <f t="shared" si="12"/>
        <v>#NUM!</v>
      </c>
      <c r="X28" s="79" t="e">
        <f t="shared" si="13"/>
        <v>#NUM!</v>
      </c>
      <c r="Y28" s="79" t="e">
        <f t="shared" si="14"/>
        <v>#NUM!</v>
      </c>
      <c r="Z28" s="79" t="e">
        <f t="shared" si="15"/>
        <v>#N/A</v>
      </c>
      <c r="AA28" s="79" t="e">
        <f t="shared" si="16"/>
        <v>#NUM!</v>
      </c>
      <c r="AB28" s="79" t="e">
        <f t="shared" si="17"/>
        <v>#NUM!</v>
      </c>
      <c r="AC28" s="79" t="e">
        <f t="shared" si="18"/>
        <v>#NUM!</v>
      </c>
      <c r="AD28" s="79" t="e">
        <f t="shared" si="19"/>
        <v>#NUM!</v>
      </c>
      <c r="AE28" s="79" t="e">
        <f t="shared" si="20"/>
        <v>#NUM!</v>
      </c>
      <c r="AF28" s="79" t="e">
        <f t="shared" si="21"/>
        <v>#N/A</v>
      </c>
      <c r="AG28" s="79" t="e">
        <f t="shared" si="22"/>
        <v>#NUM!</v>
      </c>
      <c r="AH28" s="79" t="e">
        <f t="shared" si="23"/>
        <v>#NUM!</v>
      </c>
      <c r="AI28" s="79" t="e">
        <f t="shared" si="24"/>
        <v>#NUM!</v>
      </c>
      <c r="AJ28" s="79" t="e">
        <f t="shared" si="25"/>
        <v>#N/A</v>
      </c>
    </row>
    <row r="29" spans="1:36" ht="12.95" customHeight="1" x14ac:dyDescent="0.15">
      <c r="A29" s="78"/>
      <c r="B29" s="107"/>
      <c r="C29" s="107"/>
      <c r="D29" s="78"/>
      <c r="E29" s="78"/>
      <c r="F29" s="4" t="str">
        <f t="shared" si="0"/>
        <v/>
      </c>
      <c r="G29" s="78"/>
      <c r="H29" s="78"/>
      <c r="I29" s="78"/>
      <c r="J29" s="1" t="s">
        <v>15</v>
      </c>
      <c r="K29" s="79" t="e">
        <f t="shared" si="1"/>
        <v>#NUM!</v>
      </c>
      <c r="L29" s="79" t="e">
        <f t="shared" si="2"/>
        <v>#NUM!</v>
      </c>
      <c r="M29" s="79" t="e">
        <f t="shared" si="3"/>
        <v>#NUM!</v>
      </c>
      <c r="N29" s="79" t="e">
        <f t="shared" si="4"/>
        <v>#NUM!</v>
      </c>
      <c r="O29" s="79" t="e">
        <f t="shared" si="5"/>
        <v>#NUM!</v>
      </c>
      <c r="P29" s="79" t="e">
        <f t="shared" si="26"/>
        <v>#N/A</v>
      </c>
      <c r="Q29" s="79" t="e">
        <f t="shared" si="6"/>
        <v>#NUM!</v>
      </c>
      <c r="R29" s="79" t="e">
        <f t="shared" si="7"/>
        <v>#NUM!</v>
      </c>
      <c r="S29" s="79" t="e">
        <f t="shared" si="8"/>
        <v>#NUM!</v>
      </c>
      <c r="T29" s="79" t="e">
        <f t="shared" si="9"/>
        <v>#NUM!</v>
      </c>
      <c r="U29" s="79" t="e">
        <f t="shared" si="10"/>
        <v>#N/A</v>
      </c>
      <c r="V29" s="79" t="e">
        <f t="shared" si="11"/>
        <v>#NUM!</v>
      </c>
      <c r="W29" s="79" t="e">
        <f t="shared" si="12"/>
        <v>#NUM!</v>
      </c>
      <c r="X29" s="79" t="e">
        <f t="shared" si="13"/>
        <v>#NUM!</v>
      </c>
      <c r="Y29" s="79" t="e">
        <f t="shared" si="14"/>
        <v>#NUM!</v>
      </c>
      <c r="Z29" s="79" t="e">
        <f t="shared" si="15"/>
        <v>#N/A</v>
      </c>
      <c r="AA29" s="79" t="e">
        <f t="shared" si="16"/>
        <v>#NUM!</v>
      </c>
      <c r="AB29" s="79" t="e">
        <f t="shared" si="17"/>
        <v>#NUM!</v>
      </c>
      <c r="AC29" s="79" t="e">
        <f t="shared" si="18"/>
        <v>#NUM!</v>
      </c>
      <c r="AD29" s="79" t="e">
        <f t="shared" si="19"/>
        <v>#NUM!</v>
      </c>
      <c r="AE29" s="79" t="e">
        <f t="shared" si="20"/>
        <v>#NUM!</v>
      </c>
      <c r="AF29" s="79" t="e">
        <f t="shared" si="21"/>
        <v>#N/A</v>
      </c>
      <c r="AG29" s="79" t="e">
        <f t="shared" si="22"/>
        <v>#NUM!</v>
      </c>
      <c r="AH29" s="79" t="e">
        <f t="shared" si="23"/>
        <v>#NUM!</v>
      </c>
      <c r="AI29" s="79" t="e">
        <f t="shared" si="24"/>
        <v>#NUM!</v>
      </c>
      <c r="AJ29" s="79" t="e">
        <f t="shared" si="25"/>
        <v>#N/A</v>
      </c>
    </row>
    <row r="30" spans="1:36" ht="12.95" customHeight="1" x14ac:dyDescent="0.15">
      <c r="A30" s="78"/>
      <c r="B30" s="107"/>
      <c r="C30" s="107"/>
      <c r="D30" s="78"/>
      <c r="E30" s="78"/>
      <c r="F30" s="4" t="str">
        <f t="shared" si="0"/>
        <v/>
      </c>
      <c r="G30" s="6"/>
      <c r="H30" s="78"/>
      <c r="I30" s="78"/>
      <c r="J30" s="1" t="s">
        <v>15</v>
      </c>
      <c r="K30" s="79" t="e">
        <f t="shared" si="1"/>
        <v>#NUM!</v>
      </c>
      <c r="L30" s="79" t="e">
        <f t="shared" si="2"/>
        <v>#NUM!</v>
      </c>
      <c r="M30" s="79" t="e">
        <f t="shared" si="3"/>
        <v>#NUM!</v>
      </c>
      <c r="N30" s="79" t="e">
        <f t="shared" si="4"/>
        <v>#NUM!</v>
      </c>
      <c r="O30" s="79" t="e">
        <f t="shared" si="5"/>
        <v>#NUM!</v>
      </c>
      <c r="P30" s="79" t="e">
        <f t="shared" si="26"/>
        <v>#N/A</v>
      </c>
      <c r="Q30" s="79" t="e">
        <f t="shared" si="6"/>
        <v>#NUM!</v>
      </c>
      <c r="R30" s="79" t="e">
        <f t="shared" si="7"/>
        <v>#NUM!</v>
      </c>
      <c r="S30" s="79" t="e">
        <f t="shared" si="8"/>
        <v>#NUM!</v>
      </c>
      <c r="T30" s="79" t="e">
        <f t="shared" si="9"/>
        <v>#NUM!</v>
      </c>
      <c r="U30" s="79" t="e">
        <f t="shared" si="10"/>
        <v>#N/A</v>
      </c>
      <c r="V30" s="79" t="e">
        <f t="shared" si="11"/>
        <v>#NUM!</v>
      </c>
      <c r="W30" s="79" t="e">
        <f t="shared" si="12"/>
        <v>#NUM!</v>
      </c>
      <c r="X30" s="79" t="e">
        <f t="shared" si="13"/>
        <v>#NUM!</v>
      </c>
      <c r="Y30" s="79" t="e">
        <f t="shared" si="14"/>
        <v>#NUM!</v>
      </c>
      <c r="Z30" s="79" t="e">
        <f t="shared" si="15"/>
        <v>#N/A</v>
      </c>
      <c r="AA30" s="79" t="e">
        <f t="shared" si="16"/>
        <v>#NUM!</v>
      </c>
      <c r="AB30" s="79" t="e">
        <f t="shared" si="17"/>
        <v>#NUM!</v>
      </c>
      <c r="AC30" s="79" t="e">
        <f t="shared" si="18"/>
        <v>#NUM!</v>
      </c>
      <c r="AD30" s="79" t="e">
        <f t="shared" si="19"/>
        <v>#NUM!</v>
      </c>
      <c r="AE30" s="79" t="e">
        <f t="shared" si="20"/>
        <v>#NUM!</v>
      </c>
      <c r="AF30" s="79" t="e">
        <f t="shared" si="21"/>
        <v>#N/A</v>
      </c>
      <c r="AG30" s="79" t="e">
        <f t="shared" si="22"/>
        <v>#NUM!</v>
      </c>
      <c r="AH30" s="79" t="e">
        <f t="shared" si="23"/>
        <v>#NUM!</v>
      </c>
      <c r="AI30" s="79" t="e">
        <f t="shared" si="24"/>
        <v>#NUM!</v>
      </c>
      <c r="AJ30" s="79" t="e">
        <f t="shared" si="25"/>
        <v>#N/A</v>
      </c>
    </row>
    <row r="31" spans="1:36" ht="12.95" customHeight="1" x14ac:dyDescent="0.15">
      <c r="A31" s="78"/>
      <c r="B31" s="107"/>
      <c r="C31" s="107"/>
      <c r="D31" s="78"/>
      <c r="E31" s="78"/>
      <c r="F31" s="4" t="str">
        <f t="shared" si="0"/>
        <v/>
      </c>
      <c r="G31" s="78"/>
      <c r="H31" s="78"/>
      <c r="I31" s="78"/>
      <c r="J31" s="1" t="s">
        <v>15</v>
      </c>
      <c r="K31" s="79" t="e">
        <f t="shared" si="1"/>
        <v>#NUM!</v>
      </c>
      <c r="L31" s="79" t="e">
        <f t="shared" si="2"/>
        <v>#NUM!</v>
      </c>
      <c r="M31" s="79" t="e">
        <f t="shared" si="3"/>
        <v>#NUM!</v>
      </c>
      <c r="N31" s="79" t="e">
        <f t="shared" si="4"/>
        <v>#NUM!</v>
      </c>
      <c r="O31" s="79" t="e">
        <f t="shared" si="5"/>
        <v>#NUM!</v>
      </c>
      <c r="P31" s="79" t="e">
        <f t="shared" si="26"/>
        <v>#N/A</v>
      </c>
      <c r="Q31" s="79" t="e">
        <f t="shared" si="6"/>
        <v>#NUM!</v>
      </c>
      <c r="R31" s="79" t="e">
        <f t="shared" si="7"/>
        <v>#NUM!</v>
      </c>
      <c r="S31" s="79" t="e">
        <f t="shared" si="8"/>
        <v>#NUM!</v>
      </c>
      <c r="T31" s="79" t="e">
        <f t="shared" si="9"/>
        <v>#NUM!</v>
      </c>
      <c r="U31" s="79" t="e">
        <f t="shared" si="10"/>
        <v>#N/A</v>
      </c>
      <c r="V31" s="79" t="e">
        <f t="shared" si="11"/>
        <v>#NUM!</v>
      </c>
      <c r="W31" s="79" t="e">
        <f t="shared" si="12"/>
        <v>#NUM!</v>
      </c>
      <c r="X31" s="79" t="e">
        <f t="shared" si="13"/>
        <v>#NUM!</v>
      </c>
      <c r="Y31" s="79" t="e">
        <f t="shared" si="14"/>
        <v>#NUM!</v>
      </c>
      <c r="Z31" s="79" t="e">
        <f t="shared" si="15"/>
        <v>#N/A</v>
      </c>
      <c r="AA31" s="79" t="e">
        <f t="shared" si="16"/>
        <v>#NUM!</v>
      </c>
      <c r="AB31" s="79" t="e">
        <f t="shared" si="17"/>
        <v>#NUM!</v>
      </c>
      <c r="AC31" s="79" t="e">
        <f t="shared" si="18"/>
        <v>#NUM!</v>
      </c>
      <c r="AD31" s="79" t="e">
        <f t="shared" si="19"/>
        <v>#NUM!</v>
      </c>
      <c r="AE31" s="79" t="e">
        <f t="shared" si="20"/>
        <v>#NUM!</v>
      </c>
      <c r="AF31" s="79" t="e">
        <f t="shared" si="21"/>
        <v>#N/A</v>
      </c>
      <c r="AG31" s="79" t="e">
        <f t="shared" si="22"/>
        <v>#NUM!</v>
      </c>
      <c r="AH31" s="79" t="e">
        <f t="shared" si="23"/>
        <v>#NUM!</v>
      </c>
      <c r="AI31" s="79" t="e">
        <f t="shared" si="24"/>
        <v>#NUM!</v>
      </c>
      <c r="AJ31" s="79" t="e">
        <f t="shared" si="25"/>
        <v>#N/A</v>
      </c>
    </row>
    <row r="32" spans="1:36" ht="12.95" customHeight="1" x14ac:dyDescent="0.15">
      <c r="A32" s="78"/>
      <c r="B32" s="107"/>
      <c r="C32" s="107"/>
      <c r="D32" s="78"/>
      <c r="E32" s="78"/>
      <c r="F32" s="4" t="str">
        <f t="shared" si="0"/>
        <v/>
      </c>
      <c r="G32" s="78"/>
      <c r="H32" s="78"/>
      <c r="I32" s="78"/>
      <c r="J32" s="1" t="s">
        <v>15</v>
      </c>
      <c r="K32" s="79" t="e">
        <f t="shared" si="1"/>
        <v>#NUM!</v>
      </c>
      <c r="L32" s="79" t="e">
        <f t="shared" si="2"/>
        <v>#NUM!</v>
      </c>
      <c r="M32" s="79" t="e">
        <f t="shared" si="3"/>
        <v>#NUM!</v>
      </c>
      <c r="N32" s="79" t="e">
        <f t="shared" si="4"/>
        <v>#NUM!</v>
      </c>
      <c r="O32" s="79" t="e">
        <f t="shared" si="5"/>
        <v>#NUM!</v>
      </c>
      <c r="P32" s="79" t="e">
        <f t="shared" si="26"/>
        <v>#N/A</v>
      </c>
      <c r="Q32" s="79" t="e">
        <f t="shared" si="6"/>
        <v>#NUM!</v>
      </c>
      <c r="R32" s="79" t="e">
        <f t="shared" si="7"/>
        <v>#NUM!</v>
      </c>
      <c r="S32" s="79" t="e">
        <f t="shared" si="8"/>
        <v>#NUM!</v>
      </c>
      <c r="T32" s="79" t="e">
        <f t="shared" si="9"/>
        <v>#NUM!</v>
      </c>
      <c r="U32" s="79" t="e">
        <f t="shared" si="10"/>
        <v>#N/A</v>
      </c>
      <c r="V32" s="79" t="e">
        <f t="shared" si="11"/>
        <v>#NUM!</v>
      </c>
      <c r="W32" s="79" t="e">
        <f t="shared" si="12"/>
        <v>#NUM!</v>
      </c>
      <c r="X32" s="79" t="e">
        <f t="shared" si="13"/>
        <v>#NUM!</v>
      </c>
      <c r="Y32" s="79" t="e">
        <f t="shared" si="14"/>
        <v>#NUM!</v>
      </c>
      <c r="Z32" s="79" t="e">
        <f t="shared" si="15"/>
        <v>#N/A</v>
      </c>
      <c r="AA32" s="79" t="e">
        <f t="shared" si="16"/>
        <v>#NUM!</v>
      </c>
      <c r="AB32" s="79" t="e">
        <f t="shared" si="17"/>
        <v>#NUM!</v>
      </c>
      <c r="AC32" s="79" t="e">
        <f t="shared" si="18"/>
        <v>#NUM!</v>
      </c>
      <c r="AD32" s="79" t="e">
        <f t="shared" si="19"/>
        <v>#NUM!</v>
      </c>
      <c r="AE32" s="79" t="e">
        <f t="shared" si="20"/>
        <v>#NUM!</v>
      </c>
      <c r="AF32" s="79" t="e">
        <f t="shared" si="21"/>
        <v>#N/A</v>
      </c>
      <c r="AG32" s="79" t="e">
        <f t="shared" si="22"/>
        <v>#NUM!</v>
      </c>
      <c r="AH32" s="79" t="e">
        <f t="shared" si="23"/>
        <v>#NUM!</v>
      </c>
      <c r="AI32" s="79" t="e">
        <f t="shared" si="24"/>
        <v>#NUM!</v>
      </c>
      <c r="AJ32" s="79" t="e">
        <f t="shared" si="25"/>
        <v>#N/A</v>
      </c>
    </row>
    <row r="33" spans="1:36" ht="12.95" customHeight="1" x14ac:dyDescent="0.15">
      <c r="A33" s="78"/>
      <c r="B33" s="107"/>
      <c r="C33" s="107"/>
      <c r="D33" s="78"/>
      <c r="E33" s="78"/>
      <c r="F33" s="4" t="str">
        <f t="shared" si="0"/>
        <v/>
      </c>
      <c r="G33" s="78"/>
      <c r="H33" s="78"/>
      <c r="I33" s="78"/>
      <c r="J33" s="1" t="s">
        <v>15</v>
      </c>
      <c r="K33" s="79" t="e">
        <f t="shared" si="1"/>
        <v>#NUM!</v>
      </c>
      <c r="L33" s="79" t="e">
        <f t="shared" si="2"/>
        <v>#NUM!</v>
      </c>
      <c r="M33" s="79" t="e">
        <f t="shared" si="3"/>
        <v>#NUM!</v>
      </c>
      <c r="N33" s="79" t="e">
        <f t="shared" si="4"/>
        <v>#NUM!</v>
      </c>
      <c r="O33" s="79" t="e">
        <f t="shared" si="5"/>
        <v>#NUM!</v>
      </c>
      <c r="P33" s="79" t="e">
        <f t="shared" si="26"/>
        <v>#N/A</v>
      </c>
      <c r="Q33" s="79" t="e">
        <f t="shared" si="6"/>
        <v>#NUM!</v>
      </c>
      <c r="R33" s="79" t="e">
        <f t="shared" si="7"/>
        <v>#NUM!</v>
      </c>
      <c r="S33" s="79" t="e">
        <f t="shared" si="8"/>
        <v>#NUM!</v>
      </c>
      <c r="T33" s="79" t="e">
        <f t="shared" si="9"/>
        <v>#NUM!</v>
      </c>
      <c r="U33" s="79" t="e">
        <f t="shared" si="10"/>
        <v>#N/A</v>
      </c>
      <c r="V33" s="79" t="e">
        <f t="shared" si="11"/>
        <v>#NUM!</v>
      </c>
      <c r="W33" s="79" t="e">
        <f t="shared" si="12"/>
        <v>#NUM!</v>
      </c>
      <c r="X33" s="79" t="e">
        <f t="shared" si="13"/>
        <v>#NUM!</v>
      </c>
      <c r="Y33" s="79" t="e">
        <f t="shared" si="14"/>
        <v>#NUM!</v>
      </c>
      <c r="Z33" s="79" t="e">
        <f t="shared" si="15"/>
        <v>#N/A</v>
      </c>
      <c r="AA33" s="79" t="e">
        <f t="shared" si="16"/>
        <v>#NUM!</v>
      </c>
      <c r="AB33" s="79" t="e">
        <f t="shared" si="17"/>
        <v>#NUM!</v>
      </c>
      <c r="AC33" s="79" t="e">
        <f t="shared" si="18"/>
        <v>#NUM!</v>
      </c>
      <c r="AD33" s="79" t="e">
        <f t="shared" si="19"/>
        <v>#NUM!</v>
      </c>
      <c r="AE33" s="79" t="e">
        <f t="shared" si="20"/>
        <v>#NUM!</v>
      </c>
      <c r="AF33" s="79" t="e">
        <f t="shared" si="21"/>
        <v>#N/A</v>
      </c>
      <c r="AG33" s="79" t="e">
        <f t="shared" si="22"/>
        <v>#NUM!</v>
      </c>
      <c r="AH33" s="79" t="e">
        <f t="shared" si="23"/>
        <v>#NUM!</v>
      </c>
      <c r="AI33" s="79" t="e">
        <f t="shared" si="24"/>
        <v>#NUM!</v>
      </c>
      <c r="AJ33" s="79" t="e">
        <f t="shared" si="25"/>
        <v>#N/A</v>
      </c>
    </row>
    <row r="34" spans="1:36" ht="12.95" customHeight="1" x14ac:dyDescent="0.15">
      <c r="A34" s="78"/>
      <c r="B34" s="107"/>
      <c r="C34" s="107"/>
      <c r="D34" s="78"/>
      <c r="E34" s="78"/>
      <c r="F34" s="4" t="str">
        <f t="shared" si="0"/>
        <v/>
      </c>
      <c r="G34" s="78"/>
      <c r="H34" s="78"/>
      <c r="I34" s="78"/>
      <c r="K34" s="79" t="e">
        <f t="shared" si="1"/>
        <v>#NUM!</v>
      </c>
      <c r="L34" s="79" t="e">
        <f t="shared" si="2"/>
        <v>#NUM!</v>
      </c>
      <c r="M34" s="79" t="e">
        <f t="shared" si="3"/>
        <v>#NUM!</v>
      </c>
      <c r="N34" s="79" t="e">
        <f t="shared" si="4"/>
        <v>#NUM!</v>
      </c>
      <c r="O34" s="79" t="e">
        <f t="shared" si="5"/>
        <v>#NUM!</v>
      </c>
      <c r="P34" s="79" t="e">
        <f t="shared" si="26"/>
        <v>#N/A</v>
      </c>
      <c r="Q34" s="79" t="e">
        <f t="shared" si="6"/>
        <v>#NUM!</v>
      </c>
      <c r="R34" s="79" t="e">
        <f t="shared" si="7"/>
        <v>#NUM!</v>
      </c>
      <c r="S34" s="79" t="e">
        <f t="shared" si="8"/>
        <v>#NUM!</v>
      </c>
      <c r="T34" s="79" t="e">
        <f t="shared" si="9"/>
        <v>#NUM!</v>
      </c>
      <c r="U34" s="79" t="e">
        <f t="shared" si="10"/>
        <v>#N/A</v>
      </c>
      <c r="V34" s="79" t="e">
        <f t="shared" si="11"/>
        <v>#NUM!</v>
      </c>
      <c r="W34" s="79" t="e">
        <f t="shared" si="12"/>
        <v>#NUM!</v>
      </c>
      <c r="X34" s="79" t="e">
        <f t="shared" si="13"/>
        <v>#NUM!</v>
      </c>
      <c r="Y34" s="79" t="e">
        <f t="shared" si="14"/>
        <v>#NUM!</v>
      </c>
      <c r="Z34" s="79" t="e">
        <f t="shared" si="15"/>
        <v>#N/A</v>
      </c>
      <c r="AA34" s="79" t="e">
        <f t="shared" si="16"/>
        <v>#NUM!</v>
      </c>
      <c r="AB34" s="79" t="e">
        <f t="shared" si="17"/>
        <v>#NUM!</v>
      </c>
      <c r="AC34" s="79" t="e">
        <f t="shared" si="18"/>
        <v>#NUM!</v>
      </c>
      <c r="AD34" s="79" t="e">
        <f t="shared" si="19"/>
        <v>#NUM!</v>
      </c>
      <c r="AE34" s="79" t="e">
        <f t="shared" si="20"/>
        <v>#NUM!</v>
      </c>
      <c r="AF34" s="79" t="e">
        <f t="shared" si="21"/>
        <v>#N/A</v>
      </c>
      <c r="AG34" s="79" t="e">
        <f t="shared" si="22"/>
        <v>#NUM!</v>
      </c>
      <c r="AH34" s="79" t="e">
        <f t="shared" si="23"/>
        <v>#NUM!</v>
      </c>
      <c r="AI34" s="79" t="e">
        <f t="shared" si="24"/>
        <v>#NUM!</v>
      </c>
      <c r="AJ34" s="79" t="e">
        <f t="shared" si="25"/>
        <v>#N/A</v>
      </c>
    </row>
    <row r="35" spans="1:36" ht="12.95" customHeight="1" x14ac:dyDescent="0.15">
      <c r="A35" s="78"/>
      <c r="B35" s="107"/>
      <c r="C35" s="107"/>
      <c r="D35" s="78"/>
      <c r="E35" s="78"/>
      <c r="F35" s="4" t="str">
        <f t="shared" si="0"/>
        <v/>
      </c>
      <c r="G35" s="78"/>
      <c r="H35" s="78"/>
      <c r="I35" s="78"/>
      <c r="K35" s="79" t="e">
        <f t="shared" si="1"/>
        <v>#NUM!</v>
      </c>
      <c r="L35" s="79" t="e">
        <f t="shared" si="2"/>
        <v>#NUM!</v>
      </c>
      <c r="M35" s="79" t="e">
        <f t="shared" si="3"/>
        <v>#NUM!</v>
      </c>
      <c r="N35" s="79" t="e">
        <f t="shared" si="4"/>
        <v>#NUM!</v>
      </c>
      <c r="O35" s="79" t="e">
        <f t="shared" si="5"/>
        <v>#NUM!</v>
      </c>
      <c r="P35" s="79" t="e">
        <f t="shared" si="26"/>
        <v>#N/A</v>
      </c>
      <c r="Q35" s="79" t="e">
        <f t="shared" si="6"/>
        <v>#NUM!</v>
      </c>
      <c r="R35" s="79" t="e">
        <f t="shared" si="7"/>
        <v>#NUM!</v>
      </c>
      <c r="S35" s="79" t="e">
        <f t="shared" si="8"/>
        <v>#NUM!</v>
      </c>
      <c r="T35" s="79" t="e">
        <f t="shared" si="9"/>
        <v>#NUM!</v>
      </c>
      <c r="U35" s="79" t="e">
        <f t="shared" si="10"/>
        <v>#N/A</v>
      </c>
      <c r="V35" s="79" t="e">
        <f t="shared" si="11"/>
        <v>#NUM!</v>
      </c>
      <c r="W35" s="79" t="e">
        <f t="shared" si="12"/>
        <v>#NUM!</v>
      </c>
      <c r="X35" s="79" t="e">
        <f t="shared" si="13"/>
        <v>#NUM!</v>
      </c>
      <c r="Y35" s="79" t="e">
        <f t="shared" si="14"/>
        <v>#NUM!</v>
      </c>
      <c r="Z35" s="79" t="e">
        <f t="shared" si="15"/>
        <v>#N/A</v>
      </c>
      <c r="AA35" s="79" t="e">
        <f t="shared" si="16"/>
        <v>#NUM!</v>
      </c>
      <c r="AB35" s="79" t="e">
        <f t="shared" si="17"/>
        <v>#NUM!</v>
      </c>
      <c r="AC35" s="79" t="e">
        <f t="shared" si="18"/>
        <v>#NUM!</v>
      </c>
      <c r="AD35" s="79" t="e">
        <f t="shared" si="19"/>
        <v>#NUM!</v>
      </c>
      <c r="AE35" s="79" t="e">
        <f t="shared" si="20"/>
        <v>#NUM!</v>
      </c>
      <c r="AF35" s="79" t="e">
        <f t="shared" si="21"/>
        <v>#N/A</v>
      </c>
      <c r="AG35" s="79" t="e">
        <f t="shared" si="22"/>
        <v>#NUM!</v>
      </c>
      <c r="AH35" s="79" t="e">
        <f t="shared" si="23"/>
        <v>#NUM!</v>
      </c>
      <c r="AI35" s="79" t="e">
        <f t="shared" si="24"/>
        <v>#NUM!</v>
      </c>
      <c r="AJ35" s="79" t="e">
        <f t="shared" si="25"/>
        <v>#N/A</v>
      </c>
    </row>
    <row r="36" spans="1:36" ht="12.95" customHeight="1" x14ac:dyDescent="0.15">
      <c r="A36" s="78"/>
      <c r="B36" s="107"/>
      <c r="C36" s="107"/>
      <c r="D36" s="78"/>
      <c r="E36" s="78"/>
      <c r="F36" s="4" t="str">
        <f t="shared" si="0"/>
        <v/>
      </c>
      <c r="G36" s="78"/>
      <c r="H36" s="78"/>
      <c r="I36" s="78"/>
      <c r="K36" s="79" t="e">
        <f t="shared" si="1"/>
        <v>#NUM!</v>
      </c>
      <c r="L36" s="79" t="e">
        <f t="shared" si="2"/>
        <v>#NUM!</v>
      </c>
      <c r="M36" s="79" t="e">
        <f t="shared" si="3"/>
        <v>#NUM!</v>
      </c>
      <c r="N36" s="79" t="e">
        <f t="shared" si="4"/>
        <v>#NUM!</v>
      </c>
      <c r="O36" s="79" t="e">
        <f t="shared" si="5"/>
        <v>#NUM!</v>
      </c>
      <c r="P36" s="79" t="e">
        <f t="shared" si="26"/>
        <v>#N/A</v>
      </c>
      <c r="Q36" s="79" t="e">
        <f t="shared" si="6"/>
        <v>#NUM!</v>
      </c>
      <c r="R36" s="79" t="e">
        <f t="shared" si="7"/>
        <v>#NUM!</v>
      </c>
      <c r="S36" s="79" t="e">
        <f t="shared" si="8"/>
        <v>#NUM!</v>
      </c>
      <c r="T36" s="79" t="e">
        <f t="shared" si="9"/>
        <v>#NUM!</v>
      </c>
      <c r="U36" s="79" t="e">
        <f t="shared" si="10"/>
        <v>#N/A</v>
      </c>
      <c r="V36" s="79" t="e">
        <f t="shared" si="11"/>
        <v>#NUM!</v>
      </c>
      <c r="W36" s="79" t="e">
        <f t="shared" si="12"/>
        <v>#NUM!</v>
      </c>
      <c r="X36" s="79" t="e">
        <f t="shared" si="13"/>
        <v>#NUM!</v>
      </c>
      <c r="Y36" s="79" t="e">
        <f t="shared" si="14"/>
        <v>#NUM!</v>
      </c>
      <c r="Z36" s="79" t="e">
        <f t="shared" si="15"/>
        <v>#N/A</v>
      </c>
      <c r="AA36" s="79" t="e">
        <f t="shared" si="16"/>
        <v>#NUM!</v>
      </c>
      <c r="AB36" s="79" t="e">
        <f t="shared" si="17"/>
        <v>#NUM!</v>
      </c>
      <c r="AC36" s="79" t="e">
        <f t="shared" si="18"/>
        <v>#NUM!</v>
      </c>
      <c r="AD36" s="79" t="e">
        <f t="shared" si="19"/>
        <v>#NUM!</v>
      </c>
      <c r="AE36" s="79" t="e">
        <f t="shared" si="20"/>
        <v>#NUM!</v>
      </c>
      <c r="AF36" s="79" t="e">
        <f t="shared" si="21"/>
        <v>#N/A</v>
      </c>
      <c r="AG36" s="79" t="e">
        <f t="shared" si="22"/>
        <v>#NUM!</v>
      </c>
      <c r="AH36" s="79" t="e">
        <f t="shared" si="23"/>
        <v>#NUM!</v>
      </c>
      <c r="AI36" s="79" t="e">
        <f t="shared" si="24"/>
        <v>#NUM!</v>
      </c>
      <c r="AJ36" s="79" t="e">
        <f t="shared" si="25"/>
        <v>#N/A</v>
      </c>
    </row>
    <row r="37" spans="1:36" ht="12.95" customHeight="1" x14ac:dyDescent="0.15">
      <c r="A37" s="78"/>
      <c r="B37" s="107"/>
      <c r="C37" s="107"/>
      <c r="D37" s="78"/>
      <c r="E37" s="78"/>
      <c r="F37" s="4" t="str">
        <f t="shared" si="0"/>
        <v/>
      </c>
      <c r="G37" s="78"/>
      <c r="H37" s="78"/>
      <c r="I37" s="78"/>
      <c r="K37" s="79" t="e">
        <f t="shared" si="1"/>
        <v>#NUM!</v>
      </c>
      <c r="L37" s="79" t="e">
        <f t="shared" si="2"/>
        <v>#NUM!</v>
      </c>
      <c r="M37" s="79" t="e">
        <f t="shared" si="3"/>
        <v>#NUM!</v>
      </c>
      <c r="N37" s="79" t="e">
        <f t="shared" si="4"/>
        <v>#NUM!</v>
      </c>
      <c r="O37" s="79" t="e">
        <f t="shared" si="5"/>
        <v>#NUM!</v>
      </c>
      <c r="P37" s="79" t="e">
        <f t="shared" si="26"/>
        <v>#N/A</v>
      </c>
      <c r="Q37" s="79" t="e">
        <f t="shared" si="6"/>
        <v>#NUM!</v>
      </c>
      <c r="R37" s="79" t="e">
        <f t="shared" si="7"/>
        <v>#NUM!</v>
      </c>
      <c r="S37" s="79" t="e">
        <f t="shared" si="8"/>
        <v>#NUM!</v>
      </c>
      <c r="T37" s="79" t="e">
        <f t="shared" si="9"/>
        <v>#NUM!</v>
      </c>
      <c r="U37" s="79" t="e">
        <f t="shared" si="10"/>
        <v>#N/A</v>
      </c>
      <c r="V37" s="79" t="e">
        <f t="shared" si="11"/>
        <v>#NUM!</v>
      </c>
      <c r="W37" s="79" t="e">
        <f t="shared" si="12"/>
        <v>#NUM!</v>
      </c>
      <c r="X37" s="79" t="e">
        <f t="shared" si="13"/>
        <v>#NUM!</v>
      </c>
      <c r="Y37" s="79" t="e">
        <f t="shared" si="14"/>
        <v>#NUM!</v>
      </c>
      <c r="Z37" s="79" t="e">
        <f t="shared" si="15"/>
        <v>#N/A</v>
      </c>
      <c r="AA37" s="79" t="e">
        <f t="shared" si="16"/>
        <v>#NUM!</v>
      </c>
      <c r="AB37" s="79" t="e">
        <f t="shared" si="17"/>
        <v>#NUM!</v>
      </c>
      <c r="AC37" s="79" t="e">
        <f t="shared" si="18"/>
        <v>#NUM!</v>
      </c>
      <c r="AD37" s="79" t="e">
        <f t="shared" si="19"/>
        <v>#NUM!</v>
      </c>
      <c r="AE37" s="79" t="e">
        <f t="shared" si="20"/>
        <v>#NUM!</v>
      </c>
      <c r="AF37" s="79" t="e">
        <f t="shared" si="21"/>
        <v>#N/A</v>
      </c>
      <c r="AG37" s="79" t="e">
        <f t="shared" si="22"/>
        <v>#NUM!</v>
      </c>
      <c r="AH37" s="79" t="e">
        <f t="shared" si="23"/>
        <v>#NUM!</v>
      </c>
      <c r="AI37" s="79" t="e">
        <f t="shared" si="24"/>
        <v>#NUM!</v>
      </c>
      <c r="AJ37" s="79" t="e">
        <f t="shared" si="25"/>
        <v>#N/A</v>
      </c>
    </row>
    <row r="38" spans="1:36" ht="12.95" customHeight="1" x14ac:dyDescent="0.15">
      <c r="A38" s="78"/>
      <c r="B38" s="107"/>
      <c r="C38" s="107"/>
      <c r="D38" s="78"/>
      <c r="E38" s="78"/>
      <c r="F38" s="4" t="str">
        <f t="shared" si="0"/>
        <v/>
      </c>
      <c r="G38" s="78"/>
      <c r="H38" s="78"/>
      <c r="I38" s="78"/>
      <c r="K38" s="79" t="e">
        <f t="shared" si="1"/>
        <v>#NUM!</v>
      </c>
      <c r="L38" s="79" t="e">
        <f t="shared" si="2"/>
        <v>#NUM!</v>
      </c>
      <c r="M38" s="79" t="e">
        <f t="shared" si="3"/>
        <v>#NUM!</v>
      </c>
      <c r="N38" s="79" t="e">
        <f t="shared" si="4"/>
        <v>#NUM!</v>
      </c>
      <c r="O38" s="79" t="e">
        <f t="shared" si="5"/>
        <v>#NUM!</v>
      </c>
      <c r="P38" s="79" t="e">
        <f t="shared" si="26"/>
        <v>#N/A</v>
      </c>
      <c r="Q38" s="79" t="e">
        <f t="shared" si="6"/>
        <v>#NUM!</v>
      </c>
      <c r="R38" s="79" t="e">
        <f t="shared" si="7"/>
        <v>#NUM!</v>
      </c>
      <c r="S38" s="79" t="e">
        <f t="shared" si="8"/>
        <v>#NUM!</v>
      </c>
      <c r="T38" s="79" t="e">
        <f t="shared" si="9"/>
        <v>#NUM!</v>
      </c>
      <c r="U38" s="79" t="e">
        <f t="shared" si="10"/>
        <v>#N/A</v>
      </c>
      <c r="V38" s="79" t="e">
        <f t="shared" si="11"/>
        <v>#NUM!</v>
      </c>
      <c r="W38" s="79" t="e">
        <f t="shared" si="12"/>
        <v>#NUM!</v>
      </c>
      <c r="X38" s="79" t="e">
        <f t="shared" si="13"/>
        <v>#NUM!</v>
      </c>
      <c r="Y38" s="79" t="e">
        <f t="shared" si="14"/>
        <v>#NUM!</v>
      </c>
      <c r="Z38" s="79" t="e">
        <f t="shared" si="15"/>
        <v>#N/A</v>
      </c>
      <c r="AA38" s="79" t="e">
        <f t="shared" si="16"/>
        <v>#NUM!</v>
      </c>
      <c r="AB38" s="79" t="e">
        <f t="shared" si="17"/>
        <v>#NUM!</v>
      </c>
      <c r="AC38" s="79" t="e">
        <f t="shared" si="18"/>
        <v>#NUM!</v>
      </c>
      <c r="AD38" s="79" t="e">
        <f t="shared" si="19"/>
        <v>#NUM!</v>
      </c>
      <c r="AE38" s="79" t="e">
        <f t="shared" si="20"/>
        <v>#NUM!</v>
      </c>
      <c r="AF38" s="79" t="e">
        <f t="shared" si="21"/>
        <v>#N/A</v>
      </c>
      <c r="AG38" s="79" t="e">
        <f t="shared" si="22"/>
        <v>#NUM!</v>
      </c>
      <c r="AH38" s="79" t="e">
        <f t="shared" si="23"/>
        <v>#NUM!</v>
      </c>
      <c r="AI38" s="79" t="e">
        <f t="shared" si="24"/>
        <v>#NUM!</v>
      </c>
      <c r="AJ38" s="79" t="e">
        <f t="shared" si="25"/>
        <v>#N/A</v>
      </c>
    </row>
    <row r="39" spans="1:36" ht="12.95" customHeight="1" x14ac:dyDescent="0.15">
      <c r="A39" s="78"/>
      <c r="B39" s="107"/>
      <c r="C39" s="107"/>
      <c r="D39" s="78"/>
      <c r="E39" s="78"/>
      <c r="F39" s="4" t="str">
        <f t="shared" si="0"/>
        <v/>
      </c>
      <c r="G39" s="78"/>
      <c r="H39" s="78"/>
      <c r="I39" s="78"/>
      <c r="K39" s="79" t="e">
        <f t="shared" si="1"/>
        <v>#NUM!</v>
      </c>
      <c r="L39" s="79" t="e">
        <f t="shared" si="2"/>
        <v>#NUM!</v>
      </c>
      <c r="M39" s="79" t="e">
        <f t="shared" si="3"/>
        <v>#NUM!</v>
      </c>
      <c r="N39" s="79" t="e">
        <f t="shared" si="4"/>
        <v>#NUM!</v>
      </c>
      <c r="O39" s="79" t="e">
        <f t="shared" si="5"/>
        <v>#NUM!</v>
      </c>
      <c r="P39" s="79" t="e">
        <f t="shared" si="26"/>
        <v>#N/A</v>
      </c>
      <c r="Q39" s="79" t="e">
        <f t="shared" si="6"/>
        <v>#NUM!</v>
      </c>
      <c r="R39" s="79" t="e">
        <f t="shared" si="7"/>
        <v>#NUM!</v>
      </c>
      <c r="S39" s="79" t="e">
        <f t="shared" si="8"/>
        <v>#NUM!</v>
      </c>
      <c r="T39" s="79" t="e">
        <f t="shared" si="9"/>
        <v>#NUM!</v>
      </c>
      <c r="U39" s="79" t="e">
        <f t="shared" si="10"/>
        <v>#N/A</v>
      </c>
      <c r="V39" s="79" t="e">
        <f t="shared" si="11"/>
        <v>#NUM!</v>
      </c>
      <c r="W39" s="79" t="e">
        <f t="shared" si="12"/>
        <v>#NUM!</v>
      </c>
      <c r="X39" s="79" t="e">
        <f t="shared" si="13"/>
        <v>#NUM!</v>
      </c>
      <c r="Y39" s="79" t="e">
        <f t="shared" si="14"/>
        <v>#NUM!</v>
      </c>
      <c r="Z39" s="79" t="e">
        <f t="shared" si="15"/>
        <v>#N/A</v>
      </c>
      <c r="AA39" s="79" t="e">
        <f t="shared" si="16"/>
        <v>#NUM!</v>
      </c>
      <c r="AB39" s="79" t="e">
        <f t="shared" si="17"/>
        <v>#NUM!</v>
      </c>
      <c r="AC39" s="79" t="e">
        <f t="shared" si="18"/>
        <v>#NUM!</v>
      </c>
      <c r="AD39" s="79" t="e">
        <f t="shared" si="19"/>
        <v>#NUM!</v>
      </c>
      <c r="AE39" s="79" t="e">
        <f t="shared" si="20"/>
        <v>#NUM!</v>
      </c>
      <c r="AF39" s="79" t="e">
        <f t="shared" si="21"/>
        <v>#N/A</v>
      </c>
      <c r="AG39" s="79" t="e">
        <f t="shared" si="22"/>
        <v>#NUM!</v>
      </c>
      <c r="AH39" s="79" t="e">
        <f t="shared" si="23"/>
        <v>#NUM!</v>
      </c>
      <c r="AI39" s="79" t="e">
        <f t="shared" si="24"/>
        <v>#NUM!</v>
      </c>
      <c r="AJ39" s="79" t="e">
        <f t="shared" si="25"/>
        <v>#N/A</v>
      </c>
    </row>
    <row r="40" spans="1:36" ht="12.95" customHeight="1" x14ac:dyDescent="0.15">
      <c r="A40" s="78"/>
      <c r="B40" s="107"/>
      <c r="C40" s="107"/>
      <c r="D40" s="78"/>
      <c r="E40" s="78"/>
      <c r="F40" s="4" t="str">
        <f t="shared" si="0"/>
        <v/>
      </c>
      <c r="G40" s="78"/>
      <c r="H40" s="78"/>
      <c r="I40" s="78"/>
      <c r="K40" s="79" t="e">
        <f t="shared" si="1"/>
        <v>#NUM!</v>
      </c>
      <c r="L40" s="79" t="e">
        <f t="shared" si="2"/>
        <v>#NUM!</v>
      </c>
      <c r="M40" s="79" t="e">
        <f t="shared" si="3"/>
        <v>#NUM!</v>
      </c>
      <c r="N40" s="79" t="e">
        <f t="shared" si="4"/>
        <v>#NUM!</v>
      </c>
      <c r="O40" s="79" t="e">
        <f t="shared" si="5"/>
        <v>#NUM!</v>
      </c>
      <c r="P40" s="79" t="e">
        <f t="shared" si="26"/>
        <v>#N/A</v>
      </c>
      <c r="Q40" s="79" t="e">
        <f t="shared" si="6"/>
        <v>#NUM!</v>
      </c>
      <c r="R40" s="79" t="e">
        <f t="shared" si="7"/>
        <v>#NUM!</v>
      </c>
      <c r="S40" s="79" t="e">
        <f t="shared" si="8"/>
        <v>#NUM!</v>
      </c>
      <c r="T40" s="79" t="e">
        <f t="shared" si="9"/>
        <v>#NUM!</v>
      </c>
      <c r="U40" s="79" t="e">
        <f t="shared" si="10"/>
        <v>#N/A</v>
      </c>
      <c r="V40" s="79" t="e">
        <f t="shared" si="11"/>
        <v>#NUM!</v>
      </c>
      <c r="W40" s="79" t="e">
        <f t="shared" si="12"/>
        <v>#NUM!</v>
      </c>
      <c r="X40" s="79" t="e">
        <f t="shared" si="13"/>
        <v>#NUM!</v>
      </c>
      <c r="Y40" s="79" t="e">
        <f t="shared" si="14"/>
        <v>#NUM!</v>
      </c>
      <c r="Z40" s="79" t="e">
        <f t="shared" si="15"/>
        <v>#N/A</v>
      </c>
      <c r="AA40" s="79" t="e">
        <f t="shared" si="16"/>
        <v>#NUM!</v>
      </c>
      <c r="AB40" s="79" t="e">
        <f t="shared" si="17"/>
        <v>#NUM!</v>
      </c>
      <c r="AC40" s="79" t="e">
        <f t="shared" si="18"/>
        <v>#NUM!</v>
      </c>
      <c r="AD40" s="79" t="e">
        <f t="shared" si="19"/>
        <v>#NUM!</v>
      </c>
      <c r="AE40" s="79" t="e">
        <f t="shared" si="20"/>
        <v>#NUM!</v>
      </c>
      <c r="AF40" s="79" t="e">
        <f t="shared" si="21"/>
        <v>#N/A</v>
      </c>
      <c r="AG40" s="79" t="e">
        <f t="shared" si="22"/>
        <v>#NUM!</v>
      </c>
      <c r="AH40" s="79" t="e">
        <f t="shared" si="23"/>
        <v>#NUM!</v>
      </c>
      <c r="AI40" s="79" t="e">
        <f t="shared" si="24"/>
        <v>#NUM!</v>
      </c>
      <c r="AJ40" s="79" t="e">
        <f t="shared" si="25"/>
        <v>#N/A</v>
      </c>
    </row>
    <row r="41" spans="1:36" ht="12.95" customHeight="1" x14ac:dyDescent="0.15">
      <c r="A41" s="78"/>
      <c r="B41" s="107"/>
      <c r="C41" s="107"/>
      <c r="D41" s="78"/>
      <c r="E41" s="78"/>
      <c r="F41" s="4" t="str">
        <f t="shared" si="0"/>
        <v/>
      </c>
      <c r="G41" s="78"/>
      <c r="H41" s="78"/>
      <c r="I41" s="78"/>
      <c r="K41" s="79" t="e">
        <f t="shared" si="1"/>
        <v>#NUM!</v>
      </c>
      <c r="L41" s="79" t="e">
        <f t="shared" si="2"/>
        <v>#NUM!</v>
      </c>
      <c r="M41" s="79" t="e">
        <f t="shared" si="3"/>
        <v>#NUM!</v>
      </c>
      <c r="N41" s="79" t="e">
        <f t="shared" si="4"/>
        <v>#NUM!</v>
      </c>
      <c r="O41" s="79" t="e">
        <f t="shared" si="5"/>
        <v>#NUM!</v>
      </c>
      <c r="P41" s="79" t="e">
        <f t="shared" si="26"/>
        <v>#N/A</v>
      </c>
      <c r="Q41" s="79" t="e">
        <f t="shared" si="6"/>
        <v>#NUM!</v>
      </c>
      <c r="R41" s="79" t="e">
        <f t="shared" si="7"/>
        <v>#NUM!</v>
      </c>
      <c r="S41" s="79" t="e">
        <f t="shared" si="8"/>
        <v>#NUM!</v>
      </c>
      <c r="T41" s="79" t="e">
        <f t="shared" si="9"/>
        <v>#NUM!</v>
      </c>
      <c r="U41" s="79" t="e">
        <f t="shared" si="10"/>
        <v>#N/A</v>
      </c>
      <c r="V41" s="79" t="e">
        <f t="shared" si="11"/>
        <v>#NUM!</v>
      </c>
      <c r="W41" s="79" t="e">
        <f t="shared" si="12"/>
        <v>#NUM!</v>
      </c>
      <c r="X41" s="79" t="e">
        <f t="shared" si="13"/>
        <v>#NUM!</v>
      </c>
      <c r="Y41" s="79" t="e">
        <f t="shared" si="14"/>
        <v>#NUM!</v>
      </c>
      <c r="Z41" s="79" t="e">
        <f t="shared" si="15"/>
        <v>#N/A</v>
      </c>
      <c r="AA41" s="79" t="e">
        <f t="shared" si="16"/>
        <v>#NUM!</v>
      </c>
      <c r="AB41" s="79" t="e">
        <f t="shared" si="17"/>
        <v>#NUM!</v>
      </c>
      <c r="AC41" s="79" t="e">
        <f t="shared" si="18"/>
        <v>#NUM!</v>
      </c>
      <c r="AD41" s="79" t="e">
        <f t="shared" si="19"/>
        <v>#NUM!</v>
      </c>
      <c r="AE41" s="79" t="e">
        <f t="shared" si="20"/>
        <v>#NUM!</v>
      </c>
      <c r="AF41" s="79" t="e">
        <f t="shared" si="21"/>
        <v>#N/A</v>
      </c>
      <c r="AG41" s="79" t="e">
        <f t="shared" si="22"/>
        <v>#NUM!</v>
      </c>
      <c r="AH41" s="79" t="e">
        <f t="shared" si="23"/>
        <v>#NUM!</v>
      </c>
      <c r="AI41" s="79" t="e">
        <f t="shared" si="24"/>
        <v>#NUM!</v>
      </c>
      <c r="AJ41" s="79" t="e">
        <f t="shared" si="25"/>
        <v>#N/A</v>
      </c>
    </row>
    <row r="42" spans="1:36" ht="12.95" customHeight="1" x14ac:dyDescent="0.15">
      <c r="A42" s="78"/>
      <c r="B42" s="107"/>
      <c r="C42" s="107"/>
      <c r="D42" s="78"/>
      <c r="E42" s="78"/>
      <c r="F42" s="4" t="str">
        <f t="shared" si="0"/>
        <v/>
      </c>
      <c r="G42" s="78"/>
      <c r="H42" s="78"/>
      <c r="I42" s="78"/>
      <c r="K42" s="79" t="e">
        <f t="shared" si="1"/>
        <v>#NUM!</v>
      </c>
      <c r="L42" s="79" t="e">
        <f t="shared" si="2"/>
        <v>#NUM!</v>
      </c>
      <c r="M42" s="79" t="e">
        <f t="shared" si="3"/>
        <v>#NUM!</v>
      </c>
      <c r="N42" s="79" t="e">
        <f t="shared" si="4"/>
        <v>#NUM!</v>
      </c>
      <c r="O42" s="79" t="e">
        <f t="shared" si="5"/>
        <v>#NUM!</v>
      </c>
      <c r="P42" s="79" t="e">
        <f t="shared" si="26"/>
        <v>#N/A</v>
      </c>
      <c r="Q42" s="79" t="e">
        <f t="shared" si="6"/>
        <v>#NUM!</v>
      </c>
      <c r="R42" s="79" t="e">
        <f t="shared" si="7"/>
        <v>#NUM!</v>
      </c>
      <c r="S42" s="79" t="e">
        <f t="shared" si="8"/>
        <v>#NUM!</v>
      </c>
      <c r="T42" s="79" t="e">
        <f t="shared" si="9"/>
        <v>#NUM!</v>
      </c>
      <c r="U42" s="79" t="e">
        <f t="shared" si="10"/>
        <v>#N/A</v>
      </c>
      <c r="V42" s="79" t="e">
        <f t="shared" si="11"/>
        <v>#NUM!</v>
      </c>
      <c r="W42" s="79" t="e">
        <f t="shared" si="12"/>
        <v>#NUM!</v>
      </c>
      <c r="X42" s="79" t="e">
        <f t="shared" si="13"/>
        <v>#NUM!</v>
      </c>
      <c r="Y42" s="79" t="e">
        <f t="shared" si="14"/>
        <v>#NUM!</v>
      </c>
      <c r="Z42" s="79" t="e">
        <f t="shared" si="15"/>
        <v>#N/A</v>
      </c>
      <c r="AA42" s="79" t="e">
        <f t="shared" si="16"/>
        <v>#NUM!</v>
      </c>
      <c r="AB42" s="79" t="e">
        <f t="shared" si="17"/>
        <v>#NUM!</v>
      </c>
      <c r="AC42" s="79" t="e">
        <f t="shared" si="18"/>
        <v>#NUM!</v>
      </c>
      <c r="AD42" s="79" t="e">
        <f t="shared" si="19"/>
        <v>#NUM!</v>
      </c>
      <c r="AE42" s="79" t="e">
        <f t="shared" si="20"/>
        <v>#NUM!</v>
      </c>
      <c r="AF42" s="79" t="e">
        <f t="shared" si="21"/>
        <v>#N/A</v>
      </c>
      <c r="AG42" s="79" t="e">
        <f t="shared" si="22"/>
        <v>#NUM!</v>
      </c>
      <c r="AH42" s="79" t="e">
        <f t="shared" si="23"/>
        <v>#NUM!</v>
      </c>
      <c r="AI42" s="79" t="e">
        <f t="shared" si="24"/>
        <v>#NUM!</v>
      </c>
      <c r="AJ42" s="79" t="e">
        <f t="shared" si="25"/>
        <v>#N/A</v>
      </c>
    </row>
    <row r="43" spans="1:36" ht="12.95" customHeight="1" x14ac:dyDescent="0.15">
      <c r="A43" s="78"/>
      <c r="B43" s="107"/>
      <c r="C43" s="107"/>
      <c r="D43" s="78"/>
      <c r="E43" s="78"/>
      <c r="F43" s="4" t="str">
        <f t="shared" si="0"/>
        <v/>
      </c>
      <c r="G43" s="78"/>
      <c r="H43" s="78"/>
      <c r="I43" s="78"/>
      <c r="K43" s="79" t="e">
        <f t="shared" si="1"/>
        <v>#NUM!</v>
      </c>
      <c r="L43" s="79" t="e">
        <f t="shared" si="2"/>
        <v>#NUM!</v>
      </c>
      <c r="M43" s="79" t="e">
        <f t="shared" si="3"/>
        <v>#NUM!</v>
      </c>
      <c r="N43" s="79" t="e">
        <f t="shared" si="4"/>
        <v>#NUM!</v>
      </c>
      <c r="O43" s="79" t="e">
        <f t="shared" si="5"/>
        <v>#NUM!</v>
      </c>
      <c r="P43" s="79" t="e">
        <f t="shared" si="26"/>
        <v>#N/A</v>
      </c>
      <c r="Q43" s="79" t="e">
        <f t="shared" si="6"/>
        <v>#NUM!</v>
      </c>
      <c r="R43" s="79" t="e">
        <f t="shared" si="7"/>
        <v>#NUM!</v>
      </c>
      <c r="S43" s="79" t="e">
        <f t="shared" si="8"/>
        <v>#NUM!</v>
      </c>
      <c r="T43" s="79" t="e">
        <f t="shared" si="9"/>
        <v>#NUM!</v>
      </c>
      <c r="U43" s="79" t="e">
        <f t="shared" si="10"/>
        <v>#N/A</v>
      </c>
      <c r="V43" s="79" t="e">
        <f t="shared" si="11"/>
        <v>#NUM!</v>
      </c>
      <c r="W43" s="79" t="e">
        <f t="shared" si="12"/>
        <v>#NUM!</v>
      </c>
      <c r="X43" s="79" t="e">
        <f t="shared" si="13"/>
        <v>#NUM!</v>
      </c>
      <c r="Y43" s="79" t="e">
        <f t="shared" si="14"/>
        <v>#NUM!</v>
      </c>
      <c r="Z43" s="79" t="e">
        <f t="shared" si="15"/>
        <v>#N/A</v>
      </c>
      <c r="AA43" s="79" t="e">
        <f t="shared" si="16"/>
        <v>#NUM!</v>
      </c>
      <c r="AB43" s="79" t="e">
        <f t="shared" si="17"/>
        <v>#NUM!</v>
      </c>
      <c r="AC43" s="79" t="e">
        <f t="shared" si="18"/>
        <v>#NUM!</v>
      </c>
      <c r="AD43" s="79" t="e">
        <f t="shared" si="19"/>
        <v>#NUM!</v>
      </c>
      <c r="AE43" s="79" t="e">
        <f t="shared" si="20"/>
        <v>#NUM!</v>
      </c>
      <c r="AF43" s="79" t="e">
        <f t="shared" si="21"/>
        <v>#N/A</v>
      </c>
      <c r="AG43" s="79" t="e">
        <f t="shared" si="22"/>
        <v>#NUM!</v>
      </c>
      <c r="AH43" s="79" t="e">
        <f t="shared" si="23"/>
        <v>#NUM!</v>
      </c>
      <c r="AI43" s="79" t="e">
        <f t="shared" si="24"/>
        <v>#NUM!</v>
      </c>
      <c r="AJ43" s="79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8" t="s">
        <v>18</v>
      </c>
      <c r="D46" s="78" t="s">
        <v>19</v>
      </c>
      <c r="E46" s="78" t="s">
        <v>20</v>
      </c>
      <c r="F46" s="10"/>
      <c r="G46" s="5" t="s">
        <v>21</v>
      </c>
      <c r="H46" s="12"/>
      <c r="I46" s="104" t="s">
        <v>162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20</v>
      </c>
      <c r="D47" s="14">
        <f>COUNTIF(G4:G43,"*下層*")</f>
        <v>0</v>
      </c>
      <c r="E47" s="14">
        <f>COUNTA(A4:A43)</f>
        <v>20</v>
      </c>
      <c r="F47" s="10"/>
      <c r="G47" s="15">
        <f>C47*100</f>
        <v>2000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10</v>
      </c>
      <c r="D48" s="14" t="str">
        <f>IF(D47&gt;0,ROUND(SUMIF(G4:G43,"*下層*",E4:E43)/D47,0),"")</f>
        <v/>
      </c>
      <c r="E48" s="14">
        <f>ROUND(SUM(E4:E43)/E47,0)</f>
        <v>10</v>
      </c>
      <c r="F48" s="13"/>
      <c r="G48" s="15">
        <f>C48</f>
        <v>10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12</v>
      </c>
      <c r="D49" s="14" t="str">
        <f>IF(D47&gt;0,ROUND(SUMIF(G4:G43,"*下層*",D4:D43)/D47,0),"")</f>
        <v/>
      </c>
      <c r="E49" s="14">
        <f>ROUND(SUM(D4:D43)/E47,0)</f>
        <v>12</v>
      </c>
      <c r="F49" s="13"/>
      <c r="G49" s="15">
        <f>C49</f>
        <v>12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1.6200000000000003</v>
      </c>
      <c r="D50" s="16">
        <f>SUMIF(G4:G43,"*下層*",F4:F43)</f>
        <v>0</v>
      </c>
      <c r="E50" s="4">
        <f>SUM(F4:F43)</f>
        <v>1.6200000000000003</v>
      </c>
      <c r="F50" s="13"/>
      <c r="G50" s="17">
        <f>C50*100</f>
        <v>162.00000000000003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形状比＝83、Sr＝22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8" t="s">
        <v>18</v>
      </c>
      <c r="D53" s="78" t="s">
        <v>19</v>
      </c>
      <c r="E53" s="78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15</v>
      </c>
      <c r="D54" s="14">
        <f>COUNTIF(H4:H43,"▲")</f>
        <v>0</v>
      </c>
      <c r="E54" s="14">
        <f>COUNTA(H4:H43)</f>
        <v>15</v>
      </c>
      <c r="F54" s="10"/>
      <c r="G54" s="15">
        <f>C54*100</f>
        <v>1500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11</v>
      </c>
      <c r="D56" s="14" t="str">
        <f>IF(D54&gt;0,ROUND(SUMIF(H4:H43,"▲",D4:D43)/D54,0),"")</f>
        <v/>
      </c>
      <c r="E56" s="14">
        <f>ROUND(SUMIF(H4:H43,"*",D4:D43)/E54,0)</f>
        <v>11</v>
      </c>
      <c r="F56" s="13"/>
      <c r="G56" s="15">
        <f>C56</f>
        <v>11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0.8600000000000001</v>
      </c>
      <c r="D57" s="16">
        <f>SUMIF(H4:H43,"▲",F4:F43)</f>
        <v>0</v>
      </c>
      <c r="E57" s="16">
        <f>SUM(C57:D57)</f>
        <v>0.8600000000000001</v>
      </c>
      <c r="F57" s="13"/>
      <c r="G57" s="19">
        <f>C57*100</f>
        <v>86.000000000000014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8" t="s">
        <v>18</v>
      </c>
      <c r="D60" s="78" t="s">
        <v>19</v>
      </c>
      <c r="E60" s="78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53.1</v>
      </c>
      <c r="D62" s="20" t="str">
        <f>IF(D47&gt;0,ROUND(D57/D50*100,1),"")</f>
        <v/>
      </c>
      <c r="E62" s="20">
        <f>ROUND(E57/E50*100,1)</f>
        <v>53.1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8" t="s">
        <v>18</v>
      </c>
      <c r="D65" s="78" t="s">
        <v>19</v>
      </c>
      <c r="E65" s="78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12</v>
      </c>
      <c r="D67" s="14" t="str">
        <f>IF(D66&gt;0,ROUND(SUMIFS(E4:E43,G4:G43,"*下層*",H4:H43,"")/D66,0),"")</f>
        <v/>
      </c>
      <c r="E67" s="14">
        <f>IF(E66&gt;0,ROUND(SUMIF(H4:H43,"",E4:E43)/E66,0),"")</f>
        <v>12</v>
      </c>
      <c r="F67" s="13"/>
      <c r="G67" s="15">
        <f>C67</f>
        <v>12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16</v>
      </c>
      <c r="D68" s="14" t="str">
        <f>IF(D66&gt;0,ROUND(SUMIFS(D4:D43,G4:G43,"*下層*",H4:H43,"")/D66,0),"")</f>
        <v/>
      </c>
      <c r="E68" s="14">
        <f>IF(E66&gt;0,ROUND(SUMIF(H4:H43,"",D4:D43)/E66,0),"")</f>
        <v>16</v>
      </c>
      <c r="F68" s="13"/>
      <c r="G68" s="15">
        <f>C68</f>
        <v>16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0.76000000000000023</v>
      </c>
      <c r="D69" s="16" t="str">
        <f>IF(D66&gt;0,D50-D57,"")</f>
        <v/>
      </c>
      <c r="E69" s="4">
        <f>SUM(C69:D69)</f>
        <v>0.76000000000000023</v>
      </c>
      <c r="F69" s="13"/>
      <c r="G69" s="17">
        <f>C69*100</f>
        <v>76.000000000000028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形状比＝75、Sr＝37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5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559" priority="16" stopIfTrue="1">
      <formula>AND(($H4="スギ"),(#REF!&lt;12))</formula>
    </cfRule>
  </conditionalFormatting>
  <conditionalFormatting sqref="L4:L43">
    <cfRule type="expression" dxfId="558" priority="15" stopIfTrue="1">
      <formula>AND(($H4="スギ"),(#REF!&lt;22),(#REF!&gt;=12))</formula>
    </cfRule>
  </conditionalFormatting>
  <conditionalFormatting sqref="M4:M43">
    <cfRule type="expression" dxfId="557" priority="14" stopIfTrue="1">
      <formula>AND(($H4="スギ"),(#REF!&lt;32),(#REF!&gt;=22))</formula>
    </cfRule>
  </conditionalFormatting>
  <conditionalFormatting sqref="N4:N43">
    <cfRule type="expression" dxfId="556" priority="13" stopIfTrue="1">
      <formula>AND(($H4="スギ"),(#REF!&lt;42),(#REF!&gt;=32))</formula>
    </cfRule>
  </conditionalFormatting>
  <conditionalFormatting sqref="U4:U43 Z4:AF43 AJ4:AJ43 O4:P43">
    <cfRule type="expression" dxfId="555" priority="12" stopIfTrue="1">
      <formula>AND(($H4="スギ"),(#REF!&gt;=42))</formula>
    </cfRule>
  </conditionalFormatting>
  <conditionalFormatting sqref="Q4:Q43 AA4:AA43">
    <cfRule type="expression" dxfId="554" priority="11" stopIfTrue="1">
      <formula>AND(($H4="ヒノキ"),(#REF!&lt;12))</formula>
    </cfRule>
  </conditionalFormatting>
  <conditionalFormatting sqref="R4:R43 AB4:AE43">
    <cfRule type="expression" dxfId="553" priority="10" stopIfTrue="1">
      <formula>AND(($H4="ヒノキ"),(#REF!&lt;22),(#REF!&gt;=12))</formula>
    </cfRule>
  </conditionalFormatting>
  <conditionalFormatting sqref="S4:S43">
    <cfRule type="expression" dxfId="552" priority="9" stopIfTrue="1">
      <formula>AND(($H4="ヒノキ"),(#REF!&lt;32),(#REF!&gt;=22))</formula>
    </cfRule>
  </conditionalFormatting>
  <conditionalFormatting sqref="T4:U43 Z4:AF43 AJ4:AJ43">
    <cfRule type="expression" dxfId="551" priority="8" stopIfTrue="1">
      <formula>AND(($H4="ヒノキ"),(#REF!&gt;=32))</formula>
    </cfRule>
  </conditionalFormatting>
  <conditionalFormatting sqref="V4:V43 AA4:AA43">
    <cfRule type="expression" dxfId="550" priority="7" stopIfTrue="1">
      <formula>AND(($H4="アカマツ"),(#REF!&lt;12))</formula>
    </cfRule>
  </conditionalFormatting>
  <conditionalFormatting sqref="W4:W43 AB4:AB43">
    <cfRule type="expression" dxfId="549" priority="6" stopIfTrue="1">
      <formula>AND(($H4="アカマツ"),(#REF!&lt;22),(#REF!&gt;=12))</formula>
    </cfRule>
  </conditionalFormatting>
  <conditionalFormatting sqref="X4:X43 AC4:AC43">
    <cfRule type="expression" dxfId="548" priority="5" stopIfTrue="1">
      <formula>AND(($H4="アカマツ"),(#REF!&lt;42),(#REF!&gt;=22))</formula>
    </cfRule>
  </conditionalFormatting>
  <conditionalFormatting sqref="Y4:AF43 AJ4:AJ43">
    <cfRule type="expression" dxfId="547" priority="4" stopIfTrue="1">
      <formula>AND(($H4="アカマツ"),(#REF!&gt;=42))</formula>
    </cfRule>
  </conditionalFormatting>
  <conditionalFormatting sqref="AG4:AG43">
    <cfRule type="expression" dxfId="546" priority="3" stopIfTrue="1">
      <formula>AND(($H4&lt;&gt;"スギ"),($H4&lt;&gt;"ヒノキ"),($H4&lt;&gt;"アカマツ"),(#REF!&lt;12))</formula>
    </cfRule>
  </conditionalFormatting>
  <conditionalFormatting sqref="AH4:AH43">
    <cfRule type="expression" dxfId="54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4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U96"/>
  <sheetViews>
    <sheetView tabSelected="1" topLeftCell="A22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129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130</v>
      </c>
      <c r="E2" s="50" t="s">
        <v>131</v>
      </c>
      <c r="F2" s="50" t="s">
        <v>132</v>
      </c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49</v>
      </c>
      <c r="E3" s="23" t="s">
        <v>73</v>
      </c>
      <c r="F3" s="23" t="s">
        <v>50</v>
      </c>
      <c r="G3" s="23"/>
      <c r="H3" s="23"/>
      <c r="I3" s="23"/>
      <c r="J3" s="23"/>
    </row>
    <row r="5" spans="1:21" ht="14.25" x14ac:dyDescent="0.15">
      <c r="A5" s="134" t="str">
        <f>D1</f>
        <v>S-1広葉樹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No.1</v>
      </c>
      <c r="E9" s="26" t="str">
        <f t="shared" si="0"/>
        <v>No.2</v>
      </c>
      <c r="F9" s="26" t="str">
        <f t="shared" si="0"/>
        <v>No.3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16</v>
      </c>
      <c r="D10" s="78">
        <f t="shared" ref="D10:J10" ca="1" si="1">IF(D$2&lt;&gt;"",INDIRECT(D$2&amp;"!C47"),"")</f>
        <v>12</v>
      </c>
      <c r="E10" s="78">
        <f t="shared" ca="1" si="1"/>
        <v>18</v>
      </c>
      <c r="F10" s="78">
        <f t="shared" ca="1" si="1"/>
        <v>17</v>
      </c>
      <c r="G10" s="78" t="str">
        <f t="shared" ca="1" si="1"/>
        <v/>
      </c>
      <c r="H10" s="78" t="str">
        <f t="shared" ca="1" si="1"/>
        <v/>
      </c>
      <c r="I10" s="78" t="str">
        <f t="shared" ca="1" si="1"/>
        <v/>
      </c>
      <c r="J10" s="78" t="str">
        <f t="shared" ca="1" si="1"/>
        <v/>
      </c>
      <c r="K10" s="28">
        <f ca="1">C10*100</f>
        <v>1600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13</v>
      </c>
      <c r="D11" s="78">
        <f t="shared" ref="D11:J11" ca="1" si="2">IF(D$2&lt;&gt;"",INDIRECT(D$2&amp;"!C48"),"")</f>
        <v>13</v>
      </c>
      <c r="E11" s="78">
        <f t="shared" ca="1" si="2"/>
        <v>12</v>
      </c>
      <c r="F11" s="78">
        <f t="shared" ca="1" si="2"/>
        <v>13</v>
      </c>
      <c r="G11" s="78" t="str">
        <f t="shared" ca="1" si="2"/>
        <v/>
      </c>
      <c r="H11" s="78" t="str">
        <f t="shared" ca="1" si="2"/>
        <v/>
      </c>
      <c r="I11" s="78" t="str">
        <f t="shared" ca="1" si="2"/>
        <v/>
      </c>
      <c r="J11" s="78" t="str">
        <f t="shared" ca="1" si="2"/>
        <v/>
      </c>
      <c r="K11" s="29">
        <f ca="1">C11</f>
        <v>13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17</v>
      </c>
      <c r="D12" s="78">
        <f t="shared" ref="D12:J12" ca="1" si="3">IF(D$2&lt;&gt;"",INDIRECT(D$2&amp;"!C49"),"")</f>
        <v>19</v>
      </c>
      <c r="E12" s="78">
        <f t="shared" ca="1" si="3"/>
        <v>16</v>
      </c>
      <c r="F12" s="78">
        <f t="shared" ca="1" si="3"/>
        <v>16</v>
      </c>
      <c r="G12" s="78" t="str">
        <f t="shared" ca="1" si="3"/>
        <v/>
      </c>
      <c r="H12" s="78" t="str">
        <f t="shared" ca="1" si="3"/>
        <v/>
      </c>
      <c r="I12" s="78" t="str">
        <f t="shared" ca="1" si="3"/>
        <v/>
      </c>
      <c r="J12" s="78" t="str">
        <f t="shared" ca="1" si="3"/>
        <v/>
      </c>
      <c r="K12" s="29">
        <f ca="1">C12</f>
        <v>17</v>
      </c>
    </row>
    <row r="13" spans="1:21" ht="12.75" customHeight="1" x14ac:dyDescent="0.15">
      <c r="A13" s="100" t="s">
        <v>25</v>
      </c>
      <c r="B13" s="101"/>
      <c r="C13" s="4">
        <f ca="1">ROUND(AVERAGE(D13:J13),3)</f>
        <v>2.7330000000000001</v>
      </c>
      <c r="D13" s="30">
        <f t="shared" ref="D13:J13" ca="1" si="4">IF(D$2&lt;&gt;"",INDIRECT(D$2&amp;"!C50"),"")</f>
        <v>2.6599999999999997</v>
      </c>
      <c r="E13" s="30">
        <f t="shared" ca="1" si="4"/>
        <v>2.9199999999999995</v>
      </c>
      <c r="F13" s="30">
        <f t="shared" ca="1" si="4"/>
        <v>2.6199999999999997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273.3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形状比＝76、Sr＝19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No.1</v>
      </c>
      <c r="E17" s="26" t="str">
        <f t="shared" si="5"/>
        <v>No.2</v>
      </c>
      <c r="F17" s="26" t="str">
        <f t="shared" si="5"/>
        <v>No.3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78">
        <f t="shared" ref="D18:J18" ca="1" si="6">IF(D$2&lt;&gt;"",INDIRECT(D$2&amp;"!D47"),"")</f>
        <v>0</v>
      </c>
      <c r="E18" s="78">
        <f t="shared" ca="1" si="6"/>
        <v>0</v>
      </c>
      <c r="F18" s="78">
        <f t="shared" ca="1" si="6"/>
        <v>0</v>
      </c>
      <c r="G18" s="78" t="str">
        <f t="shared" ca="1" si="6"/>
        <v/>
      </c>
      <c r="H18" s="78" t="str">
        <f t="shared" ca="1" si="6"/>
        <v/>
      </c>
      <c r="I18" s="78" t="str">
        <f t="shared" ca="1" si="6"/>
        <v/>
      </c>
      <c r="J18" s="78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78" t="str">
        <f t="shared" ref="D19:J19" ca="1" si="7">IF(D$2&lt;&gt;"",INDIRECT(D$2&amp;"!D48"),"")</f>
        <v/>
      </c>
      <c r="E19" s="78" t="str">
        <f t="shared" ca="1" si="7"/>
        <v/>
      </c>
      <c r="F19" s="78" t="str">
        <f t="shared" ca="1" si="7"/>
        <v/>
      </c>
      <c r="G19" s="78" t="str">
        <f t="shared" ca="1" si="7"/>
        <v/>
      </c>
      <c r="H19" s="78" t="str">
        <f t="shared" ca="1" si="7"/>
        <v/>
      </c>
      <c r="I19" s="78" t="str">
        <f t="shared" ca="1" si="7"/>
        <v/>
      </c>
      <c r="J19" s="78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78" t="str">
        <f t="shared" ref="D20:J20" ca="1" si="8">IF(D$2&lt;&gt;"",INDIRECT(D$2&amp;"!D49"),"")</f>
        <v/>
      </c>
      <c r="E20" s="78" t="str">
        <f t="shared" ca="1" si="8"/>
        <v/>
      </c>
      <c r="F20" s="78" t="str">
        <f t="shared" ca="1" si="8"/>
        <v/>
      </c>
      <c r="G20" s="78" t="str">
        <f t="shared" ca="1" si="8"/>
        <v/>
      </c>
      <c r="H20" s="78" t="str">
        <f t="shared" ca="1" si="8"/>
        <v/>
      </c>
      <c r="I20" s="78" t="str">
        <f t="shared" ca="1" si="8"/>
        <v/>
      </c>
      <c r="J20" s="78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No.1</v>
      </c>
      <c r="E24" s="26" t="str">
        <f t="shared" si="10"/>
        <v>No.2</v>
      </c>
      <c r="F24" s="26" t="str">
        <f t="shared" si="10"/>
        <v>No.3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16</v>
      </c>
      <c r="D25" s="78">
        <f t="shared" ref="D25:J25" ca="1" si="11">IF(D$2&lt;&gt;"",INDIRECT(D$2&amp;"!E47"),"")</f>
        <v>12</v>
      </c>
      <c r="E25" s="78">
        <f t="shared" ca="1" si="11"/>
        <v>18</v>
      </c>
      <c r="F25" s="78">
        <f t="shared" ca="1" si="11"/>
        <v>17</v>
      </c>
      <c r="G25" s="78" t="str">
        <f t="shared" ca="1" si="11"/>
        <v/>
      </c>
      <c r="H25" s="78" t="str">
        <f t="shared" ca="1" si="11"/>
        <v/>
      </c>
      <c r="I25" s="78" t="str">
        <f t="shared" ca="1" si="11"/>
        <v/>
      </c>
      <c r="J25" s="78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13</v>
      </c>
      <c r="D26" s="78">
        <f t="shared" ref="D26:J26" ca="1" si="12">IF(D$2&lt;&gt;"",INDIRECT(D$2&amp;"!E48"),"")</f>
        <v>13</v>
      </c>
      <c r="E26" s="78">
        <f t="shared" ca="1" si="12"/>
        <v>12</v>
      </c>
      <c r="F26" s="78">
        <f t="shared" ca="1" si="12"/>
        <v>13</v>
      </c>
      <c r="G26" s="78" t="str">
        <f t="shared" ca="1" si="12"/>
        <v/>
      </c>
      <c r="H26" s="78" t="str">
        <f t="shared" ca="1" si="12"/>
        <v/>
      </c>
      <c r="I26" s="78" t="str">
        <f t="shared" ca="1" si="12"/>
        <v/>
      </c>
      <c r="J26" s="78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17</v>
      </c>
      <c r="D27" s="78">
        <f t="shared" ref="D27:J27" ca="1" si="13">IF(D$2&lt;&gt;"",INDIRECT(D$2&amp;"!E49"),"")</f>
        <v>19</v>
      </c>
      <c r="E27" s="78">
        <f t="shared" ca="1" si="13"/>
        <v>16</v>
      </c>
      <c r="F27" s="78">
        <f t="shared" ca="1" si="13"/>
        <v>16</v>
      </c>
      <c r="G27" s="78" t="str">
        <f t="shared" ca="1" si="13"/>
        <v/>
      </c>
      <c r="H27" s="78" t="str">
        <f t="shared" ca="1" si="13"/>
        <v/>
      </c>
      <c r="I27" s="78" t="str">
        <f t="shared" ca="1" si="13"/>
        <v/>
      </c>
      <c r="J27" s="78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2.7330000000000001</v>
      </c>
      <c r="D28" s="30">
        <f t="shared" ref="D28:J28" ca="1" si="14">IF(D$2&lt;&gt;"",INDIRECT(D$2&amp;"!E50"),"")</f>
        <v>2.6599999999999997</v>
      </c>
      <c r="E28" s="30">
        <f t="shared" ca="1" si="14"/>
        <v>2.9199999999999995</v>
      </c>
      <c r="F28" s="30">
        <f t="shared" ca="1" si="14"/>
        <v>2.6199999999999997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No.1</v>
      </c>
      <c r="E32" s="26" t="str">
        <f t="shared" si="15"/>
        <v>No.2</v>
      </c>
      <c r="F32" s="26" t="str">
        <f t="shared" si="15"/>
        <v>No.3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12</v>
      </c>
      <c r="D33" s="78">
        <f t="shared" ref="D33:J33" ca="1" si="16">IF(D$2&lt;&gt;"",INDIRECT(D$2&amp;"!C54"),"")</f>
        <v>9</v>
      </c>
      <c r="E33" s="78">
        <f t="shared" ca="1" si="16"/>
        <v>13</v>
      </c>
      <c r="F33" s="78">
        <f t="shared" ca="1" si="16"/>
        <v>13</v>
      </c>
      <c r="G33" s="78" t="str">
        <f t="shared" ca="1" si="16"/>
        <v/>
      </c>
      <c r="H33" s="78" t="str">
        <f t="shared" ca="1" si="16"/>
        <v/>
      </c>
      <c r="I33" s="78" t="str">
        <f t="shared" ca="1" si="16"/>
        <v/>
      </c>
      <c r="J33" s="78" t="str">
        <f t="shared" ca="1" si="16"/>
        <v/>
      </c>
      <c r="K33" s="28">
        <f ca="1">C33*100</f>
        <v>1200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11</v>
      </c>
      <c r="D34" s="78">
        <f t="shared" ref="D34:J34" ca="1" si="17">IF(D$2&lt;&gt;"",INDIRECT(D$2&amp;"!C55"),"")</f>
        <v>12</v>
      </c>
      <c r="E34" s="78">
        <f t="shared" ca="1" si="17"/>
        <v>10</v>
      </c>
      <c r="F34" s="78">
        <f t="shared" ca="1" si="17"/>
        <v>12</v>
      </c>
      <c r="G34" s="78" t="str">
        <f t="shared" ca="1" si="17"/>
        <v/>
      </c>
      <c r="H34" s="78" t="str">
        <f t="shared" ca="1" si="17"/>
        <v/>
      </c>
      <c r="I34" s="78" t="str">
        <f t="shared" ca="1" si="17"/>
        <v/>
      </c>
      <c r="J34" s="78" t="str">
        <f t="shared" ca="1" si="17"/>
        <v/>
      </c>
      <c r="K34" s="29">
        <f ca="1">C34</f>
        <v>11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15</v>
      </c>
      <c r="D35" s="78">
        <f t="shared" ref="D35:J35" ca="1" si="18">IF(D$2&lt;&gt;"",INDIRECT(D$2&amp;"!C56"),"")</f>
        <v>17</v>
      </c>
      <c r="E35" s="78">
        <f t="shared" ca="1" si="18"/>
        <v>13</v>
      </c>
      <c r="F35" s="78">
        <f t="shared" ca="1" si="18"/>
        <v>14</v>
      </c>
      <c r="G35" s="78" t="str">
        <f t="shared" ca="1" si="18"/>
        <v/>
      </c>
      <c r="H35" s="78" t="str">
        <f t="shared" ca="1" si="18"/>
        <v/>
      </c>
      <c r="I35" s="78" t="str">
        <f t="shared" ca="1" si="18"/>
        <v/>
      </c>
      <c r="J35" s="78" t="str">
        <f t="shared" ca="1" si="18"/>
        <v/>
      </c>
      <c r="K35" s="29">
        <f ca="1">C35</f>
        <v>15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1.4830000000000001</v>
      </c>
      <c r="D36" s="30">
        <f t="shared" ref="D36:J36" ca="1" si="19">IF(D$2&lt;&gt;"",INDIRECT(D$2&amp;"!C57"),"")</f>
        <v>1.6099999999999999</v>
      </c>
      <c r="E36" s="30">
        <f t="shared" ca="1" si="19"/>
        <v>1.2800000000000002</v>
      </c>
      <c r="F36" s="30">
        <f t="shared" ca="1" si="19"/>
        <v>1.56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148.30000000000001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No.1</v>
      </c>
      <c r="E39" s="26" t="str">
        <f t="shared" si="20"/>
        <v>No.2</v>
      </c>
      <c r="F39" s="26" t="str">
        <f t="shared" si="20"/>
        <v>No.3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78">
        <f t="shared" ref="D40:J40" ca="1" si="21">IF(D$2&lt;&gt;"",INDIRECT(D$2&amp;"!D54"),"")</f>
        <v>0</v>
      </c>
      <c r="E40" s="78">
        <f t="shared" ca="1" si="21"/>
        <v>0</v>
      </c>
      <c r="F40" s="78">
        <f t="shared" ca="1" si="21"/>
        <v>0</v>
      </c>
      <c r="G40" s="78" t="str">
        <f t="shared" ca="1" si="21"/>
        <v/>
      </c>
      <c r="H40" s="78" t="str">
        <f t="shared" ca="1" si="21"/>
        <v/>
      </c>
      <c r="I40" s="78" t="str">
        <f t="shared" ca="1" si="21"/>
        <v/>
      </c>
      <c r="J40" s="78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78" t="str">
        <f t="shared" ref="D41:J41" ca="1" si="22">IF(D$2&lt;&gt;"",INDIRECT(D$2&amp;"!D55"),"")</f>
        <v/>
      </c>
      <c r="E41" s="78" t="str">
        <f t="shared" ca="1" si="22"/>
        <v/>
      </c>
      <c r="F41" s="78" t="str">
        <f t="shared" ca="1" si="22"/>
        <v/>
      </c>
      <c r="G41" s="78" t="str">
        <f t="shared" ca="1" si="22"/>
        <v/>
      </c>
      <c r="H41" s="78" t="str">
        <f t="shared" ca="1" si="22"/>
        <v/>
      </c>
      <c r="I41" s="78" t="str">
        <f t="shared" ca="1" si="22"/>
        <v/>
      </c>
      <c r="J41" s="78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78" t="str">
        <f t="shared" ref="D42:J42" ca="1" si="23">IF(D$2&lt;&gt;"",INDIRECT(D$2&amp;"!D56"),"")</f>
        <v/>
      </c>
      <c r="E42" s="78" t="str">
        <f t="shared" ca="1" si="23"/>
        <v/>
      </c>
      <c r="F42" s="78" t="str">
        <f t="shared" ca="1" si="23"/>
        <v/>
      </c>
      <c r="G42" s="78" t="str">
        <f t="shared" ca="1" si="23"/>
        <v/>
      </c>
      <c r="H42" s="78" t="str">
        <f t="shared" ca="1" si="23"/>
        <v/>
      </c>
      <c r="I42" s="78" t="str">
        <f t="shared" ca="1" si="23"/>
        <v/>
      </c>
      <c r="J42" s="78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No.1</v>
      </c>
      <c r="E46" s="26" t="str">
        <f t="shared" si="25"/>
        <v>No.2</v>
      </c>
      <c r="F46" s="26" t="str">
        <f t="shared" si="25"/>
        <v>No.3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12</v>
      </c>
      <c r="D47" s="78">
        <f t="shared" ref="D47:J47" ca="1" si="26">IF(D$2&lt;&gt;"",INDIRECT(D$2&amp;"!E54"),"")</f>
        <v>9</v>
      </c>
      <c r="E47" s="78">
        <f t="shared" ca="1" si="26"/>
        <v>13</v>
      </c>
      <c r="F47" s="78">
        <f t="shared" ca="1" si="26"/>
        <v>13</v>
      </c>
      <c r="G47" s="78" t="str">
        <f t="shared" ca="1" si="26"/>
        <v/>
      </c>
      <c r="H47" s="78" t="str">
        <f t="shared" ca="1" si="26"/>
        <v/>
      </c>
      <c r="I47" s="78" t="str">
        <f t="shared" ca="1" si="26"/>
        <v/>
      </c>
      <c r="J47" s="78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11</v>
      </c>
      <c r="D48" s="78">
        <f t="shared" ref="D48:J48" ca="1" si="27">IF(D$2&lt;&gt;"",INDIRECT(D$2&amp;"!E55"),"")</f>
        <v>12</v>
      </c>
      <c r="E48" s="78">
        <f t="shared" ca="1" si="27"/>
        <v>10</v>
      </c>
      <c r="F48" s="78">
        <f t="shared" ca="1" si="27"/>
        <v>12</v>
      </c>
      <c r="G48" s="78" t="str">
        <f t="shared" ca="1" si="27"/>
        <v/>
      </c>
      <c r="H48" s="78" t="str">
        <f t="shared" ca="1" si="27"/>
        <v/>
      </c>
      <c r="I48" s="78" t="str">
        <f t="shared" ca="1" si="27"/>
        <v/>
      </c>
      <c r="J48" s="78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15</v>
      </c>
      <c r="D49" s="78">
        <f t="shared" ref="D49:J49" ca="1" si="28">IF(D$2&lt;&gt;"",INDIRECT(D$2&amp;"!E56"),"")</f>
        <v>17</v>
      </c>
      <c r="E49" s="78">
        <f t="shared" ca="1" si="28"/>
        <v>13</v>
      </c>
      <c r="F49" s="78">
        <f t="shared" ca="1" si="28"/>
        <v>14</v>
      </c>
      <c r="G49" s="78" t="str">
        <f t="shared" ca="1" si="28"/>
        <v/>
      </c>
      <c r="H49" s="78" t="str">
        <f t="shared" ca="1" si="28"/>
        <v/>
      </c>
      <c r="I49" s="78" t="str">
        <f t="shared" ca="1" si="28"/>
        <v/>
      </c>
      <c r="J49" s="78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1.4830000000000001</v>
      </c>
      <c r="D50" s="30">
        <f t="shared" ref="D50:J50" ca="1" si="29">IF(D$2&lt;&gt;"",INDIRECT(D$2&amp;"!E57"),"")</f>
        <v>1.6099999999999999</v>
      </c>
      <c r="E50" s="30">
        <f t="shared" ca="1" si="29"/>
        <v>1.2800000000000002</v>
      </c>
      <c r="F50" s="30">
        <f t="shared" ca="1" si="29"/>
        <v>1.56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75</v>
      </c>
      <c r="D54" s="14" t="str">
        <f ca="1">IF($C$18=0,"",ROUND((C40/C18*100),1))</f>
        <v/>
      </c>
      <c r="E54" s="35">
        <f ca="1">ROUND((C47/C25*100),1)</f>
        <v>75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54.3</v>
      </c>
      <c r="D55" s="14" t="str">
        <f ca="1">IF($C$18=0,"",ROUND((C43/C21)*100,1))</f>
        <v/>
      </c>
      <c r="E55" s="35">
        <f ca="1">ROUND((C50/C28)*100,1)</f>
        <v>54.3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No.1</v>
      </c>
      <c r="E59" s="26" t="str">
        <f t="shared" si="30"/>
        <v>No.2</v>
      </c>
      <c r="F59" s="26" t="str">
        <f t="shared" si="30"/>
        <v>No.3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4</v>
      </c>
      <c r="D60" s="78">
        <f t="shared" ref="D60:J60" ca="1" si="31">IF(D$2&lt;&gt;"",INDIRECT(D$2&amp;"!C66"),"")</f>
        <v>3</v>
      </c>
      <c r="E60" s="78">
        <f t="shared" ca="1" si="31"/>
        <v>5</v>
      </c>
      <c r="F60" s="78">
        <f t="shared" ca="1" si="31"/>
        <v>4</v>
      </c>
      <c r="G60" s="78" t="str">
        <f t="shared" ca="1" si="31"/>
        <v/>
      </c>
      <c r="H60" s="78" t="str">
        <f t="shared" ca="1" si="31"/>
        <v/>
      </c>
      <c r="I60" s="78" t="str">
        <f t="shared" ca="1" si="31"/>
        <v/>
      </c>
      <c r="J60" s="78" t="str">
        <f t="shared" ca="1" si="31"/>
        <v/>
      </c>
      <c r="K60" s="28">
        <f ca="1">C60*100</f>
        <v>400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15</v>
      </c>
      <c r="D61" s="78">
        <f t="shared" ref="D61:J61" ca="1" si="32">IF(D$2&lt;&gt;"",INDIRECT(D$2&amp;"!C67"),"")</f>
        <v>15</v>
      </c>
      <c r="E61" s="78">
        <f t="shared" ca="1" si="32"/>
        <v>15</v>
      </c>
      <c r="F61" s="78">
        <f t="shared" ca="1" si="32"/>
        <v>16</v>
      </c>
      <c r="G61" s="78" t="str">
        <f t="shared" ca="1" si="32"/>
        <v/>
      </c>
      <c r="H61" s="78" t="str">
        <f t="shared" ca="1" si="32"/>
        <v/>
      </c>
      <c r="I61" s="78" t="str">
        <f t="shared" ca="1" si="32"/>
        <v/>
      </c>
      <c r="J61" s="78" t="str">
        <f t="shared" ca="1" si="32"/>
        <v/>
      </c>
      <c r="K61" s="29">
        <f ca="1">C61</f>
        <v>15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23</v>
      </c>
      <c r="D62" s="78">
        <f t="shared" ref="D62:J62" ca="1" si="33">IF(D$2&lt;&gt;"",INDIRECT(D$2&amp;"!C68"),"")</f>
        <v>25</v>
      </c>
      <c r="E62" s="78">
        <f t="shared" ca="1" si="33"/>
        <v>23</v>
      </c>
      <c r="F62" s="78">
        <f t="shared" ca="1" si="33"/>
        <v>21</v>
      </c>
      <c r="G62" s="78" t="str">
        <f t="shared" ca="1" si="33"/>
        <v/>
      </c>
      <c r="H62" s="78" t="str">
        <f t="shared" ca="1" si="33"/>
        <v/>
      </c>
      <c r="I62" s="78" t="str">
        <f t="shared" ca="1" si="33"/>
        <v/>
      </c>
      <c r="J62" s="78" t="str">
        <f t="shared" ca="1" si="33"/>
        <v/>
      </c>
      <c r="K62" s="29">
        <f ca="1">C62</f>
        <v>23</v>
      </c>
    </row>
    <row r="63" spans="1:21" ht="12.75" customHeight="1" x14ac:dyDescent="0.15">
      <c r="A63" s="100" t="s">
        <v>25</v>
      </c>
      <c r="B63" s="101"/>
      <c r="C63" s="4">
        <f ca="1">ROUND(AVERAGE(D63:J63),3)</f>
        <v>1.25</v>
      </c>
      <c r="D63" s="30">
        <f t="shared" ref="D63:J63" ca="1" si="34">IF(D$2&lt;&gt;"",INDIRECT(D$2&amp;"!C69"),"")</f>
        <v>1.0499999999999998</v>
      </c>
      <c r="E63" s="30">
        <f t="shared" ca="1" si="34"/>
        <v>1.6399999999999992</v>
      </c>
      <c r="F63" s="30">
        <f t="shared" ca="1" si="34"/>
        <v>1.0599999999999996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125</v>
      </c>
    </row>
    <row r="64" spans="1:21" ht="12.75" customHeight="1" x14ac:dyDescent="0.15">
      <c r="K64" s="18" t="str">
        <f ca="1">"形状比＝"&amp;ROUND(K61/K62*100,0)&amp;"、Sr＝"&amp;ROUND((10000/K60)^0.5/K61*100,0)</f>
        <v>形状比＝65、Sr＝33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No.1</v>
      </c>
      <c r="E67" s="26" t="str">
        <f t="shared" si="35"/>
        <v>No.2</v>
      </c>
      <c r="F67" s="26" t="str">
        <f t="shared" si="35"/>
        <v>No.3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78">
        <f t="shared" ref="D68:J68" ca="1" si="36">IF(D$2&lt;&gt;"",INDIRECT(D$2&amp;"!D66"),"")</f>
        <v>0</v>
      </c>
      <c r="E68" s="78">
        <f t="shared" ca="1" si="36"/>
        <v>0</v>
      </c>
      <c r="F68" s="78">
        <f t="shared" ca="1" si="36"/>
        <v>0</v>
      </c>
      <c r="G68" s="78" t="str">
        <f t="shared" ca="1" si="36"/>
        <v/>
      </c>
      <c r="H68" s="78" t="str">
        <f t="shared" ca="1" si="36"/>
        <v/>
      </c>
      <c r="I68" s="78" t="str">
        <f t="shared" ca="1" si="36"/>
        <v/>
      </c>
      <c r="J68" s="78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78" t="str">
        <f t="shared" ref="D69:J69" ca="1" si="37">IF(D$2&lt;&gt;"",INDIRECT(D$2&amp;"!D67"),"")</f>
        <v/>
      </c>
      <c r="E69" s="78" t="str">
        <f t="shared" ca="1" si="37"/>
        <v/>
      </c>
      <c r="F69" s="78" t="str">
        <f t="shared" ca="1" si="37"/>
        <v/>
      </c>
      <c r="G69" s="78" t="str">
        <f t="shared" ca="1" si="37"/>
        <v/>
      </c>
      <c r="H69" s="78" t="str">
        <f t="shared" ca="1" si="37"/>
        <v/>
      </c>
      <c r="I69" s="78" t="str">
        <f t="shared" ca="1" si="37"/>
        <v/>
      </c>
      <c r="J69" s="78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78" t="str">
        <f t="shared" ref="D70:J70" ca="1" si="38">IF(D$2&lt;&gt;"",INDIRECT(D$2&amp;"!D68"),"")</f>
        <v/>
      </c>
      <c r="E70" s="78" t="str">
        <f t="shared" ca="1" si="38"/>
        <v/>
      </c>
      <c r="F70" s="78" t="str">
        <f t="shared" ca="1" si="38"/>
        <v/>
      </c>
      <c r="G70" s="78" t="str">
        <f t="shared" ca="1" si="38"/>
        <v/>
      </c>
      <c r="H70" s="78" t="str">
        <f t="shared" ca="1" si="38"/>
        <v/>
      </c>
      <c r="I70" s="78" t="str">
        <f t="shared" ca="1" si="38"/>
        <v/>
      </c>
      <c r="J70" s="78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No.1</v>
      </c>
      <c r="E74" s="26" t="str">
        <f t="shared" si="40"/>
        <v>No.2</v>
      </c>
      <c r="F74" s="26" t="str">
        <f t="shared" si="40"/>
        <v>No.3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4</v>
      </c>
      <c r="D75" s="78">
        <f t="shared" ref="D75:J75" ca="1" si="41">IF(D$2&lt;&gt;"",INDIRECT(D$2&amp;"!E66"),"")</f>
        <v>3</v>
      </c>
      <c r="E75" s="78">
        <f t="shared" ca="1" si="41"/>
        <v>5</v>
      </c>
      <c r="F75" s="78">
        <f t="shared" ca="1" si="41"/>
        <v>4</v>
      </c>
      <c r="G75" s="78" t="str">
        <f t="shared" ca="1" si="41"/>
        <v/>
      </c>
      <c r="H75" s="78" t="str">
        <f t="shared" ca="1" si="41"/>
        <v/>
      </c>
      <c r="I75" s="78" t="str">
        <f t="shared" ca="1" si="41"/>
        <v/>
      </c>
      <c r="J75" s="78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15</v>
      </c>
      <c r="D76" s="78">
        <f t="shared" ref="D76:J76" ca="1" si="42">IF(D$2&lt;&gt;"",INDIRECT(D$2&amp;"!E67"),"")</f>
        <v>15</v>
      </c>
      <c r="E76" s="78">
        <f t="shared" ca="1" si="42"/>
        <v>15</v>
      </c>
      <c r="F76" s="78">
        <f t="shared" ca="1" si="42"/>
        <v>16</v>
      </c>
      <c r="G76" s="78" t="str">
        <f t="shared" ca="1" si="42"/>
        <v/>
      </c>
      <c r="H76" s="78" t="str">
        <f t="shared" ca="1" si="42"/>
        <v/>
      </c>
      <c r="I76" s="78" t="str">
        <f t="shared" ca="1" si="42"/>
        <v/>
      </c>
      <c r="J76" s="78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23</v>
      </c>
      <c r="D77" s="78">
        <f t="shared" ref="D77:J77" ca="1" si="43">IF(D$2&lt;&gt;"",INDIRECT(D$2&amp;"!E68"),"")</f>
        <v>25</v>
      </c>
      <c r="E77" s="78">
        <f t="shared" ca="1" si="43"/>
        <v>23</v>
      </c>
      <c r="F77" s="78">
        <f t="shared" ca="1" si="43"/>
        <v>21</v>
      </c>
      <c r="G77" s="78" t="str">
        <f t="shared" ca="1" si="43"/>
        <v/>
      </c>
      <c r="H77" s="78" t="str">
        <f t="shared" ca="1" si="43"/>
        <v/>
      </c>
      <c r="I77" s="78" t="str">
        <f t="shared" ca="1" si="43"/>
        <v/>
      </c>
      <c r="J77" s="78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1.25</v>
      </c>
      <c r="D78" s="30">
        <f t="shared" ref="D78:J78" ca="1" si="44">IF(D$2&lt;&gt;"",INDIRECT(D$2&amp;"!E69"),"")</f>
        <v>1.0499999999999998</v>
      </c>
      <c r="E78" s="30">
        <f t="shared" ca="1" si="44"/>
        <v>1.6399999999999992</v>
      </c>
      <c r="F78" s="30">
        <f t="shared" ca="1" si="44"/>
        <v>1.0599999999999996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329</v>
      </c>
    </row>
    <row r="93" spans="1:11" x14ac:dyDescent="0.15">
      <c r="B93" s="10" t="s">
        <v>330</v>
      </c>
    </row>
    <row r="94" spans="1:11" x14ac:dyDescent="0.15">
      <c r="B94" s="10" t="s">
        <v>331</v>
      </c>
    </row>
    <row r="96" spans="1:11" x14ac:dyDescent="0.15">
      <c r="B96" s="10" t="s">
        <v>332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</sheetPr>
  <dimension ref="A1:U96"/>
  <sheetViews>
    <sheetView tabSelected="1" topLeftCell="A25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115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116</v>
      </c>
      <c r="E2" s="50" t="s">
        <v>117</v>
      </c>
      <c r="F2" s="50" t="s">
        <v>118</v>
      </c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119</v>
      </c>
      <c r="E3" s="23" t="s">
        <v>120</v>
      </c>
      <c r="F3" s="23" t="s">
        <v>121</v>
      </c>
      <c r="G3" s="23"/>
      <c r="H3" s="23"/>
      <c r="I3" s="23"/>
      <c r="J3" s="23"/>
    </row>
    <row r="5" spans="1:21" ht="14.25" x14ac:dyDescent="0.15">
      <c r="A5" s="134" t="str">
        <f>D1</f>
        <v>S-24広葉樹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No.32</v>
      </c>
      <c r="E9" s="26" t="str">
        <f t="shared" si="0"/>
        <v>No.33</v>
      </c>
      <c r="F9" s="26" t="str">
        <f t="shared" si="0"/>
        <v>No.34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21</v>
      </c>
      <c r="D10" s="78">
        <f t="shared" ref="D10:J10" ca="1" si="1">IF(D$2&lt;&gt;"",INDIRECT(D$2&amp;"!C47"),"")</f>
        <v>15</v>
      </c>
      <c r="E10" s="78">
        <f t="shared" ca="1" si="1"/>
        <v>28</v>
      </c>
      <c r="F10" s="78">
        <f t="shared" ca="1" si="1"/>
        <v>20</v>
      </c>
      <c r="G10" s="78" t="str">
        <f t="shared" ca="1" si="1"/>
        <v/>
      </c>
      <c r="H10" s="78" t="str">
        <f t="shared" ca="1" si="1"/>
        <v/>
      </c>
      <c r="I10" s="78" t="str">
        <f t="shared" ca="1" si="1"/>
        <v/>
      </c>
      <c r="J10" s="78" t="str">
        <f t="shared" ca="1" si="1"/>
        <v/>
      </c>
      <c r="K10" s="28">
        <f ca="1">C10*100</f>
        <v>2100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11</v>
      </c>
      <c r="D11" s="78">
        <f t="shared" ref="D11:J11" ca="1" si="2">IF(D$2&lt;&gt;"",INDIRECT(D$2&amp;"!C48"),"")</f>
        <v>12</v>
      </c>
      <c r="E11" s="78">
        <f t="shared" ca="1" si="2"/>
        <v>11</v>
      </c>
      <c r="F11" s="78">
        <f t="shared" ca="1" si="2"/>
        <v>10</v>
      </c>
      <c r="G11" s="78" t="str">
        <f t="shared" ca="1" si="2"/>
        <v/>
      </c>
      <c r="H11" s="78" t="str">
        <f t="shared" ca="1" si="2"/>
        <v/>
      </c>
      <c r="I11" s="78" t="str">
        <f t="shared" ca="1" si="2"/>
        <v/>
      </c>
      <c r="J11" s="78" t="str">
        <f t="shared" ca="1" si="2"/>
        <v/>
      </c>
      <c r="K11" s="29">
        <f ca="1">C11</f>
        <v>11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15</v>
      </c>
      <c r="D12" s="78">
        <f t="shared" ref="D12:J12" ca="1" si="3">IF(D$2&lt;&gt;"",INDIRECT(D$2&amp;"!C49"),"")</f>
        <v>19</v>
      </c>
      <c r="E12" s="78">
        <f t="shared" ca="1" si="3"/>
        <v>14</v>
      </c>
      <c r="F12" s="78">
        <f t="shared" ca="1" si="3"/>
        <v>12</v>
      </c>
      <c r="G12" s="78" t="str">
        <f t="shared" ca="1" si="3"/>
        <v/>
      </c>
      <c r="H12" s="78" t="str">
        <f t="shared" ca="1" si="3"/>
        <v/>
      </c>
      <c r="I12" s="78" t="str">
        <f t="shared" ca="1" si="3"/>
        <v/>
      </c>
      <c r="J12" s="78" t="str">
        <f t="shared" ca="1" si="3"/>
        <v/>
      </c>
      <c r="K12" s="29">
        <f ca="1">C12</f>
        <v>15</v>
      </c>
    </row>
    <row r="13" spans="1:21" ht="12.75" customHeight="1" x14ac:dyDescent="0.15">
      <c r="A13" s="100" t="s">
        <v>25</v>
      </c>
      <c r="B13" s="101"/>
      <c r="C13" s="4">
        <f ca="1">ROUND(AVERAGE(D13:J13),3)</f>
        <v>2.63</v>
      </c>
      <c r="D13" s="30">
        <f t="shared" ref="D13:J13" ca="1" si="4">IF(D$2&lt;&gt;"",INDIRECT(D$2&amp;"!C50"),"")</f>
        <v>3.27</v>
      </c>
      <c r="E13" s="30">
        <f t="shared" ca="1" si="4"/>
        <v>3.0000000000000009</v>
      </c>
      <c r="F13" s="30">
        <f t="shared" ca="1" si="4"/>
        <v>1.6200000000000003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263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形状比＝73、Sr＝20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No.32</v>
      </c>
      <c r="E17" s="26" t="str">
        <f t="shared" si="5"/>
        <v>No.33</v>
      </c>
      <c r="F17" s="26" t="str">
        <f t="shared" si="5"/>
        <v>No.34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78">
        <f t="shared" ref="D18:J18" ca="1" si="6">IF(D$2&lt;&gt;"",INDIRECT(D$2&amp;"!D47"),"")</f>
        <v>0</v>
      </c>
      <c r="E18" s="78">
        <f t="shared" ca="1" si="6"/>
        <v>0</v>
      </c>
      <c r="F18" s="78">
        <f t="shared" ca="1" si="6"/>
        <v>0</v>
      </c>
      <c r="G18" s="78" t="str">
        <f t="shared" ca="1" si="6"/>
        <v/>
      </c>
      <c r="H18" s="78" t="str">
        <f t="shared" ca="1" si="6"/>
        <v/>
      </c>
      <c r="I18" s="78" t="str">
        <f t="shared" ca="1" si="6"/>
        <v/>
      </c>
      <c r="J18" s="78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78" t="str">
        <f t="shared" ref="D19:J19" ca="1" si="7">IF(D$2&lt;&gt;"",INDIRECT(D$2&amp;"!D48"),"")</f>
        <v/>
      </c>
      <c r="E19" s="78" t="str">
        <f t="shared" ca="1" si="7"/>
        <v/>
      </c>
      <c r="F19" s="78" t="str">
        <f t="shared" ca="1" si="7"/>
        <v/>
      </c>
      <c r="G19" s="78" t="str">
        <f t="shared" ca="1" si="7"/>
        <v/>
      </c>
      <c r="H19" s="78" t="str">
        <f t="shared" ca="1" si="7"/>
        <v/>
      </c>
      <c r="I19" s="78" t="str">
        <f t="shared" ca="1" si="7"/>
        <v/>
      </c>
      <c r="J19" s="78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78" t="str">
        <f t="shared" ref="D20:J20" ca="1" si="8">IF(D$2&lt;&gt;"",INDIRECT(D$2&amp;"!D49"),"")</f>
        <v/>
      </c>
      <c r="E20" s="78" t="str">
        <f t="shared" ca="1" si="8"/>
        <v/>
      </c>
      <c r="F20" s="78" t="str">
        <f t="shared" ca="1" si="8"/>
        <v/>
      </c>
      <c r="G20" s="78" t="str">
        <f t="shared" ca="1" si="8"/>
        <v/>
      </c>
      <c r="H20" s="78" t="str">
        <f t="shared" ca="1" si="8"/>
        <v/>
      </c>
      <c r="I20" s="78" t="str">
        <f t="shared" ca="1" si="8"/>
        <v/>
      </c>
      <c r="J20" s="78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No.32</v>
      </c>
      <c r="E24" s="26" t="str">
        <f t="shared" si="10"/>
        <v>No.33</v>
      </c>
      <c r="F24" s="26" t="str">
        <f t="shared" si="10"/>
        <v>No.34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21</v>
      </c>
      <c r="D25" s="78">
        <f t="shared" ref="D25:J25" ca="1" si="11">IF(D$2&lt;&gt;"",INDIRECT(D$2&amp;"!E47"),"")</f>
        <v>15</v>
      </c>
      <c r="E25" s="78">
        <f t="shared" ca="1" si="11"/>
        <v>28</v>
      </c>
      <c r="F25" s="78">
        <f t="shared" ca="1" si="11"/>
        <v>20</v>
      </c>
      <c r="G25" s="78" t="str">
        <f t="shared" ca="1" si="11"/>
        <v/>
      </c>
      <c r="H25" s="78" t="str">
        <f t="shared" ca="1" si="11"/>
        <v/>
      </c>
      <c r="I25" s="78" t="str">
        <f t="shared" ca="1" si="11"/>
        <v/>
      </c>
      <c r="J25" s="78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11</v>
      </c>
      <c r="D26" s="78">
        <f t="shared" ref="D26:J26" ca="1" si="12">IF(D$2&lt;&gt;"",INDIRECT(D$2&amp;"!E48"),"")</f>
        <v>12</v>
      </c>
      <c r="E26" s="78">
        <f t="shared" ca="1" si="12"/>
        <v>11</v>
      </c>
      <c r="F26" s="78">
        <f t="shared" ca="1" si="12"/>
        <v>10</v>
      </c>
      <c r="G26" s="78" t="str">
        <f t="shared" ca="1" si="12"/>
        <v/>
      </c>
      <c r="H26" s="78" t="str">
        <f t="shared" ca="1" si="12"/>
        <v/>
      </c>
      <c r="I26" s="78" t="str">
        <f t="shared" ca="1" si="12"/>
        <v/>
      </c>
      <c r="J26" s="78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15</v>
      </c>
      <c r="D27" s="78">
        <f t="shared" ref="D27:J27" ca="1" si="13">IF(D$2&lt;&gt;"",INDIRECT(D$2&amp;"!E49"),"")</f>
        <v>19</v>
      </c>
      <c r="E27" s="78">
        <f t="shared" ca="1" si="13"/>
        <v>14</v>
      </c>
      <c r="F27" s="78">
        <f t="shared" ca="1" si="13"/>
        <v>12</v>
      </c>
      <c r="G27" s="78" t="str">
        <f t="shared" ca="1" si="13"/>
        <v/>
      </c>
      <c r="H27" s="78" t="str">
        <f t="shared" ca="1" si="13"/>
        <v/>
      </c>
      <c r="I27" s="78" t="str">
        <f t="shared" ca="1" si="13"/>
        <v/>
      </c>
      <c r="J27" s="78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2.63</v>
      </c>
      <c r="D28" s="30">
        <f t="shared" ref="D28:J28" ca="1" si="14">IF(D$2&lt;&gt;"",INDIRECT(D$2&amp;"!E50"),"")</f>
        <v>3.27</v>
      </c>
      <c r="E28" s="30">
        <f t="shared" ca="1" si="14"/>
        <v>3.0000000000000009</v>
      </c>
      <c r="F28" s="30">
        <f t="shared" ca="1" si="14"/>
        <v>1.6200000000000003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No.32</v>
      </c>
      <c r="E32" s="26" t="str">
        <f t="shared" si="15"/>
        <v>No.33</v>
      </c>
      <c r="F32" s="26" t="str">
        <f t="shared" si="15"/>
        <v>No.34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16</v>
      </c>
      <c r="D33" s="78">
        <f t="shared" ref="D33:J33" ca="1" si="16">IF(D$2&lt;&gt;"",INDIRECT(D$2&amp;"!C54"),"")</f>
        <v>11</v>
      </c>
      <c r="E33" s="78">
        <f t="shared" ca="1" si="16"/>
        <v>21</v>
      </c>
      <c r="F33" s="78">
        <f t="shared" ca="1" si="16"/>
        <v>15</v>
      </c>
      <c r="G33" s="78" t="str">
        <f t="shared" ca="1" si="16"/>
        <v/>
      </c>
      <c r="H33" s="78" t="str">
        <f t="shared" ca="1" si="16"/>
        <v/>
      </c>
      <c r="I33" s="78" t="str">
        <f t="shared" ca="1" si="16"/>
        <v/>
      </c>
      <c r="J33" s="78" t="str">
        <f t="shared" ca="1" si="16"/>
        <v/>
      </c>
      <c r="K33" s="28">
        <f ca="1">C33*100</f>
        <v>1600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10</v>
      </c>
      <c r="D34" s="78">
        <f t="shared" ref="D34:J34" ca="1" si="17">IF(D$2&lt;&gt;"",INDIRECT(D$2&amp;"!C55"),"")</f>
        <v>11</v>
      </c>
      <c r="E34" s="78">
        <f t="shared" ca="1" si="17"/>
        <v>10</v>
      </c>
      <c r="F34" s="78">
        <f t="shared" ca="1" si="17"/>
        <v>10</v>
      </c>
      <c r="G34" s="78" t="str">
        <f t="shared" ca="1" si="17"/>
        <v/>
      </c>
      <c r="H34" s="78" t="str">
        <f t="shared" ca="1" si="17"/>
        <v/>
      </c>
      <c r="I34" s="78" t="str">
        <f t="shared" ca="1" si="17"/>
        <v/>
      </c>
      <c r="J34" s="78" t="str">
        <f t="shared" ca="1" si="17"/>
        <v/>
      </c>
      <c r="K34" s="29">
        <f ca="1">C34</f>
        <v>10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13</v>
      </c>
      <c r="D35" s="78">
        <f t="shared" ref="D35:J35" ca="1" si="18">IF(D$2&lt;&gt;"",INDIRECT(D$2&amp;"!C56"),"")</f>
        <v>17</v>
      </c>
      <c r="E35" s="78">
        <f t="shared" ca="1" si="18"/>
        <v>12</v>
      </c>
      <c r="F35" s="78">
        <f t="shared" ca="1" si="18"/>
        <v>11</v>
      </c>
      <c r="G35" s="78" t="str">
        <f t="shared" ca="1" si="18"/>
        <v/>
      </c>
      <c r="H35" s="78" t="str">
        <f t="shared" ca="1" si="18"/>
        <v/>
      </c>
      <c r="I35" s="78" t="str">
        <f t="shared" ca="1" si="18"/>
        <v/>
      </c>
      <c r="J35" s="78" t="str">
        <f t="shared" ca="1" si="18"/>
        <v/>
      </c>
      <c r="K35" s="29">
        <f ca="1">C35</f>
        <v>13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1.423</v>
      </c>
      <c r="D36" s="30">
        <f t="shared" ref="D36:J36" ca="1" si="19">IF(D$2&lt;&gt;"",INDIRECT(D$2&amp;"!C57"),"")</f>
        <v>1.7100000000000002</v>
      </c>
      <c r="E36" s="30">
        <f t="shared" ca="1" si="19"/>
        <v>1.7000000000000002</v>
      </c>
      <c r="F36" s="30">
        <f t="shared" ca="1" si="19"/>
        <v>0.8600000000000001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142.30000000000001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No.32</v>
      </c>
      <c r="E39" s="26" t="str">
        <f t="shared" si="20"/>
        <v>No.33</v>
      </c>
      <c r="F39" s="26" t="str">
        <f t="shared" si="20"/>
        <v>No.34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78">
        <f t="shared" ref="D40:J40" ca="1" si="21">IF(D$2&lt;&gt;"",INDIRECT(D$2&amp;"!D54"),"")</f>
        <v>0</v>
      </c>
      <c r="E40" s="78">
        <f t="shared" ca="1" si="21"/>
        <v>0</v>
      </c>
      <c r="F40" s="78">
        <f t="shared" ca="1" si="21"/>
        <v>0</v>
      </c>
      <c r="G40" s="78" t="str">
        <f t="shared" ca="1" si="21"/>
        <v/>
      </c>
      <c r="H40" s="78" t="str">
        <f t="shared" ca="1" si="21"/>
        <v/>
      </c>
      <c r="I40" s="78" t="str">
        <f t="shared" ca="1" si="21"/>
        <v/>
      </c>
      <c r="J40" s="78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78" t="str">
        <f t="shared" ref="D41:J41" ca="1" si="22">IF(D$2&lt;&gt;"",INDIRECT(D$2&amp;"!D55"),"")</f>
        <v/>
      </c>
      <c r="E41" s="78" t="str">
        <f t="shared" ca="1" si="22"/>
        <v/>
      </c>
      <c r="F41" s="78" t="str">
        <f t="shared" ca="1" si="22"/>
        <v/>
      </c>
      <c r="G41" s="78" t="str">
        <f t="shared" ca="1" si="22"/>
        <v/>
      </c>
      <c r="H41" s="78" t="str">
        <f t="shared" ca="1" si="22"/>
        <v/>
      </c>
      <c r="I41" s="78" t="str">
        <f t="shared" ca="1" si="22"/>
        <v/>
      </c>
      <c r="J41" s="78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78" t="str">
        <f t="shared" ref="D42:J42" ca="1" si="23">IF(D$2&lt;&gt;"",INDIRECT(D$2&amp;"!D56"),"")</f>
        <v/>
      </c>
      <c r="E42" s="78" t="str">
        <f t="shared" ca="1" si="23"/>
        <v/>
      </c>
      <c r="F42" s="78" t="str">
        <f t="shared" ca="1" si="23"/>
        <v/>
      </c>
      <c r="G42" s="78" t="str">
        <f t="shared" ca="1" si="23"/>
        <v/>
      </c>
      <c r="H42" s="78" t="str">
        <f t="shared" ca="1" si="23"/>
        <v/>
      </c>
      <c r="I42" s="78" t="str">
        <f t="shared" ca="1" si="23"/>
        <v/>
      </c>
      <c r="J42" s="78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No.32</v>
      </c>
      <c r="E46" s="26" t="str">
        <f t="shared" si="25"/>
        <v>No.33</v>
      </c>
      <c r="F46" s="26" t="str">
        <f t="shared" si="25"/>
        <v>No.34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16</v>
      </c>
      <c r="D47" s="78">
        <f t="shared" ref="D47:J47" ca="1" si="26">IF(D$2&lt;&gt;"",INDIRECT(D$2&amp;"!E54"),"")</f>
        <v>11</v>
      </c>
      <c r="E47" s="78">
        <f t="shared" ca="1" si="26"/>
        <v>21</v>
      </c>
      <c r="F47" s="78">
        <f t="shared" ca="1" si="26"/>
        <v>15</v>
      </c>
      <c r="G47" s="78" t="str">
        <f t="shared" ca="1" si="26"/>
        <v/>
      </c>
      <c r="H47" s="78" t="str">
        <f t="shared" ca="1" si="26"/>
        <v/>
      </c>
      <c r="I47" s="78" t="str">
        <f t="shared" ca="1" si="26"/>
        <v/>
      </c>
      <c r="J47" s="78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10</v>
      </c>
      <c r="D48" s="78">
        <f t="shared" ref="D48:J48" ca="1" si="27">IF(D$2&lt;&gt;"",INDIRECT(D$2&amp;"!E55"),"")</f>
        <v>11</v>
      </c>
      <c r="E48" s="78">
        <f t="shared" ca="1" si="27"/>
        <v>10</v>
      </c>
      <c r="F48" s="78">
        <f t="shared" ca="1" si="27"/>
        <v>10</v>
      </c>
      <c r="G48" s="78" t="str">
        <f t="shared" ca="1" si="27"/>
        <v/>
      </c>
      <c r="H48" s="78" t="str">
        <f t="shared" ca="1" si="27"/>
        <v/>
      </c>
      <c r="I48" s="78" t="str">
        <f t="shared" ca="1" si="27"/>
        <v/>
      </c>
      <c r="J48" s="78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13</v>
      </c>
      <c r="D49" s="78">
        <f t="shared" ref="D49:J49" ca="1" si="28">IF(D$2&lt;&gt;"",INDIRECT(D$2&amp;"!E56"),"")</f>
        <v>17</v>
      </c>
      <c r="E49" s="78">
        <f t="shared" ca="1" si="28"/>
        <v>12</v>
      </c>
      <c r="F49" s="78">
        <f t="shared" ca="1" si="28"/>
        <v>11</v>
      </c>
      <c r="G49" s="78" t="str">
        <f t="shared" ca="1" si="28"/>
        <v/>
      </c>
      <c r="H49" s="78" t="str">
        <f t="shared" ca="1" si="28"/>
        <v/>
      </c>
      <c r="I49" s="78" t="str">
        <f t="shared" ca="1" si="28"/>
        <v/>
      </c>
      <c r="J49" s="78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1.423</v>
      </c>
      <c r="D50" s="30">
        <f t="shared" ref="D50:J50" ca="1" si="29">IF(D$2&lt;&gt;"",INDIRECT(D$2&amp;"!E57"),"")</f>
        <v>1.7100000000000002</v>
      </c>
      <c r="E50" s="30">
        <f t="shared" ca="1" si="29"/>
        <v>1.7000000000000002</v>
      </c>
      <c r="F50" s="30">
        <f t="shared" ca="1" si="29"/>
        <v>0.8600000000000001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76.2</v>
      </c>
      <c r="D54" s="14" t="str">
        <f ca="1">IF($C$18=0,"",ROUND((C40/C18*100),1))</f>
        <v/>
      </c>
      <c r="E54" s="35">
        <f ca="1">ROUND((C47/C25*100),1)</f>
        <v>76.2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54.1</v>
      </c>
      <c r="D55" s="14" t="str">
        <f ca="1">IF($C$18=0,"",ROUND((C43/C21)*100,1))</f>
        <v/>
      </c>
      <c r="E55" s="35">
        <f ca="1">ROUND((C50/C28)*100,1)</f>
        <v>54.1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No.32</v>
      </c>
      <c r="E59" s="26" t="str">
        <f t="shared" si="30"/>
        <v>No.33</v>
      </c>
      <c r="F59" s="26" t="str">
        <f t="shared" si="30"/>
        <v>No.34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5</v>
      </c>
      <c r="D60" s="78">
        <f t="shared" ref="D60:J60" ca="1" si="31">IF(D$2&lt;&gt;"",INDIRECT(D$2&amp;"!C66"),"")</f>
        <v>4</v>
      </c>
      <c r="E60" s="78">
        <f t="shared" ca="1" si="31"/>
        <v>7</v>
      </c>
      <c r="F60" s="78">
        <f t="shared" ca="1" si="31"/>
        <v>5</v>
      </c>
      <c r="G60" s="78" t="str">
        <f t="shared" ca="1" si="31"/>
        <v/>
      </c>
      <c r="H60" s="78" t="str">
        <f t="shared" ca="1" si="31"/>
        <v/>
      </c>
      <c r="I60" s="78" t="str">
        <f t="shared" ca="1" si="31"/>
        <v/>
      </c>
      <c r="J60" s="78" t="str">
        <f t="shared" ca="1" si="31"/>
        <v/>
      </c>
      <c r="K60" s="28">
        <f ca="1">C60*100</f>
        <v>500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14</v>
      </c>
      <c r="D61" s="78">
        <f t="shared" ref="D61:J61" ca="1" si="32">IF(D$2&lt;&gt;"",INDIRECT(D$2&amp;"!C67"),"")</f>
        <v>16</v>
      </c>
      <c r="E61" s="78">
        <f t="shared" ca="1" si="32"/>
        <v>14</v>
      </c>
      <c r="F61" s="78">
        <f t="shared" ca="1" si="32"/>
        <v>12</v>
      </c>
      <c r="G61" s="78" t="str">
        <f t="shared" ca="1" si="32"/>
        <v/>
      </c>
      <c r="H61" s="78" t="str">
        <f t="shared" ca="1" si="32"/>
        <v/>
      </c>
      <c r="I61" s="78" t="str">
        <f t="shared" ca="1" si="32"/>
        <v/>
      </c>
      <c r="J61" s="78" t="str">
        <f t="shared" ca="1" si="32"/>
        <v/>
      </c>
      <c r="K61" s="29">
        <f ca="1">C61</f>
        <v>14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20</v>
      </c>
      <c r="D62" s="78">
        <f t="shared" ref="D62:J62" ca="1" si="33">IF(D$2&lt;&gt;"",INDIRECT(D$2&amp;"!C68"),"")</f>
        <v>25</v>
      </c>
      <c r="E62" s="78">
        <f t="shared" ca="1" si="33"/>
        <v>19</v>
      </c>
      <c r="F62" s="78">
        <f t="shared" ca="1" si="33"/>
        <v>16</v>
      </c>
      <c r="G62" s="78" t="str">
        <f t="shared" ca="1" si="33"/>
        <v/>
      </c>
      <c r="H62" s="78" t="str">
        <f t="shared" ca="1" si="33"/>
        <v/>
      </c>
      <c r="I62" s="78" t="str">
        <f t="shared" ca="1" si="33"/>
        <v/>
      </c>
      <c r="J62" s="78" t="str">
        <f t="shared" ca="1" si="33"/>
        <v/>
      </c>
      <c r="K62" s="29">
        <f ca="1">C62</f>
        <v>20</v>
      </c>
    </row>
    <row r="63" spans="1:21" ht="12.75" customHeight="1" x14ac:dyDescent="0.15">
      <c r="A63" s="100" t="s">
        <v>25</v>
      </c>
      <c r="B63" s="101"/>
      <c r="C63" s="4">
        <f ca="1">ROUND(AVERAGE(D63:J63),3)</f>
        <v>1.2070000000000001</v>
      </c>
      <c r="D63" s="30">
        <f t="shared" ref="D63:J63" ca="1" si="34">IF(D$2&lt;&gt;"",INDIRECT(D$2&amp;"!C69"),"")</f>
        <v>1.5599999999999998</v>
      </c>
      <c r="E63" s="30">
        <f t="shared" ca="1" si="34"/>
        <v>1.3000000000000007</v>
      </c>
      <c r="F63" s="30">
        <f t="shared" ca="1" si="34"/>
        <v>0.76000000000000023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120.7</v>
      </c>
    </row>
    <row r="64" spans="1:21" ht="12.75" customHeight="1" x14ac:dyDescent="0.15">
      <c r="K64" s="18" t="str">
        <f ca="1">"形状比＝"&amp;ROUND(K61/K62*100,0)&amp;"、Sr＝"&amp;ROUND((10000/K60)^0.5/K61*100,0)</f>
        <v>形状比＝70、Sr＝32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No.32</v>
      </c>
      <c r="E67" s="26" t="str">
        <f t="shared" si="35"/>
        <v>No.33</v>
      </c>
      <c r="F67" s="26" t="str">
        <f t="shared" si="35"/>
        <v>No.34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78">
        <f t="shared" ref="D68:J68" ca="1" si="36">IF(D$2&lt;&gt;"",INDIRECT(D$2&amp;"!D66"),"")</f>
        <v>0</v>
      </c>
      <c r="E68" s="78">
        <f t="shared" ca="1" si="36"/>
        <v>0</v>
      </c>
      <c r="F68" s="78">
        <f t="shared" ca="1" si="36"/>
        <v>0</v>
      </c>
      <c r="G68" s="78" t="str">
        <f t="shared" ca="1" si="36"/>
        <v/>
      </c>
      <c r="H68" s="78" t="str">
        <f t="shared" ca="1" si="36"/>
        <v/>
      </c>
      <c r="I68" s="78" t="str">
        <f t="shared" ca="1" si="36"/>
        <v/>
      </c>
      <c r="J68" s="78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78" t="str">
        <f t="shared" ref="D69:J69" ca="1" si="37">IF(D$2&lt;&gt;"",INDIRECT(D$2&amp;"!D67"),"")</f>
        <v/>
      </c>
      <c r="E69" s="78" t="str">
        <f t="shared" ca="1" si="37"/>
        <v/>
      </c>
      <c r="F69" s="78" t="str">
        <f t="shared" ca="1" si="37"/>
        <v/>
      </c>
      <c r="G69" s="78" t="str">
        <f t="shared" ca="1" si="37"/>
        <v/>
      </c>
      <c r="H69" s="78" t="str">
        <f t="shared" ca="1" si="37"/>
        <v/>
      </c>
      <c r="I69" s="78" t="str">
        <f t="shared" ca="1" si="37"/>
        <v/>
      </c>
      <c r="J69" s="78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78" t="str">
        <f t="shared" ref="D70:J70" ca="1" si="38">IF(D$2&lt;&gt;"",INDIRECT(D$2&amp;"!D68"),"")</f>
        <v/>
      </c>
      <c r="E70" s="78" t="str">
        <f t="shared" ca="1" si="38"/>
        <v/>
      </c>
      <c r="F70" s="78" t="str">
        <f t="shared" ca="1" si="38"/>
        <v/>
      </c>
      <c r="G70" s="78" t="str">
        <f t="shared" ca="1" si="38"/>
        <v/>
      </c>
      <c r="H70" s="78" t="str">
        <f t="shared" ca="1" si="38"/>
        <v/>
      </c>
      <c r="I70" s="78" t="str">
        <f t="shared" ca="1" si="38"/>
        <v/>
      </c>
      <c r="J70" s="78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No.32</v>
      </c>
      <c r="E74" s="26" t="str">
        <f t="shared" si="40"/>
        <v>No.33</v>
      </c>
      <c r="F74" s="26" t="str">
        <f t="shared" si="40"/>
        <v>No.34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5</v>
      </c>
      <c r="D75" s="78">
        <f t="shared" ref="D75:J75" ca="1" si="41">IF(D$2&lt;&gt;"",INDIRECT(D$2&amp;"!E66"),"")</f>
        <v>4</v>
      </c>
      <c r="E75" s="78">
        <f t="shared" ca="1" si="41"/>
        <v>7</v>
      </c>
      <c r="F75" s="78">
        <f t="shared" ca="1" si="41"/>
        <v>5</v>
      </c>
      <c r="G75" s="78" t="str">
        <f t="shared" ca="1" si="41"/>
        <v/>
      </c>
      <c r="H75" s="78" t="str">
        <f t="shared" ca="1" si="41"/>
        <v/>
      </c>
      <c r="I75" s="78" t="str">
        <f t="shared" ca="1" si="41"/>
        <v/>
      </c>
      <c r="J75" s="78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14</v>
      </c>
      <c r="D76" s="78">
        <f t="shared" ref="D76:J76" ca="1" si="42">IF(D$2&lt;&gt;"",INDIRECT(D$2&amp;"!E67"),"")</f>
        <v>16</v>
      </c>
      <c r="E76" s="78">
        <f t="shared" ca="1" si="42"/>
        <v>14</v>
      </c>
      <c r="F76" s="78">
        <f t="shared" ca="1" si="42"/>
        <v>12</v>
      </c>
      <c r="G76" s="78" t="str">
        <f t="shared" ca="1" si="42"/>
        <v/>
      </c>
      <c r="H76" s="78" t="str">
        <f t="shared" ca="1" si="42"/>
        <v/>
      </c>
      <c r="I76" s="78" t="str">
        <f t="shared" ca="1" si="42"/>
        <v/>
      </c>
      <c r="J76" s="78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20</v>
      </c>
      <c r="D77" s="78">
        <f t="shared" ref="D77:J77" ca="1" si="43">IF(D$2&lt;&gt;"",INDIRECT(D$2&amp;"!E68"),"")</f>
        <v>25</v>
      </c>
      <c r="E77" s="78">
        <f t="shared" ca="1" si="43"/>
        <v>19</v>
      </c>
      <c r="F77" s="78">
        <f t="shared" ca="1" si="43"/>
        <v>16</v>
      </c>
      <c r="G77" s="78" t="str">
        <f t="shared" ca="1" si="43"/>
        <v/>
      </c>
      <c r="H77" s="78" t="str">
        <f t="shared" ca="1" si="43"/>
        <v/>
      </c>
      <c r="I77" s="78" t="str">
        <f t="shared" ca="1" si="43"/>
        <v/>
      </c>
      <c r="J77" s="78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1.2070000000000001</v>
      </c>
      <c r="D78" s="30">
        <f t="shared" ref="D78:J78" ca="1" si="44">IF(D$2&lt;&gt;"",INDIRECT(D$2&amp;"!E69"),"")</f>
        <v>1.5599999999999998</v>
      </c>
      <c r="E78" s="30">
        <f t="shared" ca="1" si="44"/>
        <v>1.3000000000000007</v>
      </c>
      <c r="F78" s="30">
        <f t="shared" ca="1" si="44"/>
        <v>0.76000000000000023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348</v>
      </c>
    </row>
    <row r="93" spans="1:11" x14ac:dyDescent="0.15">
      <c r="B93" s="10" t="s">
        <v>349</v>
      </c>
    </row>
    <row r="94" spans="1:11" x14ac:dyDescent="0.15">
      <c r="B94" s="10" t="s">
        <v>350</v>
      </c>
    </row>
    <row r="96" spans="1:11" x14ac:dyDescent="0.15">
      <c r="B96" s="10" t="s">
        <v>351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63FA6-9084-4845-B1C1-2ECF79ED99DE}">
  <sheetPr>
    <tabColor rgb="FF92D050"/>
  </sheetPr>
  <dimension ref="A1:AJ120"/>
  <sheetViews>
    <sheetView showGridLines="0" tabSelected="1" view="pageBreakPreview" topLeftCell="A31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239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241</v>
      </c>
      <c r="B4" s="135" t="s">
        <v>52</v>
      </c>
      <c r="C4" s="136"/>
      <c r="D4" s="94">
        <v>22</v>
      </c>
      <c r="E4" s="94">
        <v>21</v>
      </c>
      <c r="F4" s="4">
        <f t="shared" ref="F4:F43" si="0">IF(D4&gt;0,IF(B4="スギ",P4,IF(B4="ヒノキ",U4,IF(B4="アカマツ",Z4,IF(B4="カラマツ",AF4,AJ4)))),"")</f>
        <v>0.41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0.36</v>
      </c>
      <c r="L4" s="95">
        <f t="shared" ref="L4:L43" si="2">ROUND(10^(-5+0.73504+1.83346*LOG(D4)+1.06569*LOG(E4)),2)</f>
        <v>0.4</v>
      </c>
      <c r="M4" s="95">
        <f t="shared" ref="M4:M43" si="3">ROUND(10^(-5+0.71514+1.74357*LOG(D4)+1.17719*LOG(E4)),2)</f>
        <v>0.41</v>
      </c>
      <c r="N4" s="95">
        <f t="shared" ref="N4:N43" si="4">ROUND(10^(-5+0.82956+1.76381*LOG(D4)+1.06412*LOG(E4)),2)</f>
        <v>0.4</v>
      </c>
      <c r="O4" s="95">
        <f t="shared" ref="O4:O43" si="5">ROUND(10^(-5+0.88226+1.79204*LOG(D4)+0.99303*LOG(E4)),2)</f>
        <v>0.4</v>
      </c>
      <c r="P4" s="95">
        <f>HLOOKUP($D4,K$3:O$43,MATCH($A4,$A$3:$A$43,0),1)</f>
        <v>0.41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0.36</v>
      </c>
      <c r="R4" s="95">
        <f t="shared" ref="R4:R43" si="7">ROUND(10^(1.905709*LOG(D4)+1.011385*LOG(E4)-4.293729),2)</f>
        <v>0.4</v>
      </c>
      <c r="S4" s="95">
        <f t="shared" ref="S4:S43" si="8">ROUND(10^(1.771888*LOG(D4)+1.138415*LOG(E4)-4.271259),2)</f>
        <v>0.41</v>
      </c>
      <c r="T4" s="95">
        <f t="shared" ref="T4:T43" si="9">ROUND(10^(1.671519*LOG(D4)+1.363617*LOG(E4)-4.404407),2)</f>
        <v>0.44</v>
      </c>
      <c r="U4" s="95">
        <f t="shared" ref="U4:U43" si="10">HLOOKUP($D4,Q$3:T$43,MATCH($A4,$A$3:$A$43,0),1)</f>
        <v>0.41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0.41</v>
      </c>
      <c r="W4" s="95">
        <f t="shared" ref="W4:W43" si="12">ROUND(10^(-4.155639+1.847898*LOG(D4)+0.951955*LOG(E4)),2)</f>
        <v>0.38</v>
      </c>
      <c r="X4" s="95">
        <f t="shared" ref="X4:X43" si="13">ROUND(10^(-4.194535+1.804172*LOG(D4)+1.034248*LOG(E4)),2)</f>
        <v>0.39</v>
      </c>
      <c r="Y4" s="95">
        <f t="shared" ref="Y4:Y43" si="14">ROUND(10^(-4.42347+2.006485*LOG(D4)+0.967757*LOG(E4)),2)</f>
        <v>0.35</v>
      </c>
      <c r="Z4" s="95">
        <f t="shared" ref="Z4:Z43" si="15">HLOOKUP($D4,V$3:Y$43,MATCH($A4,$A$3:$A$43,0),1)</f>
        <v>0.39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0.35</v>
      </c>
      <c r="AB4" s="95">
        <f t="shared" ref="AB4:AB43" si="17">ROUND(10^(1.979213*LOG(D4)+0.998347*LOG(E4)-4.369281),2)</f>
        <v>0.41</v>
      </c>
      <c r="AC4" s="95">
        <f t="shared" ref="AC4:AC43" si="18">ROUND(10^(1.904401*LOG(D4)+1.062478*LOG(E4)-4.348104),2)</f>
        <v>0.41</v>
      </c>
      <c r="AD4" s="95">
        <f t="shared" ref="AD4:AD43" si="19">ROUND(10^(1.640825*LOG(D4)+1.080387*LOG(E4)-3.976731),2)</f>
        <v>0.45</v>
      </c>
      <c r="AE4" s="95">
        <f t="shared" ref="AE4:AE43" si="20">ROUND(10^(1.90887*LOG(D4)+1.088002*LOG(E4)-4.431495),2)</f>
        <v>0.37</v>
      </c>
      <c r="AF4" s="95">
        <f t="shared" ref="AF4:AF43" si="21">HLOOKUP($D4,AA$3:AE$43,MATCH($A4,$A$3:$A$43,0),1)</f>
        <v>0.41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0.33</v>
      </c>
      <c r="AH4" s="95">
        <f t="shared" ref="AH4:AH43" si="23">ROUND(10^(1.93813902*LOG(D4)+0.96697002*LOG(E4)-4.32216295),2)</f>
        <v>0.36</v>
      </c>
      <c r="AI4" s="95">
        <f t="shared" ref="AI4:AI43" si="24">ROUND(10^(1.82464098*LOG(D4)+0.97625989*LOG(E4)-4.15096808),2)</f>
        <v>0.39</v>
      </c>
      <c r="AJ4" s="95">
        <f t="shared" ref="AJ4:AJ43" si="25">HLOOKUP($D4,AG$3:AI$43,MATCH($A4,$A$3:$A$43,0),1)</f>
        <v>0.36</v>
      </c>
    </row>
    <row r="5" spans="1:36" ht="12.95" customHeight="1" x14ac:dyDescent="0.15">
      <c r="A5" s="94">
        <v>242</v>
      </c>
      <c r="B5" s="135" t="s">
        <v>52</v>
      </c>
      <c r="C5" s="136"/>
      <c r="D5" s="94">
        <v>26</v>
      </c>
      <c r="E5" s="94">
        <v>23</v>
      </c>
      <c r="F5" s="4">
        <f t="shared" si="0"/>
        <v>0.61</v>
      </c>
      <c r="G5" s="5" t="s">
        <v>65</v>
      </c>
      <c r="H5" s="94" t="s">
        <v>61</v>
      </c>
      <c r="I5" s="5" t="s">
        <v>65</v>
      </c>
      <c r="J5" s="1" t="s">
        <v>15</v>
      </c>
      <c r="K5" s="95">
        <f t="shared" si="1"/>
        <v>0.53</v>
      </c>
      <c r="L5" s="95">
        <f t="shared" si="2"/>
        <v>0.6</v>
      </c>
      <c r="M5" s="95">
        <f t="shared" si="3"/>
        <v>0.61</v>
      </c>
      <c r="N5" s="95">
        <f t="shared" si="4"/>
        <v>0.59</v>
      </c>
      <c r="O5" s="95">
        <f t="shared" si="5"/>
        <v>0.59</v>
      </c>
      <c r="P5" s="95">
        <f t="shared" ref="P5:P43" si="26">HLOOKUP($D5,K$3:O$43,MATCH(A5,$A$3:$A$43,0),1)</f>
        <v>0.61</v>
      </c>
      <c r="Q5" s="95">
        <f t="shared" si="6"/>
        <v>0.53</v>
      </c>
      <c r="R5" s="95">
        <f t="shared" si="7"/>
        <v>0.6</v>
      </c>
      <c r="S5" s="95">
        <f t="shared" si="8"/>
        <v>0.61</v>
      </c>
      <c r="T5" s="95">
        <f t="shared" si="9"/>
        <v>0.66</v>
      </c>
      <c r="U5" s="95">
        <f t="shared" si="10"/>
        <v>0.61</v>
      </c>
      <c r="V5" s="95">
        <f t="shared" si="11"/>
        <v>0.61</v>
      </c>
      <c r="W5" s="95">
        <f t="shared" si="12"/>
        <v>0.56999999999999995</v>
      </c>
      <c r="X5" s="95">
        <f t="shared" si="13"/>
        <v>0.57999999999999996</v>
      </c>
      <c r="Y5" s="95">
        <f t="shared" si="14"/>
        <v>0.54</v>
      </c>
      <c r="Z5" s="95">
        <f t="shared" si="15"/>
        <v>0.57999999999999996</v>
      </c>
      <c r="AA5" s="95">
        <f t="shared" si="16"/>
        <v>0.51</v>
      </c>
      <c r="AB5" s="95">
        <f t="shared" si="17"/>
        <v>0.62</v>
      </c>
      <c r="AC5" s="95">
        <f t="shared" si="18"/>
        <v>0.62</v>
      </c>
      <c r="AD5" s="95">
        <f t="shared" si="19"/>
        <v>0.65</v>
      </c>
      <c r="AE5" s="95">
        <f t="shared" si="20"/>
        <v>0.56000000000000005</v>
      </c>
      <c r="AF5" s="95">
        <f t="shared" si="21"/>
        <v>0.62</v>
      </c>
      <c r="AG5" s="95">
        <f t="shared" si="22"/>
        <v>0.5</v>
      </c>
      <c r="AH5" s="95">
        <f t="shared" si="23"/>
        <v>0.55000000000000004</v>
      </c>
      <c r="AI5" s="95">
        <f t="shared" si="24"/>
        <v>0.57999999999999996</v>
      </c>
      <c r="AJ5" s="95">
        <f t="shared" si="25"/>
        <v>0.55000000000000004</v>
      </c>
    </row>
    <row r="6" spans="1:36" ht="12.95" customHeight="1" x14ac:dyDescent="0.15">
      <c r="A6" s="94">
        <v>243</v>
      </c>
      <c r="B6" s="135" t="s">
        <v>52</v>
      </c>
      <c r="C6" s="136"/>
      <c r="D6" s="94">
        <v>14</v>
      </c>
      <c r="E6" s="94">
        <v>9</v>
      </c>
      <c r="F6" s="4">
        <f t="shared" si="0"/>
        <v>7.0000000000000007E-2</v>
      </c>
      <c r="G6" s="94" t="s">
        <v>66</v>
      </c>
      <c r="H6" s="94" t="s">
        <v>61</v>
      </c>
      <c r="I6" s="99" t="s">
        <v>66</v>
      </c>
      <c r="J6" s="1" t="s">
        <v>15</v>
      </c>
      <c r="K6" s="95">
        <f t="shared" si="1"/>
        <v>7.0000000000000007E-2</v>
      </c>
      <c r="L6" s="95">
        <f t="shared" si="2"/>
        <v>7.0000000000000007E-2</v>
      </c>
      <c r="M6" s="95">
        <f t="shared" si="3"/>
        <v>7.0000000000000007E-2</v>
      </c>
      <c r="N6" s="95">
        <f t="shared" si="4"/>
        <v>7.0000000000000007E-2</v>
      </c>
      <c r="O6" s="95">
        <f t="shared" si="5"/>
        <v>0.08</v>
      </c>
      <c r="P6" s="95">
        <f t="shared" si="26"/>
        <v>7.0000000000000007E-2</v>
      </c>
      <c r="Q6" s="95">
        <f t="shared" si="6"/>
        <v>7.0000000000000007E-2</v>
      </c>
      <c r="R6" s="95">
        <f t="shared" si="7"/>
        <v>7.0000000000000007E-2</v>
      </c>
      <c r="S6" s="95">
        <f t="shared" si="8"/>
        <v>7.0000000000000007E-2</v>
      </c>
      <c r="T6" s="95">
        <f t="shared" si="9"/>
        <v>0.06</v>
      </c>
      <c r="U6" s="95">
        <f t="shared" si="10"/>
        <v>7.0000000000000007E-2</v>
      </c>
      <c r="V6" s="95">
        <f t="shared" si="11"/>
        <v>0.08</v>
      </c>
      <c r="W6" s="95">
        <f t="shared" si="12"/>
        <v>7.0000000000000007E-2</v>
      </c>
      <c r="X6" s="95">
        <f t="shared" si="13"/>
        <v>7.0000000000000007E-2</v>
      </c>
      <c r="Y6" s="95">
        <f t="shared" si="14"/>
        <v>0.06</v>
      </c>
      <c r="Z6" s="95">
        <f t="shared" si="15"/>
        <v>7.0000000000000007E-2</v>
      </c>
      <c r="AA6" s="95">
        <f t="shared" si="16"/>
        <v>7.0000000000000007E-2</v>
      </c>
      <c r="AB6" s="95">
        <f t="shared" si="17"/>
        <v>7.0000000000000007E-2</v>
      </c>
      <c r="AC6" s="95">
        <f t="shared" si="18"/>
        <v>7.0000000000000007E-2</v>
      </c>
      <c r="AD6" s="95">
        <f t="shared" si="19"/>
        <v>0.09</v>
      </c>
      <c r="AE6" s="95">
        <f t="shared" si="20"/>
        <v>0.06</v>
      </c>
      <c r="AF6" s="95">
        <f t="shared" si="21"/>
        <v>7.0000000000000007E-2</v>
      </c>
      <c r="AG6" s="95">
        <f t="shared" si="22"/>
        <v>7.0000000000000007E-2</v>
      </c>
      <c r="AH6" s="95">
        <f t="shared" si="23"/>
        <v>7.0000000000000007E-2</v>
      </c>
      <c r="AI6" s="95">
        <f t="shared" si="24"/>
        <v>7.0000000000000007E-2</v>
      </c>
      <c r="AJ6" s="95">
        <f t="shared" si="25"/>
        <v>7.0000000000000007E-2</v>
      </c>
    </row>
    <row r="7" spans="1:36" ht="12.95" customHeight="1" x14ac:dyDescent="0.15">
      <c r="A7" s="94">
        <v>244</v>
      </c>
      <c r="B7" s="135" t="s">
        <v>52</v>
      </c>
      <c r="C7" s="136"/>
      <c r="D7" s="94">
        <v>12</v>
      </c>
      <c r="E7" s="94">
        <v>10</v>
      </c>
      <c r="F7" s="4">
        <f t="shared" si="0"/>
        <v>0.06</v>
      </c>
      <c r="G7" s="94" t="s">
        <v>66</v>
      </c>
      <c r="H7" s="94" t="s">
        <v>61</v>
      </c>
      <c r="I7" s="99" t="s">
        <v>66</v>
      </c>
      <c r="J7" s="1" t="s">
        <v>15</v>
      </c>
      <c r="K7" s="95">
        <f t="shared" si="1"/>
        <v>0.06</v>
      </c>
      <c r="L7" s="95">
        <f t="shared" si="2"/>
        <v>0.06</v>
      </c>
      <c r="M7" s="95">
        <f t="shared" si="3"/>
        <v>0.06</v>
      </c>
      <c r="N7" s="95">
        <f t="shared" si="4"/>
        <v>0.06</v>
      </c>
      <c r="O7" s="95">
        <f t="shared" si="5"/>
        <v>0.06</v>
      </c>
      <c r="P7" s="95">
        <f t="shared" si="26"/>
        <v>0.06</v>
      </c>
      <c r="Q7" s="95">
        <f t="shared" si="6"/>
        <v>0.06</v>
      </c>
      <c r="R7" s="95">
        <f t="shared" si="7"/>
        <v>0.06</v>
      </c>
      <c r="S7" s="95">
        <f t="shared" si="8"/>
        <v>0.06</v>
      </c>
      <c r="T7" s="95">
        <f t="shared" si="9"/>
        <v>0.06</v>
      </c>
      <c r="U7" s="95">
        <f t="shared" si="10"/>
        <v>0.06</v>
      </c>
      <c r="V7" s="95">
        <f t="shared" si="11"/>
        <v>0.06</v>
      </c>
      <c r="W7" s="95">
        <f t="shared" si="12"/>
        <v>0.06</v>
      </c>
      <c r="X7" s="95">
        <f t="shared" si="13"/>
        <v>0.06</v>
      </c>
      <c r="Y7" s="95">
        <f t="shared" si="14"/>
        <v>0.05</v>
      </c>
      <c r="Z7" s="95">
        <f t="shared" si="15"/>
        <v>0.06</v>
      </c>
      <c r="AA7" s="95">
        <f t="shared" si="16"/>
        <v>0.06</v>
      </c>
      <c r="AB7" s="95">
        <f t="shared" si="17"/>
        <v>0.06</v>
      </c>
      <c r="AC7" s="95">
        <f t="shared" si="18"/>
        <v>0.06</v>
      </c>
      <c r="AD7" s="95">
        <f t="shared" si="19"/>
        <v>7.0000000000000007E-2</v>
      </c>
      <c r="AE7" s="95">
        <f t="shared" si="20"/>
        <v>0.05</v>
      </c>
      <c r="AF7" s="95">
        <f t="shared" si="21"/>
        <v>0.06</v>
      </c>
      <c r="AG7" s="95">
        <f t="shared" si="22"/>
        <v>0.05</v>
      </c>
      <c r="AH7" s="95">
        <f t="shared" si="23"/>
        <v>0.05</v>
      </c>
      <c r="AI7" s="95">
        <f t="shared" si="24"/>
        <v>0.06</v>
      </c>
      <c r="AJ7" s="95">
        <f t="shared" si="25"/>
        <v>0.05</v>
      </c>
    </row>
    <row r="8" spans="1:36" ht="12.95" customHeight="1" x14ac:dyDescent="0.15">
      <c r="A8" s="94">
        <v>245</v>
      </c>
      <c r="B8" s="135" t="s">
        <v>52</v>
      </c>
      <c r="C8" s="136"/>
      <c r="D8" s="94">
        <v>32</v>
      </c>
      <c r="E8" s="94">
        <v>24</v>
      </c>
      <c r="F8" s="4">
        <f t="shared" si="0"/>
        <v>0.9</v>
      </c>
      <c r="G8" s="5"/>
      <c r="H8" s="94"/>
      <c r="I8" s="94"/>
      <c r="J8" s="1" t="s">
        <v>15</v>
      </c>
      <c r="K8" s="95">
        <f t="shared" si="1"/>
        <v>0.8</v>
      </c>
      <c r="L8" s="95">
        <f t="shared" si="2"/>
        <v>0.92</v>
      </c>
      <c r="M8" s="95">
        <f t="shared" si="3"/>
        <v>0.92</v>
      </c>
      <c r="N8" s="95">
        <f t="shared" si="4"/>
        <v>0.9</v>
      </c>
      <c r="O8" s="95">
        <f t="shared" si="5"/>
        <v>0.89</v>
      </c>
      <c r="P8" s="95">
        <f t="shared" si="26"/>
        <v>0.9</v>
      </c>
      <c r="Q8" s="95">
        <f t="shared" si="6"/>
        <v>0.81</v>
      </c>
      <c r="R8" s="95">
        <f t="shared" si="7"/>
        <v>0.93</v>
      </c>
      <c r="S8" s="95">
        <f t="shared" si="8"/>
        <v>0.93</v>
      </c>
      <c r="T8" s="95">
        <f t="shared" si="9"/>
        <v>0.99</v>
      </c>
      <c r="U8" s="95">
        <f t="shared" si="10"/>
        <v>0.99</v>
      </c>
      <c r="V8" s="95">
        <f t="shared" si="11"/>
        <v>0.96</v>
      </c>
      <c r="W8" s="95">
        <f t="shared" si="12"/>
        <v>0.87</v>
      </c>
      <c r="X8" s="95">
        <f t="shared" si="13"/>
        <v>0.89</v>
      </c>
      <c r="Y8" s="95">
        <f t="shared" si="14"/>
        <v>0.86</v>
      </c>
      <c r="Z8" s="95">
        <f t="shared" si="15"/>
        <v>0.89</v>
      </c>
      <c r="AA8" s="95">
        <f t="shared" si="16"/>
        <v>0.77</v>
      </c>
      <c r="AB8" s="95">
        <f t="shared" si="17"/>
        <v>0.97</v>
      </c>
      <c r="AC8" s="95">
        <f t="shared" si="18"/>
        <v>0.97</v>
      </c>
      <c r="AD8" s="95">
        <f t="shared" si="19"/>
        <v>0.96</v>
      </c>
      <c r="AE8" s="95">
        <f t="shared" si="20"/>
        <v>0.88</v>
      </c>
      <c r="AF8" s="95">
        <f t="shared" si="21"/>
        <v>0.96</v>
      </c>
      <c r="AG8" s="95">
        <f t="shared" si="22"/>
        <v>0.77</v>
      </c>
      <c r="AH8" s="95">
        <f t="shared" si="23"/>
        <v>0.85</v>
      </c>
      <c r="AI8" s="95">
        <f t="shared" si="24"/>
        <v>0.88</v>
      </c>
      <c r="AJ8" s="95">
        <f t="shared" si="25"/>
        <v>0.85</v>
      </c>
    </row>
    <row r="9" spans="1:36" ht="12.95" customHeight="1" x14ac:dyDescent="0.15">
      <c r="A9" s="94">
        <v>246</v>
      </c>
      <c r="B9" s="135" t="s">
        <v>52</v>
      </c>
      <c r="C9" s="136"/>
      <c r="D9" s="94">
        <v>14</v>
      </c>
      <c r="E9" s="94">
        <v>14</v>
      </c>
      <c r="F9" s="4">
        <f t="shared" si="0"/>
        <v>0.11</v>
      </c>
      <c r="G9" s="5"/>
      <c r="H9" s="94" t="s">
        <v>61</v>
      </c>
      <c r="I9" s="94" t="s">
        <v>84</v>
      </c>
      <c r="J9" s="1" t="s">
        <v>15</v>
      </c>
      <c r="K9" s="95">
        <f t="shared" si="1"/>
        <v>0.11</v>
      </c>
      <c r="L9" s="95">
        <f t="shared" si="2"/>
        <v>0.11</v>
      </c>
      <c r="M9" s="95">
        <f t="shared" si="3"/>
        <v>0.12</v>
      </c>
      <c r="N9" s="95">
        <f t="shared" si="4"/>
        <v>0.12</v>
      </c>
      <c r="O9" s="95">
        <f t="shared" si="5"/>
        <v>0.12</v>
      </c>
      <c r="P9" s="95">
        <f t="shared" si="26"/>
        <v>0.11</v>
      </c>
      <c r="Q9" s="95">
        <f t="shared" si="6"/>
        <v>0.11</v>
      </c>
      <c r="R9" s="95">
        <f t="shared" si="7"/>
        <v>0.11</v>
      </c>
      <c r="S9" s="95">
        <f t="shared" si="8"/>
        <v>0.12</v>
      </c>
      <c r="T9" s="95">
        <f t="shared" si="9"/>
        <v>0.12</v>
      </c>
      <c r="U9" s="95">
        <f t="shared" si="10"/>
        <v>0.11</v>
      </c>
      <c r="V9" s="95">
        <f t="shared" si="11"/>
        <v>0.12</v>
      </c>
      <c r="W9" s="95">
        <f t="shared" si="12"/>
        <v>0.11</v>
      </c>
      <c r="X9" s="95">
        <f t="shared" si="13"/>
        <v>0.11</v>
      </c>
      <c r="Y9" s="95">
        <f t="shared" si="14"/>
        <v>0.1</v>
      </c>
      <c r="Z9" s="95">
        <f t="shared" si="15"/>
        <v>0.11</v>
      </c>
      <c r="AA9" s="95">
        <f t="shared" si="16"/>
        <v>0.1</v>
      </c>
      <c r="AB9" s="95">
        <f t="shared" si="17"/>
        <v>0.11</v>
      </c>
      <c r="AC9" s="95">
        <f t="shared" si="18"/>
        <v>0.11</v>
      </c>
      <c r="AD9" s="95">
        <f t="shared" si="19"/>
        <v>0.14000000000000001</v>
      </c>
      <c r="AE9" s="95">
        <f t="shared" si="20"/>
        <v>0.1</v>
      </c>
      <c r="AF9" s="95">
        <f t="shared" si="21"/>
        <v>0.11</v>
      </c>
      <c r="AG9" s="95">
        <f t="shared" si="22"/>
        <v>0.1</v>
      </c>
      <c r="AH9" s="95">
        <f t="shared" si="23"/>
        <v>0.1</v>
      </c>
      <c r="AI9" s="95">
        <f t="shared" si="24"/>
        <v>0.11</v>
      </c>
      <c r="AJ9" s="95">
        <f t="shared" si="25"/>
        <v>0.1</v>
      </c>
    </row>
    <row r="10" spans="1:36" ht="12.95" customHeight="1" x14ac:dyDescent="0.15">
      <c r="A10" s="94">
        <v>247</v>
      </c>
      <c r="B10" s="135" t="s">
        <v>52</v>
      </c>
      <c r="C10" s="136"/>
      <c r="D10" s="94">
        <v>40</v>
      </c>
      <c r="E10" s="94">
        <v>25</v>
      </c>
      <c r="F10" s="4">
        <f t="shared" si="0"/>
        <v>1.39</v>
      </c>
      <c r="G10" s="94"/>
      <c r="H10" s="94"/>
      <c r="I10" s="94"/>
      <c r="J10" s="1" t="s">
        <v>15</v>
      </c>
      <c r="K10" s="95">
        <f t="shared" si="1"/>
        <v>1.23</v>
      </c>
      <c r="L10" s="95">
        <f t="shared" si="2"/>
        <v>1.45</v>
      </c>
      <c r="M10" s="95">
        <f t="shared" si="3"/>
        <v>1.43</v>
      </c>
      <c r="N10" s="95">
        <f t="shared" si="4"/>
        <v>1.39</v>
      </c>
      <c r="O10" s="95">
        <f t="shared" si="5"/>
        <v>1.38</v>
      </c>
      <c r="P10" s="95">
        <f t="shared" si="26"/>
        <v>1.39</v>
      </c>
      <c r="Q10" s="95">
        <f t="shared" si="6"/>
        <v>1.26</v>
      </c>
      <c r="R10" s="95">
        <f t="shared" si="7"/>
        <v>1.49</v>
      </c>
      <c r="S10" s="95">
        <f t="shared" si="8"/>
        <v>1.44</v>
      </c>
      <c r="T10" s="95">
        <f t="shared" si="9"/>
        <v>1.51</v>
      </c>
      <c r="U10" s="95">
        <f t="shared" si="10"/>
        <v>1.51</v>
      </c>
      <c r="V10" s="95">
        <f t="shared" si="11"/>
        <v>1.54</v>
      </c>
      <c r="W10" s="95">
        <f t="shared" si="12"/>
        <v>1.37</v>
      </c>
      <c r="X10" s="95">
        <f t="shared" si="13"/>
        <v>1.39</v>
      </c>
      <c r="Y10" s="95">
        <f t="shared" si="14"/>
        <v>1.39</v>
      </c>
      <c r="Z10" s="95">
        <f t="shared" si="15"/>
        <v>1.39</v>
      </c>
      <c r="AA10" s="95">
        <f t="shared" si="16"/>
        <v>1.2</v>
      </c>
      <c r="AB10" s="95">
        <f t="shared" si="17"/>
        <v>1.57</v>
      </c>
      <c r="AC10" s="95">
        <f t="shared" si="18"/>
        <v>1.54</v>
      </c>
      <c r="AD10" s="95">
        <f t="shared" si="19"/>
        <v>1.45</v>
      </c>
      <c r="AE10" s="95">
        <f t="shared" si="20"/>
        <v>1.4</v>
      </c>
      <c r="AF10" s="95">
        <f t="shared" si="21"/>
        <v>1.45</v>
      </c>
      <c r="AG10" s="95">
        <f t="shared" si="22"/>
        <v>1.23</v>
      </c>
      <c r="AH10" s="95">
        <f t="shared" si="23"/>
        <v>1.36</v>
      </c>
      <c r="AI10" s="95">
        <f t="shared" si="24"/>
        <v>1.37</v>
      </c>
      <c r="AJ10" s="95">
        <f t="shared" si="25"/>
        <v>1.36</v>
      </c>
    </row>
    <row r="11" spans="1:36" ht="12.95" customHeight="1" x14ac:dyDescent="0.15">
      <c r="A11" s="94">
        <v>248</v>
      </c>
      <c r="B11" s="135" t="s">
        <v>52</v>
      </c>
      <c r="C11" s="136"/>
      <c r="D11" s="94">
        <v>20</v>
      </c>
      <c r="E11" s="94">
        <v>15</v>
      </c>
      <c r="F11" s="4">
        <f t="shared" si="0"/>
        <v>0.24</v>
      </c>
      <c r="G11" s="5" t="s">
        <v>59</v>
      </c>
      <c r="H11" s="94"/>
      <c r="I11" s="94"/>
      <c r="J11" s="1" t="s">
        <v>15</v>
      </c>
      <c r="K11" s="95">
        <f t="shared" si="1"/>
        <v>0.22</v>
      </c>
      <c r="L11" s="95">
        <f t="shared" si="2"/>
        <v>0.24</v>
      </c>
      <c r="M11" s="95">
        <f t="shared" si="3"/>
        <v>0.23</v>
      </c>
      <c r="N11" s="95">
        <f t="shared" si="4"/>
        <v>0.24</v>
      </c>
      <c r="O11" s="95">
        <f t="shared" si="5"/>
        <v>0.24</v>
      </c>
      <c r="P11" s="95">
        <f t="shared" si="26"/>
        <v>0.24</v>
      </c>
      <c r="Q11" s="95">
        <f t="shared" si="6"/>
        <v>0.22</v>
      </c>
      <c r="R11" s="95">
        <f t="shared" si="7"/>
        <v>0.24</v>
      </c>
      <c r="S11" s="95">
        <f t="shared" si="8"/>
        <v>0.24</v>
      </c>
      <c r="T11" s="95">
        <f t="shared" si="9"/>
        <v>0.24</v>
      </c>
      <c r="U11" s="95">
        <f t="shared" si="10"/>
        <v>0.24</v>
      </c>
      <c r="V11" s="95">
        <f t="shared" si="11"/>
        <v>0.25</v>
      </c>
      <c r="W11" s="95">
        <f t="shared" si="12"/>
        <v>0.23</v>
      </c>
      <c r="X11" s="95">
        <f t="shared" si="13"/>
        <v>0.23</v>
      </c>
      <c r="Y11" s="95">
        <f t="shared" si="14"/>
        <v>0.21</v>
      </c>
      <c r="Z11" s="95">
        <f t="shared" si="15"/>
        <v>0.23</v>
      </c>
      <c r="AA11" s="95">
        <f t="shared" si="16"/>
        <v>0.21</v>
      </c>
      <c r="AB11" s="95">
        <f t="shared" si="17"/>
        <v>0.24</v>
      </c>
      <c r="AC11" s="95">
        <f t="shared" si="18"/>
        <v>0.24</v>
      </c>
      <c r="AD11" s="95">
        <f t="shared" si="19"/>
        <v>0.27</v>
      </c>
      <c r="AE11" s="95">
        <f t="shared" si="20"/>
        <v>0.21</v>
      </c>
      <c r="AF11" s="95">
        <f t="shared" si="21"/>
        <v>0.24</v>
      </c>
      <c r="AG11" s="95">
        <f t="shared" si="22"/>
        <v>0.21</v>
      </c>
      <c r="AH11" s="95">
        <f t="shared" si="23"/>
        <v>0.22</v>
      </c>
      <c r="AI11" s="95">
        <f t="shared" si="24"/>
        <v>0.24</v>
      </c>
      <c r="AJ11" s="95">
        <f t="shared" si="25"/>
        <v>0.22</v>
      </c>
    </row>
    <row r="12" spans="1:36" ht="12.95" customHeight="1" x14ac:dyDescent="0.15">
      <c r="A12" s="94">
        <v>249</v>
      </c>
      <c r="B12" s="135" t="s">
        <v>52</v>
      </c>
      <c r="C12" s="136"/>
      <c r="D12" s="94">
        <v>12</v>
      </c>
      <c r="E12" s="94">
        <v>11</v>
      </c>
      <c r="F12" s="4">
        <f t="shared" si="0"/>
        <v>7.0000000000000007E-2</v>
      </c>
      <c r="G12" s="5"/>
      <c r="H12" s="94" t="s">
        <v>61</v>
      </c>
      <c r="I12" s="94" t="s">
        <v>84</v>
      </c>
      <c r="J12" s="1" t="s">
        <v>15</v>
      </c>
      <c r="K12" s="95">
        <f t="shared" si="1"/>
        <v>7.0000000000000007E-2</v>
      </c>
      <c r="L12" s="95">
        <f t="shared" si="2"/>
        <v>7.0000000000000007E-2</v>
      </c>
      <c r="M12" s="95">
        <f t="shared" si="3"/>
        <v>7.0000000000000007E-2</v>
      </c>
      <c r="N12" s="95">
        <f t="shared" si="4"/>
        <v>7.0000000000000007E-2</v>
      </c>
      <c r="O12" s="95">
        <f t="shared" si="5"/>
        <v>7.0000000000000007E-2</v>
      </c>
      <c r="P12" s="95">
        <f t="shared" si="26"/>
        <v>7.0000000000000007E-2</v>
      </c>
      <c r="Q12" s="95">
        <f t="shared" si="6"/>
        <v>0.06</v>
      </c>
      <c r="R12" s="95">
        <f t="shared" si="7"/>
        <v>7.0000000000000007E-2</v>
      </c>
      <c r="S12" s="95">
        <f t="shared" si="8"/>
        <v>7.0000000000000007E-2</v>
      </c>
      <c r="T12" s="95">
        <f t="shared" si="9"/>
        <v>7.0000000000000007E-2</v>
      </c>
      <c r="U12" s="95">
        <f t="shared" si="10"/>
        <v>7.0000000000000007E-2</v>
      </c>
      <c r="V12" s="95">
        <f t="shared" si="11"/>
        <v>7.0000000000000007E-2</v>
      </c>
      <c r="W12" s="95">
        <f t="shared" si="12"/>
        <v>7.0000000000000007E-2</v>
      </c>
      <c r="X12" s="95">
        <f t="shared" si="13"/>
        <v>7.0000000000000007E-2</v>
      </c>
      <c r="Y12" s="95">
        <f t="shared" si="14"/>
        <v>0.06</v>
      </c>
      <c r="Z12" s="95">
        <f t="shared" si="15"/>
        <v>7.0000000000000007E-2</v>
      </c>
      <c r="AA12" s="95">
        <f t="shared" si="16"/>
        <v>0.06</v>
      </c>
      <c r="AB12" s="95">
        <f t="shared" si="17"/>
        <v>0.06</v>
      </c>
      <c r="AC12" s="95">
        <f t="shared" si="18"/>
        <v>7.0000000000000007E-2</v>
      </c>
      <c r="AD12" s="95">
        <f t="shared" si="19"/>
        <v>0.08</v>
      </c>
      <c r="AE12" s="95">
        <f t="shared" si="20"/>
        <v>0.06</v>
      </c>
      <c r="AF12" s="95">
        <f t="shared" si="21"/>
        <v>0.06</v>
      </c>
      <c r="AG12" s="95">
        <f t="shared" si="22"/>
        <v>0.06</v>
      </c>
      <c r="AH12" s="95">
        <f t="shared" si="23"/>
        <v>0.06</v>
      </c>
      <c r="AI12" s="95">
        <f t="shared" si="24"/>
        <v>7.0000000000000007E-2</v>
      </c>
      <c r="AJ12" s="95">
        <f t="shared" si="25"/>
        <v>0.06</v>
      </c>
    </row>
    <row r="13" spans="1:36" ht="12.95" customHeight="1" x14ac:dyDescent="0.15">
      <c r="A13" s="94">
        <v>250</v>
      </c>
      <c r="B13" s="135" t="s">
        <v>52</v>
      </c>
      <c r="C13" s="136"/>
      <c r="D13" s="94">
        <v>8</v>
      </c>
      <c r="E13" s="94">
        <v>6</v>
      </c>
      <c r="F13" s="4">
        <f t="shared" si="0"/>
        <v>0.02</v>
      </c>
      <c r="G13" s="5" t="s">
        <v>81</v>
      </c>
      <c r="H13" s="94" t="s">
        <v>53</v>
      </c>
      <c r="I13" s="94"/>
      <c r="J13" s="1" t="s">
        <v>15</v>
      </c>
      <c r="K13" s="95">
        <f t="shared" si="1"/>
        <v>0.02</v>
      </c>
      <c r="L13" s="95">
        <f t="shared" si="2"/>
        <v>0.02</v>
      </c>
      <c r="M13" s="95">
        <f t="shared" si="3"/>
        <v>0.02</v>
      </c>
      <c r="N13" s="95">
        <f t="shared" si="4"/>
        <v>0.02</v>
      </c>
      <c r="O13" s="95">
        <f t="shared" si="5"/>
        <v>0.02</v>
      </c>
      <c r="P13" s="95">
        <f t="shared" si="26"/>
        <v>0.02</v>
      </c>
      <c r="Q13" s="95">
        <f t="shared" si="6"/>
        <v>0.02</v>
      </c>
      <c r="R13" s="95">
        <f t="shared" si="7"/>
        <v>0.02</v>
      </c>
      <c r="S13" s="95">
        <f t="shared" si="8"/>
        <v>0.02</v>
      </c>
      <c r="T13" s="95">
        <f t="shared" si="9"/>
        <v>0.01</v>
      </c>
      <c r="U13" s="95">
        <f t="shared" si="10"/>
        <v>0.02</v>
      </c>
      <c r="V13" s="95">
        <f t="shared" si="11"/>
        <v>0.02</v>
      </c>
      <c r="W13" s="95">
        <f t="shared" si="12"/>
        <v>0.02</v>
      </c>
      <c r="X13" s="95">
        <f t="shared" si="13"/>
        <v>0.02</v>
      </c>
      <c r="Y13" s="95">
        <f t="shared" si="14"/>
        <v>0.01</v>
      </c>
      <c r="Z13" s="95">
        <f t="shared" si="15"/>
        <v>0.02</v>
      </c>
      <c r="AA13" s="95">
        <f t="shared" si="16"/>
        <v>0.02</v>
      </c>
      <c r="AB13" s="95">
        <f t="shared" si="17"/>
        <v>0.02</v>
      </c>
      <c r="AC13" s="95">
        <f t="shared" si="18"/>
        <v>0.02</v>
      </c>
      <c r="AD13" s="95">
        <f t="shared" si="19"/>
        <v>0.02</v>
      </c>
      <c r="AE13" s="95">
        <f t="shared" si="20"/>
        <v>0.01</v>
      </c>
      <c r="AF13" s="95">
        <f t="shared" si="21"/>
        <v>0.02</v>
      </c>
      <c r="AG13" s="95">
        <f t="shared" si="22"/>
        <v>0.02</v>
      </c>
      <c r="AH13" s="95">
        <f t="shared" si="23"/>
        <v>0.02</v>
      </c>
      <c r="AI13" s="95">
        <f t="shared" si="24"/>
        <v>0.02</v>
      </c>
      <c r="AJ13" s="95">
        <f t="shared" si="25"/>
        <v>0.02</v>
      </c>
    </row>
    <row r="14" spans="1:36" ht="12.95" customHeight="1" x14ac:dyDescent="0.15">
      <c r="A14" s="94">
        <v>251</v>
      </c>
      <c r="B14" s="135" t="s">
        <v>52</v>
      </c>
      <c r="C14" s="136"/>
      <c r="D14" s="94">
        <v>12</v>
      </c>
      <c r="E14" s="94">
        <v>13</v>
      </c>
      <c r="F14" s="4">
        <f t="shared" si="0"/>
        <v>0.08</v>
      </c>
      <c r="G14" s="5" t="s">
        <v>65</v>
      </c>
      <c r="H14" s="94"/>
      <c r="I14" s="94"/>
      <c r="J14" s="1" t="s">
        <v>15</v>
      </c>
      <c r="K14" s="95">
        <f t="shared" si="1"/>
        <v>0.08</v>
      </c>
      <c r="L14" s="95">
        <f t="shared" si="2"/>
        <v>0.08</v>
      </c>
      <c r="M14" s="95">
        <f t="shared" si="3"/>
        <v>0.08</v>
      </c>
      <c r="N14" s="95">
        <f t="shared" si="4"/>
        <v>0.08</v>
      </c>
      <c r="O14" s="95">
        <f t="shared" si="5"/>
        <v>0.08</v>
      </c>
      <c r="P14" s="95">
        <f t="shared" si="26"/>
        <v>0.08</v>
      </c>
      <c r="Q14" s="95">
        <f t="shared" si="6"/>
        <v>0.08</v>
      </c>
      <c r="R14" s="95">
        <f t="shared" si="7"/>
        <v>0.08</v>
      </c>
      <c r="S14" s="95">
        <f t="shared" si="8"/>
        <v>0.08</v>
      </c>
      <c r="T14" s="95">
        <f t="shared" si="9"/>
        <v>0.08</v>
      </c>
      <c r="U14" s="95">
        <f t="shared" si="10"/>
        <v>0.08</v>
      </c>
      <c r="V14" s="95">
        <f t="shared" si="11"/>
        <v>0.08</v>
      </c>
      <c r="W14" s="95">
        <f t="shared" si="12"/>
        <v>0.08</v>
      </c>
      <c r="X14" s="95">
        <f t="shared" si="13"/>
        <v>0.08</v>
      </c>
      <c r="Y14" s="95">
        <f t="shared" si="14"/>
        <v>7.0000000000000007E-2</v>
      </c>
      <c r="Z14" s="95">
        <f t="shared" si="15"/>
        <v>0.08</v>
      </c>
      <c r="AA14" s="95">
        <f t="shared" si="16"/>
        <v>7.0000000000000007E-2</v>
      </c>
      <c r="AB14" s="95">
        <f t="shared" si="17"/>
        <v>0.08</v>
      </c>
      <c r="AC14" s="95">
        <f t="shared" si="18"/>
        <v>0.08</v>
      </c>
      <c r="AD14" s="95">
        <f t="shared" si="19"/>
        <v>0.1</v>
      </c>
      <c r="AE14" s="95">
        <f t="shared" si="20"/>
        <v>7.0000000000000007E-2</v>
      </c>
      <c r="AF14" s="95">
        <f t="shared" si="21"/>
        <v>0.08</v>
      </c>
      <c r="AG14" s="95">
        <f t="shared" si="22"/>
        <v>7.0000000000000007E-2</v>
      </c>
      <c r="AH14" s="95">
        <f t="shared" si="23"/>
        <v>7.0000000000000007E-2</v>
      </c>
      <c r="AI14" s="95">
        <f t="shared" si="24"/>
        <v>0.08</v>
      </c>
      <c r="AJ14" s="95">
        <f t="shared" si="25"/>
        <v>7.0000000000000007E-2</v>
      </c>
    </row>
    <row r="15" spans="1:36" ht="12.95" customHeight="1" x14ac:dyDescent="0.15">
      <c r="A15" s="94">
        <v>252</v>
      </c>
      <c r="B15" s="135" t="s">
        <v>52</v>
      </c>
      <c r="C15" s="136"/>
      <c r="D15" s="94">
        <v>16</v>
      </c>
      <c r="E15" s="94">
        <v>14</v>
      </c>
      <c r="F15" s="4">
        <f t="shared" si="0"/>
        <v>0.15</v>
      </c>
      <c r="G15" s="94"/>
      <c r="H15" s="94"/>
      <c r="I15" s="94"/>
      <c r="J15" s="1" t="s">
        <v>15</v>
      </c>
      <c r="K15" s="95">
        <f t="shared" si="1"/>
        <v>0.14000000000000001</v>
      </c>
      <c r="L15" s="95">
        <f t="shared" si="2"/>
        <v>0.15</v>
      </c>
      <c r="M15" s="95">
        <f t="shared" si="3"/>
        <v>0.15</v>
      </c>
      <c r="N15" s="95">
        <f t="shared" si="4"/>
        <v>0.15</v>
      </c>
      <c r="O15" s="95">
        <f t="shared" si="5"/>
        <v>0.15</v>
      </c>
      <c r="P15" s="95">
        <f t="shared" si="26"/>
        <v>0.15</v>
      </c>
      <c r="Q15" s="95">
        <f t="shared" si="6"/>
        <v>0.14000000000000001</v>
      </c>
      <c r="R15" s="95">
        <f t="shared" si="7"/>
        <v>0.14000000000000001</v>
      </c>
      <c r="S15" s="95">
        <f t="shared" si="8"/>
        <v>0.15</v>
      </c>
      <c r="T15" s="95">
        <f t="shared" si="9"/>
        <v>0.15</v>
      </c>
      <c r="U15" s="95">
        <f t="shared" si="10"/>
        <v>0.14000000000000001</v>
      </c>
      <c r="V15" s="95">
        <f t="shared" si="11"/>
        <v>0.15</v>
      </c>
      <c r="W15" s="95">
        <f t="shared" si="12"/>
        <v>0.14000000000000001</v>
      </c>
      <c r="X15" s="95">
        <f t="shared" si="13"/>
        <v>0.15</v>
      </c>
      <c r="Y15" s="95">
        <f t="shared" si="14"/>
        <v>0.13</v>
      </c>
      <c r="Z15" s="95">
        <f t="shared" si="15"/>
        <v>0.14000000000000001</v>
      </c>
      <c r="AA15" s="95">
        <f t="shared" si="16"/>
        <v>0.13</v>
      </c>
      <c r="AB15" s="95">
        <f t="shared" si="17"/>
        <v>0.14000000000000001</v>
      </c>
      <c r="AC15" s="95">
        <f t="shared" si="18"/>
        <v>0.15</v>
      </c>
      <c r="AD15" s="95">
        <f t="shared" si="19"/>
        <v>0.17</v>
      </c>
      <c r="AE15" s="95">
        <f t="shared" si="20"/>
        <v>0.13</v>
      </c>
      <c r="AF15" s="95">
        <f t="shared" si="21"/>
        <v>0.14000000000000001</v>
      </c>
      <c r="AG15" s="95">
        <f t="shared" si="22"/>
        <v>0.13</v>
      </c>
      <c r="AH15" s="95">
        <f t="shared" si="23"/>
        <v>0.13</v>
      </c>
      <c r="AI15" s="95">
        <f t="shared" si="24"/>
        <v>0.15</v>
      </c>
      <c r="AJ15" s="95">
        <f t="shared" si="25"/>
        <v>0.13</v>
      </c>
    </row>
    <row r="16" spans="1:36" ht="12.95" customHeight="1" x14ac:dyDescent="0.15">
      <c r="A16" s="94">
        <v>253</v>
      </c>
      <c r="B16" s="135" t="s">
        <v>52</v>
      </c>
      <c r="C16" s="136"/>
      <c r="D16" s="94">
        <v>20</v>
      </c>
      <c r="E16" s="94">
        <v>18</v>
      </c>
      <c r="F16" s="4">
        <f t="shared" si="0"/>
        <v>0.28999999999999998</v>
      </c>
      <c r="G16" s="5"/>
      <c r="H16" s="94"/>
      <c r="I16" s="94"/>
      <c r="J16" s="1" t="s">
        <v>15</v>
      </c>
      <c r="K16" s="95">
        <f t="shared" si="1"/>
        <v>0.26</v>
      </c>
      <c r="L16" s="95">
        <f t="shared" si="2"/>
        <v>0.28999999999999998</v>
      </c>
      <c r="M16" s="95">
        <f t="shared" si="3"/>
        <v>0.28999999999999998</v>
      </c>
      <c r="N16" s="95">
        <f t="shared" si="4"/>
        <v>0.28999999999999998</v>
      </c>
      <c r="O16" s="95">
        <f t="shared" si="5"/>
        <v>0.28999999999999998</v>
      </c>
      <c r="P16" s="95">
        <f t="shared" si="26"/>
        <v>0.28999999999999998</v>
      </c>
      <c r="Q16" s="95">
        <f t="shared" si="6"/>
        <v>0.26</v>
      </c>
      <c r="R16" s="95">
        <f t="shared" si="7"/>
        <v>0.28999999999999998</v>
      </c>
      <c r="S16" s="95">
        <f t="shared" si="8"/>
        <v>0.28999999999999998</v>
      </c>
      <c r="T16" s="95">
        <f t="shared" si="9"/>
        <v>0.3</v>
      </c>
      <c r="U16" s="95">
        <f t="shared" si="10"/>
        <v>0.28999999999999998</v>
      </c>
      <c r="V16" s="95">
        <f t="shared" si="11"/>
        <v>0.28999999999999998</v>
      </c>
      <c r="W16" s="95">
        <f t="shared" si="12"/>
        <v>0.28000000000000003</v>
      </c>
      <c r="X16" s="95">
        <f t="shared" si="13"/>
        <v>0.28000000000000003</v>
      </c>
      <c r="Y16" s="95">
        <f t="shared" si="14"/>
        <v>0.25</v>
      </c>
      <c r="Z16" s="95">
        <f t="shared" si="15"/>
        <v>0.28000000000000003</v>
      </c>
      <c r="AA16" s="95">
        <f t="shared" si="16"/>
        <v>0.25</v>
      </c>
      <c r="AB16" s="95">
        <f t="shared" si="17"/>
        <v>0.28999999999999998</v>
      </c>
      <c r="AC16" s="95">
        <f t="shared" si="18"/>
        <v>0.28999999999999998</v>
      </c>
      <c r="AD16" s="95">
        <f t="shared" si="19"/>
        <v>0.33</v>
      </c>
      <c r="AE16" s="95">
        <f t="shared" si="20"/>
        <v>0.26</v>
      </c>
      <c r="AF16" s="95">
        <f t="shared" si="21"/>
        <v>0.28999999999999998</v>
      </c>
      <c r="AG16" s="95">
        <f t="shared" si="22"/>
        <v>0.24</v>
      </c>
      <c r="AH16" s="95">
        <f t="shared" si="23"/>
        <v>0.26</v>
      </c>
      <c r="AI16" s="95">
        <f t="shared" si="24"/>
        <v>0.28000000000000003</v>
      </c>
      <c r="AJ16" s="95">
        <f t="shared" si="25"/>
        <v>0.26</v>
      </c>
    </row>
    <row r="17" spans="1:36" ht="12.95" customHeight="1" x14ac:dyDescent="0.15">
      <c r="A17" s="94">
        <v>254</v>
      </c>
      <c r="B17" s="135" t="s">
        <v>52</v>
      </c>
      <c r="C17" s="136"/>
      <c r="D17" s="94">
        <v>36</v>
      </c>
      <c r="E17" s="94">
        <v>26</v>
      </c>
      <c r="F17" s="4">
        <f t="shared" si="0"/>
        <v>1.2</v>
      </c>
      <c r="G17" s="94"/>
      <c r="H17" s="94"/>
      <c r="I17" s="94"/>
      <c r="J17" s="1" t="s">
        <v>15</v>
      </c>
      <c r="K17" s="95">
        <f t="shared" si="1"/>
        <v>1.07</v>
      </c>
      <c r="L17" s="95">
        <f t="shared" si="2"/>
        <v>1.25</v>
      </c>
      <c r="M17" s="95">
        <f t="shared" si="3"/>
        <v>1.24</v>
      </c>
      <c r="N17" s="95">
        <f t="shared" si="4"/>
        <v>1.2</v>
      </c>
      <c r="O17" s="95">
        <f t="shared" si="5"/>
        <v>1.19</v>
      </c>
      <c r="P17" s="95">
        <f t="shared" si="26"/>
        <v>1.2</v>
      </c>
      <c r="Q17" s="95">
        <f t="shared" si="6"/>
        <v>1.08</v>
      </c>
      <c r="R17" s="95">
        <f t="shared" si="7"/>
        <v>1.27</v>
      </c>
      <c r="S17" s="95">
        <f t="shared" si="8"/>
        <v>1.25</v>
      </c>
      <c r="T17" s="95">
        <f t="shared" si="9"/>
        <v>1.34</v>
      </c>
      <c r="U17" s="95">
        <f t="shared" si="10"/>
        <v>1.34</v>
      </c>
      <c r="V17" s="95">
        <f t="shared" si="11"/>
        <v>1.3</v>
      </c>
      <c r="W17" s="95">
        <f t="shared" si="12"/>
        <v>1.17</v>
      </c>
      <c r="X17" s="95">
        <f t="shared" si="13"/>
        <v>1.19</v>
      </c>
      <c r="Y17" s="95">
        <f t="shared" si="14"/>
        <v>1.17</v>
      </c>
      <c r="Z17" s="95">
        <f t="shared" si="15"/>
        <v>1.19</v>
      </c>
      <c r="AA17" s="95">
        <f t="shared" si="16"/>
        <v>1.03</v>
      </c>
      <c r="AB17" s="95">
        <f t="shared" si="17"/>
        <v>1.33</v>
      </c>
      <c r="AC17" s="95">
        <f t="shared" si="18"/>
        <v>1.32</v>
      </c>
      <c r="AD17" s="95">
        <f t="shared" si="19"/>
        <v>1.28</v>
      </c>
      <c r="AE17" s="95">
        <f t="shared" si="20"/>
        <v>1.2</v>
      </c>
      <c r="AF17" s="95">
        <f t="shared" si="21"/>
        <v>1.28</v>
      </c>
      <c r="AG17" s="95">
        <f t="shared" si="22"/>
        <v>1.04</v>
      </c>
      <c r="AH17" s="95">
        <f t="shared" si="23"/>
        <v>1.1499999999999999</v>
      </c>
      <c r="AI17" s="95">
        <f t="shared" si="24"/>
        <v>1.18</v>
      </c>
      <c r="AJ17" s="95">
        <f t="shared" si="25"/>
        <v>1.1499999999999999</v>
      </c>
    </row>
    <row r="18" spans="1:36" ht="12.95" customHeight="1" x14ac:dyDescent="0.15">
      <c r="A18" s="94">
        <v>255</v>
      </c>
      <c r="B18" s="135" t="s">
        <v>52</v>
      </c>
      <c r="C18" s="136"/>
      <c r="D18" s="94">
        <v>8</v>
      </c>
      <c r="E18" s="94">
        <v>7</v>
      </c>
      <c r="F18" s="4">
        <f t="shared" si="0"/>
        <v>0.02</v>
      </c>
      <c r="G18" s="5" t="s">
        <v>81</v>
      </c>
      <c r="H18" s="94" t="s">
        <v>53</v>
      </c>
      <c r="I18" s="94"/>
      <c r="J18" s="1" t="s">
        <v>15</v>
      </c>
      <c r="K18" s="95">
        <f t="shared" si="1"/>
        <v>0.02</v>
      </c>
      <c r="L18" s="95">
        <f t="shared" si="2"/>
        <v>0.02</v>
      </c>
      <c r="M18" s="95">
        <f t="shared" si="3"/>
        <v>0.02</v>
      </c>
      <c r="N18" s="95">
        <f t="shared" si="4"/>
        <v>0.02</v>
      </c>
      <c r="O18" s="95">
        <f t="shared" si="5"/>
        <v>0.02</v>
      </c>
      <c r="P18" s="95">
        <f t="shared" si="26"/>
        <v>0.02</v>
      </c>
      <c r="Q18" s="95">
        <f t="shared" si="6"/>
        <v>0.02</v>
      </c>
      <c r="R18" s="95">
        <f t="shared" si="7"/>
        <v>0.02</v>
      </c>
      <c r="S18" s="95">
        <f t="shared" si="8"/>
        <v>0.02</v>
      </c>
      <c r="T18" s="95">
        <f t="shared" si="9"/>
        <v>0.02</v>
      </c>
      <c r="U18" s="95">
        <f t="shared" si="10"/>
        <v>0.02</v>
      </c>
      <c r="V18" s="95">
        <f t="shared" si="11"/>
        <v>0.02</v>
      </c>
      <c r="W18" s="95">
        <f t="shared" si="12"/>
        <v>0.02</v>
      </c>
      <c r="X18" s="95">
        <f t="shared" si="13"/>
        <v>0.02</v>
      </c>
      <c r="Y18" s="95">
        <f t="shared" si="14"/>
        <v>0.02</v>
      </c>
      <c r="Z18" s="95">
        <f t="shared" si="15"/>
        <v>0.02</v>
      </c>
      <c r="AA18" s="95">
        <f t="shared" si="16"/>
        <v>0.02</v>
      </c>
      <c r="AB18" s="95">
        <f t="shared" si="17"/>
        <v>0.02</v>
      </c>
      <c r="AC18" s="95">
        <f t="shared" si="18"/>
        <v>0.02</v>
      </c>
      <c r="AD18" s="95">
        <f t="shared" si="19"/>
        <v>0.03</v>
      </c>
      <c r="AE18" s="95">
        <f t="shared" si="20"/>
        <v>0.02</v>
      </c>
      <c r="AF18" s="95">
        <f t="shared" si="21"/>
        <v>0.02</v>
      </c>
      <c r="AG18" s="95">
        <f t="shared" si="22"/>
        <v>0.02</v>
      </c>
      <c r="AH18" s="95">
        <f t="shared" si="23"/>
        <v>0.02</v>
      </c>
      <c r="AI18" s="95">
        <f t="shared" si="24"/>
        <v>0.02</v>
      </c>
      <c r="AJ18" s="95">
        <f t="shared" si="25"/>
        <v>0.02</v>
      </c>
    </row>
    <row r="19" spans="1:36" ht="12.95" customHeight="1" x14ac:dyDescent="0.15">
      <c r="A19" s="94">
        <v>256</v>
      </c>
      <c r="B19" s="135" t="s">
        <v>52</v>
      </c>
      <c r="C19" s="136"/>
      <c r="D19" s="94">
        <v>12</v>
      </c>
      <c r="E19" s="94">
        <v>11</v>
      </c>
      <c r="F19" s="4">
        <f t="shared" si="0"/>
        <v>7.0000000000000007E-2</v>
      </c>
      <c r="G19" s="5"/>
      <c r="H19" s="94"/>
      <c r="I19" s="94"/>
      <c r="J19" s="1" t="s">
        <v>15</v>
      </c>
      <c r="K19" s="95">
        <f t="shared" si="1"/>
        <v>7.0000000000000007E-2</v>
      </c>
      <c r="L19" s="95">
        <f t="shared" si="2"/>
        <v>7.0000000000000007E-2</v>
      </c>
      <c r="M19" s="95">
        <f t="shared" si="3"/>
        <v>7.0000000000000007E-2</v>
      </c>
      <c r="N19" s="95">
        <f t="shared" si="4"/>
        <v>7.0000000000000007E-2</v>
      </c>
      <c r="O19" s="95">
        <f t="shared" si="5"/>
        <v>7.0000000000000007E-2</v>
      </c>
      <c r="P19" s="95">
        <f t="shared" si="26"/>
        <v>7.0000000000000007E-2</v>
      </c>
      <c r="Q19" s="95">
        <f t="shared" si="6"/>
        <v>0.06</v>
      </c>
      <c r="R19" s="95">
        <f t="shared" si="7"/>
        <v>7.0000000000000007E-2</v>
      </c>
      <c r="S19" s="95">
        <f t="shared" si="8"/>
        <v>7.0000000000000007E-2</v>
      </c>
      <c r="T19" s="95">
        <f t="shared" si="9"/>
        <v>7.0000000000000007E-2</v>
      </c>
      <c r="U19" s="95">
        <f t="shared" si="10"/>
        <v>7.0000000000000007E-2</v>
      </c>
      <c r="V19" s="95">
        <f t="shared" si="11"/>
        <v>7.0000000000000007E-2</v>
      </c>
      <c r="W19" s="95">
        <f t="shared" si="12"/>
        <v>7.0000000000000007E-2</v>
      </c>
      <c r="X19" s="95">
        <f t="shared" si="13"/>
        <v>7.0000000000000007E-2</v>
      </c>
      <c r="Y19" s="95">
        <f t="shared" si="14"/>
        <v>0.06</v>
      </c>
      <c r="Z19" s="95">
        <f t="shared" si="15"/>
        <v>7.0000000000000007E-2</v>
      </c>
      <c r="AA19" s="95">
        <f t="shared" si="16"/>
        <v>0.06</v>
      </c>
      <c r="AB19" s="95">
        <f t="shared" si="17"/>
        <v>0.06</v>
      </c>
      <c r="AC19" s="95">
        <f t="shared" si="18"/>
        <v>7.0000000000000007E-2</v>
      </c>
      <c r="AD19" s="95">
        <f t="shared" si="19"/>
        <v>0.08</v>
      </c>
      <c r="AE19" s="95">
        <f t="shared" si="20"/>
        <v>0.06</v>
      </c>
      <c r="AF19" s="95">
        <f t="shared" si="21"/>
        <v>0.06</v>
      </c>
      <c r="AG19" s="95">
        <f t="shared" si="22"/>
        <v>0.06</v>
      </c>
      <c r="AH19" s="95">
        <f t="shared" si="23"/>
        <v>0.06</v>
      </c>
      <c r="AI19" s="95">
        <f t="shared" si="24"/>
        <v>7.0000000000000007E-2</v>
      </c>
      <c r="AJ19" s="95">
        <f t="shared" si="25"/>
        <v>0.06</v>
      </c>
    </row>
    <row r="20" spans="1:36" ht="12.95" customHeight="1" x14ac:dyDescent="0.15">
      <c r="A20" s="94">
        <v>257</v>
      </c>
      <c r="B20" s="135" t="s">
        <v>52</v>
      </c>
      <c r="C20" s="136"/>
      <c r="D20" s="94">
        <v>8</v>
      </c>
      <c r="E20" s="94">
        <v>9</v>
      </c>
      <c r="F20" s="4">
        <f t="shared" si="0"/>
        <v>0.03</v>
      </c>
      <c r="G20" s="5" t="s">
        <v>81</v>
      </c>
      <c r="H20" s="94" t="s">
        <v>53</v>
      </c>
      <c r="I20" s="94"/>
      <c r="J20" s="1" t="s">
        <v>15</v>
      </c>
      <c r="K20" s="95">
        <f t="shared" si="1"/>
        <v>0.03</v>
      </c>
      <c r="L20" s="95">
        <f t="shared" si="2"/>
        <v>0.03</v>
      </c>
      <c r="M20" s="95">
        <f t="shared" si="3"/>
        <v>0.03</v>
      </c>
      <c r="N20" s="95">
        <f t="shared" si="4"/>
        <v>0.03</v>
      </c>
      <c r="O20" s="95">
        <f t="shared" si="5"/>
        <v>0.03</v>
      </c>
      <c r="P20" s="95">
        <f t="shared" si="26"/>
        <v>0.03</v>
      </c>
      <c r="Q20" s="95">
        <f t="shared" si="6"/>
        <v>0.03</v>
      </c>
      <c r="R20" s="95">
        <f t="shared" si="7"/>
        <v>0.02</v>
      </c>
      <c r="S20" s="95">
        <f t="shared" si="8"/>
        <v>0.03</v>
      </c>
      <c r="T20" s="95">
        <f t="shared" si="9"/>
        <v>0.03</v>
      </c>
      <c r="U20" s="95">
        <f t="shared" si="10"/>
        <v>0.03</v>
      </c>
      <c r="V20" s="95">
        <f t="shared" si="11"/>
        <v>0.03</v>
      </c>
      <c r="W20" s="95">
        <f t="shared" si="12"/>
        <v>0.03</v>
      </c>
      <c r="X20" s="95">
        <f t="shared" si="13"/>
        <v>0.03</v>
      </c>
      <c r="Y20" s="95">
        <f t="shared" si="14"/>
        <v>0.02</v>
      </c>
      <c r="Z20" s="95">
        <f t="shared" si="15"/>
        <v>0.03</v>
      </c>
      <c r="AA20" s="95">
        <f t="shared" si="16"/>
        <v>0.02</v>
      </c>
      <c r="AB20" s="95">
        <f t="shared" si="17"/>
        <v>0.02</v>
      </c>
      <c r="AC20" s="95">
        <f t="shared" si="18"/>
        <v>0.02</v>
      </c>
      <c r="AD20" s="95">
        <f t="shared" si="19"/>
        <v>0.03</v>
      </c>
      <c r="AE20" s="95">
        <f t="shared" si="20"/>
        <v>0.02</v>
      </c>
      <c r="AF20" s="95">
        <f t="shared" si="21"/>
        <v>0.02</v>
      </c>
      <c r="AG20" s="95">
        <f t="shared" si="22"/>
        <v>0.02</v>
      </c>
      <c r="AH20" s="95">
        <f t="shared" si="23"/>
        <v>0.02</v>
      </c>
      <c r="AI20" s="95">
        <f t="shared" si="24"/>
        <v>0.03</v>
      </c>
      <c r="AJ20" s="95">
        <f t="shared" si="25"/>
        <v>0.02</v>
      </c>
    </row>
    <row r="21" spans="1:36" ht="12.95" customHeight="1" x14ac:dyDescent="0.15">
      <c r="A21" s="94">
        <v>258</v>
      </c>
      <c r="B21" s="135" t="s">
        <v>52</v>
      </c>
      <c r="C21" s="136"/>
      <c r="D21" s="94">
        <v>8</v>
      </c>
      <c r="E21" s="94">
        <v>6</v>
      </c>
      <c r="F21" s="4">
        <f t="shared" si="0"/>
        <v>0.02</v>
      </c>
      <c r="G21" s="5" t="s">
        <v>81</v>
      </c>
      <c r="H21" s="94" t="s">
        <v>53</v>
      </c>
      <c r="I21" s="94"/>
      <c r="J21" s="1" t="s">
        <v>15</v>
      </c>
      <c r="K21" s="95">
        <f t="shared" si="1"/>
        <v>0.02</v>
      </c>
      <c r="L21" s="95">
        <f t="shared" si="2"/>
        <v>0.02</v>
      </c>
      <c r="M21" s="95">
        <f t="shared" si="3"/>
        <v>0.02</v>
      </c>
      <c r="N21" s="95">
        <f t="shared" si="4"/>
        <v>0.02</v>
      </c>
      <c r="O21" s="95">
        <f t="shared" si="5"/>
        <v>0.02</v>
      </c>
      <c r="P21" s="95">
        <f t="shared" si="26"/>
        <v>0.02</v>
      </c>
      <c r="Q21" s="95">
        <f t="shared" si="6"/>
        <v>0.02</v>
      </c>
      <c r="R21" s="95">
        <f t="shared" si="7"/>
        <v>0.02</v>
      </c>
      <c r="S21" s="95">
        <f t="shared" si="8"/>
        <v>0.02</v>
      </c>
      <c r="T21" s="95">
        <f t="shared" si="9"/>
        <v>0.01</v>
      </c>
      <c r="U21" s="95">
        <f t="shared" si="10"/>
        <v>0.02</v>
      </c>
      <c r="V21" s="95">
        <f t="shared" si="11"/>
        <v>0.02</v>
      </c>
      <c r="W21" s="95">
        <f t="shared" si="12"/>
        <v>0.02</v>
      </c>
      <c r="X21" s="95">
        <f t="shared" si="13"/>
        <v>0.02</v>
      </c>
      <c r="Y21" s="95">
        <f t="shared" si="14"/>
        <v>0.01</v>
      </c>
      <c r="Z21" s="95">
        <f t="shared" si="15"/>
        <v>0.02</v>
      </c>
      <c r="AA21" s="95">
        <f t="shared" si="16"/>
        <v>0.02</v>
      </c>
      <c r="AB21" s="95">
        <f t="shared" si="17"/>
        <v>0.02</v>
      </c>
      <c r="AC21" s="95">
        <f t="shared" si="18"/>
        <v>0.02</v>
      </c>
      <c r="AD21" s="95">
        <f t="shared" si="19"/>
        <v>0.02</v>
      </c>
      <c r="AE21" s="95">
        <f t="shared" si="20"/>
        <v>0.01</v>
      </c>
      <c r="AF21" s="95">
        <f t="shared" si="21"/>
        <v>0.02</v>
      </c>
      <c r="AG21" s="95">
        <f t="shared" si="22"/>
        <v>0.02</v>
      </c>
      <c r="AH21" s="95">
        <f t="shared" si="23"/>
        <v>0.02</v>
      </c>
      <c r="AI21" s="95">
        <f t="shared" si="24"/>
        <v>0.02</v>
      </c>
      <c r="AJ21" s="95">
        <f t="shared" si="25"/>
        <v>0.02</v>
      </c>
    </row>
    <row r="22" spans="1:36" ht="12.95" customHeight="1" x14ac:dyDescent="0.15">
      <c r="A22" s="94">
        <v>259</v>
      </c>
      <c r="B22" s="135" t="s">
        <v>52</v>
      </c>
      <c r="C22" s="136"/>
      <c r="D22" s="94">
        <v>8</v>
      </c>
      <c r="E22" s="94">
        <v>7</v>
      </c>
      <c r="F22" s="4">
        <f t="shared" si="0"/>
        <v>0.02</v>
      </c>
      <c r="G22" s="5" t="s">
        <v>81</v>
      </c>
      <c r="H22" s="94" t="s">
        <v>53</v>
      </c>
      <c r="I22" s="94"/>
      <c r="J22" s="1" t="s">
        <v>15</v>
      </c>
      <c r="K22" s="95">
        <f t="shared" si="1"/>
        <v>0.02</v>
      </c>
      <c r="L22" s="95">
        <f t="shared" si="2"/>
        <v>0.02</v>
      </c>
      <c r="M22" s="95">
        <f t="shared" si="3"/>
        <v>0.02</v>
      </c>
      <c r="N22" s="95">
        <f t="shared" si="4"/>
        <v>0.02</v>
      </c>
      <c r="O22" s="95">
        <f t="shared" si="5"/>
        <v>0.02</v>
      </c>
      <c r="P22" s="95">
        <f t="shared" si="26"/>
        <v>0.02</v>
      </c>
      <c r="Q22" s="95">
        <f t="shared" si="6"/>
        <v>0.02</v>
      </c>
      <c r="R22" s="95">
        <f t="shared" si="7"/>
        <v>0.02</v>
      </c>
      <c r="S22" s="95">
        <f t="shared" si="8"/>
        <v>0.02</v>
      </c>
      <c r="T22" s="95">
        <f t="shared" si="9"/>
        <v>0.02</v>
      </c>
      <c r="U22" s="95">
        <f t="shared" si="10"/>
        <v>0.02</v>
      </c>
      <c r="V22" s="95">
        <f t="shared" si="11"/>
        <v>0.02</v>
      </c>
      <c r="W22" s="95">
        <f t="shared" si="12"/>
        <v>0.02</v>
      </c>
      <c r="X22" s="95">
        <f t="shared" si="13"/>
        <v>0.02</v>
      </c>
      <c r="Y22" s="95">
        <f t="shared" si="14"/>
        <v>0.02</v>
      </c>
      <c r="Z22" s="95">
        <f t="shared" si="15"/>
        <v>0.02</v>
      </c>
      <c r="AA22" s="95">
        <f t="shared" si="16"/>
        <v>0.02</v>
      </c>
      <c r="AB22" s="95">
        <f t="shared" si="17"/>
        <v>0.02</v>
      </c>
      <c r="AC22" s="95">
        <f t="shared" si="18"/>
        <v>0.02</v>
      </c>
      <c r="AD22" s="95">
        <f t="shared" si="19"/>
        <v>0.03</v>
      </c>
      <c r="AE22" s="95">
        <f t="shared" si="20"/>
        <v>0.02</v>
      </c>
      <c r="AF22" s="95">
        <f t="shared" si="21"/>
        <v>0.02</v>
      </c>
      <c r="AG22" s="95">
        <f t="shared" si="22"/>
        <v>0.02</v>
      </c>
      <c r="AH22" s="95">
        <f t="shared" si="23"/>
        <v>0.02</v>
      </c>
      <c r="AI22" s="95">
        <f t="shared" si="24"/>
        <v>0.02</v>
      </c>
      <c r="AJ22" s="95">
        <f t="shared" si="25"/>
        <v>0.02</v>
      </c>
    </row>
    <row r="23" spans="1:36" ht="12.95" customHeight="1" x14ac:dyDescent="0.15">
      <c r="A23" s="94">
        <v>260</v>
      </c>
      <c r="B23" s="135" t="s">
        <v>52</v>
      </c>
      <c r="C23" s="136"/>
      <c r="D23" s="94">
        <v>6</v>
      </c>
      <c r="E23" s="94">
        <v>7</v>
      </c>
      <c r="F23" s="4">
        <f t="shared" si="0"/>
        <v>0.01</v>
      </c>
      <c r="G23" s="5" t="s">
        <v>81</v>
      </c>
      <c r="H23" s="94" t="s">
        <v>53</v>
      </c>
      <c r="I23" s="94"/>
      <c r="J23" s="1" t="s">
        <v>15</v>
      </c>
      <c r="K23" s="95">
        <f t="shared" si="1"/>
        <v>0.01</v>
      </c>
      <c r="L23" s="95">
        <f t="shared" si="2"/>
        <v>0.01</v>
      </c>
      <c r="M23" s="95">
        <f t="shared" si="3"/>
        <v>0.01</v>
      </c>
      <c r="N23" s="95">
        <f t="shared" si="4"/>
        <v>0.01</v>
      </c>
      <c r="O23" s="95">
        <f t="shared" si="5"/>
        <v>0.01</v>
      </c>
      <c r="P23" s="95">
        <f t="shared" si="26"/>
        <v>0.01</v>
      </c>
      <c r="Q23" s="95">
        <f t="shared" si="6"/>
        <v>0.01</v>
      </c>
      <c r="R23" s="95">
        <f t="shared" si="7"/>
        <v>0.01</v>
      </c>
      <c r="S23" s="95">
        <f t="shared" si="8"/>
        <v>0.01</v>
      </c>
      <c r="T23" s="95">
        <f t="shared" si="9"/>
        <v>0.01</v>
      </c>
      <c r="U23" s="95">
        <f t="shared" si="10"/>
        <v>0.01</v>
      </c>
      <c r="V23" s="95">
        <f t="shared" si="11"/>
        <v>0.01</v>
      </c>
      <c r="W23" s="95">
        <f t="shared" si="12"/>
        <v>0.01</v>
      </c>
      <c r="X23" s="95">
        <f t="shared" si="13"/>
        <v>0.01</v>
      </c>
      <c r="Y23" s="95">
        <f t="shared" si="14"/>
        <v>0.01</v>
      </c>
      <c r="Z23" s="95">
        <f t="shared" si="15"/>
        <v>0.01</v>
      </c>
      <c r="AA23" s="95">
        <f t="shared" si="16"/>
        <v>0.01</v>
      </c>
      <c r="AB23" s="95">
        <f t="shared" si="17"/>
        <v>0.01</v>
      </c>
      <c r="AC23" s="95">
        <f t="shared" si="18"/>
        <v>0.01</v>
      </c>
      <c r="AD23" s="95">
        <f t="shared" si="19"/>
        <v>0.02</v>
      </c>
      <c r="AE23" s="95">
        <f t="shared" si="20"/>
        <v>0.01</v>
      </c>
      <c r="AF23" s="95">
        <f t="shared" si="21"/>
        <v>0.01</v>
      </c>
      <c r="AG23" s="95">
        <f t="shared" si="22"/>
        <v>0.01</v>
      </c>
      <c r="AH23" s="95">
        <f t="shared" si="23"/>
        <v>0.01</v>
      </c>
      <c r="AI23" s="95">
        <f t="shared" si="24"/>
        <v>0.01</v>
      </c>
      <c r="AJ23" s="95">
        <f t="shared" si="25"/>
        <v>0.01</v>
      </c>
    </row>
    <row r="24" spans="1:36" ht="12.95" customHeight="1" x14ac:dyDescent="0.15">
      <c r="A24" s="94"/>
      <c r="B24" s="135"/>
      <c r="C24" s="136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35"/>
      <c r="C25" s="136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35"/>
      <c r="C26" s="136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35"/>
      <c r="C27" s="136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35"/>
      <c r="C28" s="136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35"/>
      <c r="C29" s="136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35"/>
      <c r="C30" s="136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300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14</v>
      </c>
      <c r="D47" s="14">
        <f>COUNTIF(G4:G43,"*下層*")</f>
        <v>6</v>
      </c>
      <c r="E47" s="14">
        <f>COUNTA(A4:A43)</f>
        <v>20</v>
      </c>
      <c r="F47" s="10"/>
      <c r="G47" s="15">
        <f>C47*100</f>
        <v>1400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17</v>
      </c>
      <c r="D48" s="14">
        <f>IF(D47&gt;0,ROUND(SUMIF(G4:G43,"*下層*",E4:E43)/D47,0),"")</f>
        <v>7</v>
      </c>
      <c r="E48" s="14">
        <f>ROUND(SUM(E4:E43)/E47,0)</f>
        <v>14</v>
      </c>
      <c r="F48" s="13"/>
      <c r="G48" s="15">
        <f>C48</f>
        <v>17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21</v>
      </c>
      <c r="D49" s="14">
        <f>IF(D47&gt;0,ROUND(SUMIF(G4:G43,"*下層*",D4:D43)/D47,0),"")</f>
        <v>8</v>
      </c>
      <c r="E49" s="14">
        <f>ROUND(SUM(D4:D43)/E47,0)</f>
        <v>17</v>
      </c>
      <c r="F49" s="13"/>
      <c r="G49" s="15">
        <f>C49</f>
        <v>21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5.6499999999999995</v>
      </c>
      <c r="D50" s="16">
        <f>SUMIF(G4:G43,"*下層*",F4:F43)</f>
        <v>0.12000000000000001</v>
      </c>
      <c r="E50" s="4">
        <f>SUM(F4:F43)</f>
        <v>5.77</v>
      </c>
      <c r="F50" s="13"/>
      <c r="G50" s="17">
        <f>C50*100</f>
        <v>565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形状比＝81、Sr＝16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5</v>
      </c>
      <c r="D54" s="14">
        <f>COUNTIF(H4:H43,"▲")</f>
        <v>6</v>
      </c>
      <c r="E54" s="14">
        <f>COUNTA(H4:H43)</f>
        <v>11</v>
      </c>
      <c r="F54" s="10"/>
      <c r="G54" s="15">
        <f>C54*100</f>
        <v>500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13</v>
      </c>
      <c r="D55" s="14">
        <f>IF(D54&gt;0,ROUND(SUMIF(H4:H43,"▲",E4:E43)/D54,0),"")</f>
        <v>7</v>
      </c>
      <c r="E55" s="14">
        <f>ROUND(SUMIF(H4:H43,"*",E4:E43)/E54,0)</f>
        <v>10</v>
      </c>
      <c r="F55" s="13"/>
      <c r="G55" s="15">
        <f>C55</f>
        <v>13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16</v>
      </c>
      <c r="D56" s="14">
        <f>IF(D54&gt;0,ROUND(SUMIF(H4:H43,"▲",D4:D43)/D54,0),"")</f>
        <v>8</v>
      </c>
      <c r="E56" s="14">
        <f>ROUND(SUMIF(H4:H43,"*",D4:D43)/E54,0)</f>
        <v>11</v>
      </c>
      <c r="F56" s="13"/>
      <c r="G56" s="15">
        <f>C56</f>
        <v>16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0.91999999999999993</v>
      </c>
      <c r="D57" s="16">
        <f>SUMIF(H4:H43,"▲",F4:F43)</f>
        <v>0.12000000000000001</v>
      </c>
      <c r="E57" s="16">
        <f>SUM(C57:D57)</f>
        <v>1.04</v>
      </c>
      <c r="F57" s="13"/>
      <c r="G57" s="19">
        <f>C57*100</f>
        <v>92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35.700000000000003</v>
      </c>
      <c r="D61" s="20">
        <f>IF(D47&gt;0,ROUND(D54/D47*100,1),"")</f>
        <v>100</v>
      </c>
      <c r="E61" s="20">
        <f>ROUND(E54/E47*100,1)</f>
        <v>55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16.3</v>
      </c>
      <c r="D62" s="20">
        <f>IF(D47&gt;0,ROUND(D57/D50*100,1),"")</f>
        <v>100</v>
      </c>
      <c r="E62" s="20">
        <f>ROUND(E57/E50*100,1)</f>
        <v>18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19</v>
      </c>
      <c r="D67" s="14" t="str">
        <f>IF(D66&gt;0,ROUND(SUMIFS(E4:E43,G4:G43,"*下層*",H4:H43,"")/D66,0),"")</f>
        <v/>
      </c>
      <c r="E67" s="14">
        <f>IF(E66&gt;0,ROUND(SUMIF(H4:H43,"",E4:E43)/E66,0),"")</f>
        <v>19</v>
      </c>
      <c r="F67" s="13"/>
      <c r="G67" s="15">
        <f>C67</f>
        <v>19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4.7299999999999995</v>
      </c>
      <c r="D69" s="16" t="str">
        <f>IF(D66&gt;0,D50-D57,"")</f>
        <v/>
      </c>
      <c r="E69" s="4">
        <f>SUM(C69:D69)</f>
        <v>4.7299999999999995</v>
      </c>
      <c r="F69" s="13"/>
      <c r="G69" s="17">
        <f>C69*100</f>
        <v>472.99999999999994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形状比＝83、Sr＝18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D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43" priority="16" stopIfTrue="1">
      <formula>AND(($H4="スギ"),(#REF!&lt;12))</formula>
    </cfRule>
  </conditionalFormatting>
  <conditionalFormatting sqref="L4:L43">
    <cfRule type="expression" dxfId="542" priority="15" stopIfTrue="1">
      <formula>AND(($H4="スギ"),(#REF!&lt;22),(#REF!&gt;=12))</formula>
    </cfRule>
  </conditionalFormatting>
  <conditionalFormatting sqref="M4:M43">
    <cfRule type="expression" dxfId="541" priority="14" stopIfTrue="1">
      <formula>AND(($H4="スギ"),(#REF!&lt;32),(#REF!&gt;=22))</formula>
    </cfRule>
  </conditionalFormatting>
  <conditionalFormatting sqref="N4:N43">
    <cfRule type="expression" dxfId="540" priority="13" stopIfTrue="1">
      <formula>AND(($H4="スギ"),(#REF!&lt;42),(#REF!&gt;=32))</formula>
    </cfRule>
  </conditionalFormatting>
  <conditionalFormatting sqref="U4:U43 Z4:AF43 AJ4:AJ43 O4:P43">
    <cfRule type="expression" dxfId="539" priority="12" stopIfTrue="1">
      <formula>AND(($H4="スギ"),(#REF!&gt;=42))</formula>
    </cfRule>
  </conditionalFormatting>
  <conditionalFormatting sqref="Q4:Q43 AA4:AA43">
    <cfRule type="expression" dxfId="538" priority="11" stopIfTrue="1">
      <formula>AND(($H4="ヒノキ"),(#REF!&lt;12))</formula>
    </cfRule>
  </conditionalFormatting>
  <conditionalFormatting sqref="R4:R43 AB4:AE43">
    <cfRule type="expression" dxfId="537" priority="10" stopIfTrue="1">
      <formula>AND(($H4="ヒノキ"),(#REF!&lt;22),(#REF!&gt;=12))</formula>
    </cfRule>
  </conditionalFormatting>
  <conditionalFormatting sqref="S4:S43">
    <cfRule type="expression" dxfId="536" priority="9" stopIfTrue="1">
      <formula>AND(($H4="ヒノキ"),(#REF!&lt;32),(#REF!&gt;=22))</formula>
    </cfRule>
  </conditionalFormatting>
  <conditionalFormatting sqref="T4:U43 Z4:AF43 AJ4:AJ43">
    <cfRule type="expression" dxfId="535" priority="8" stopIfTrue="1">
      <formula>AND(($H4="ヒノキ"),(#REF!&gt;=32))</formula>
    </cfRule>
  </conditionalFormatting>
  <conditionalFormatting sqref="V4:V43 AA4:AA43">
    <cfRule type="expression" dxfId="534" priority="7" stopIfTrue="1">
      <formula>AND(($H4="アカマツ"),(#REF!&lt;12))</formula>
    </cfRule>
  </conditionalFormatting>
  <conditionalFormatting sqref="W4:W43 AB4:AB43">
    <cfRule type="expression" dxfId="533" priority="6" stopIfTrue="1">
      <formula>AND(($H4="アカマツ"),(#REF!&lt;22),(#REF!&gt;=12))</formula>
    </cfRule>
  </conditionalFormatting>
  <conditionalFormatting sqref="X4:X43 AC4:AC43">
    <cfRule type="expression" dxfId="532" priority="5" stopIfTrue="1">
      <formula>AND(($H4="アカマツ"),(#REF!&lt;42),(#REF!&gt;=22))</formula>
    </cfRule>
  </conditionalFormatting>
  <conditionalFormatting sqref="Y4:AF43 AJ4:AJ43">
    <cfRule type="expression" dxfId="531" priority="4" stopIfTrue="1">
      <formula>AND(($H4="アカマツ"),(#REF!&gt;=42))</formula>
    </cfRule>
  </conditionalFormatting>
  <conditionalFormatting sqref="AG4:AG43">
    <cfRule type="expression" dxfId="530" priority="3" stopIfTrue="1">
      <formula>AND(($H4&lt;&gt;"スギ"),($H4&lt;&gt;"ヒノキ"),($H4&lt;&gt;"アカマツ"),(#REF!&lt;12))</formula>
    </cfRule>
  </conditionalFormatting>
  <conditionalFormatting sqref="AH4:AH43">
    <cfRule type="expression" dxfId="52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2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31C0-0DE3-4503-8241-04DF284A9CF8}">
  <sheetPr>
    <tabColor rgb="FFFFFF00"/>
  </sheetPr>
  <dimension ref="A1:AJ120"/>
  <sheetViews>
    <sheetView showGridLines="0" tabSelected="1" view="pageBreakPreview" topLeftCell="A22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240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431</v>
      </c>
      <c r="B4" s="107" t="s">
        <v>62</v>
      </c>
      <c r="C4" s="107"/>
      <c r="D4" s="94">
        <v>22</v>
      </c>
      <c r="E4" s="94">
        <v>15</v>
      </c>
      <c r="F4" s="4">
        <f t="shared" ref="F4:F43" si="0">IF(D4&gt;0,IF(B4="スギ",P4,IF(B4="ヒノキ",U4,IF(B4="アカマツ",Z4,IF(B4="カラマツ",AF4,AJ4)))),"")</f>
        <v>0.26</v>
      </c>
      <c r="G4" s="5" t="s">
        <v>63</v>
      </c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0.26</v>
      </c>
      <c r="L4" s="95">
        <f t="shared" ref="L4:L43" si="2">ROUND(10^(-5+0.73504+1.83346*LOG(D4)+1.06569*LOG(E4)),2)</f>
        <v>0.28000000000000003</v>
      </c>
      <c r="M4" s="95">
        <f t="shared" ref="M4:M43" si="3">ROUND(10^(-5+0.71514+1.74357*LOG(D4)+1.17719*LOG(E4)),2)</f>
        <v>0.28000000000000003</v>
      </c>
      <c r="N4" s="95">
        <f t="shared" ref="N4:N43" si="4">ROUND(10^(-5+0.82956+1.76381*LOG(D4)+1.06412*LOG(E4)),2)</f>
        <v>0.28000000000000003</v>
      </c>
      <c r="O4" s="95">
        <f t="shared" ref="O4:O43" si="5">ROUND(10^(-5+0.88226+1.79204*LOG(D4)+0.99303*LOG(E4)),2)</f>
        <v>0.28999999999999998</v>
      </c>
      <c r="P4" s="95">
        <f>HLOOKUP($D4,K$3:O$43,MATCH($A4,$A$3:$A$43,0),1)</f>
        <v>0.28000000000000003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0.26</v>
      </c>
      <c r="R4" s="95">
        <f t="shared" ref="R4:R43" si="7">ROUND(10^(1.905709*LOG(D4)+1.011385*LOG(E4)-4.293729),2)</f>
        <v>0.28000000000000003</v>
      </c>
      <c r="S4" s="95">
        <f t="shared" ref="S4:S43" si="8">ROUND(10^(1.771888*LOG(D4)+1.138415*LOG(E4)-4.271259),2)</f>
        <v>0.28000000000000003</v>
      </c>
      <c r="T4" s="95">
        <f t="shared" ref="T4:T43" si="9">ROUND(10^(1.671519*LOG(D4)+1.363617*LOG(E4)-4.404407),2)</f>
        <v>0.28000000000000003</v>
      </c>
      <c r="U4" s="95">
        <f t="shared" ref="U4:U43" si="10">HLOOKUP($D4,Q$3:T$43,MATCH($A4,$A$3:$A$43,0),1)</f>
        <v>0.28000000000000003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0.3</v>
      </c>
      <c r="W4" s="95">
        <f t="shared" ref="W4:W43" si="12">ROUND(10^(-4.155639+1.847898*LOG(D4)+0.951955*LOG(E4)),2)</f>
        <v>0.28000000000000003</v>
      </c>
      <c r="X4" s="95">
        <f t="shared" ref="X4:X43" si="13">ROUND(10^(-4.194535+1.804172*LOG(D4)+1.034248*LOG(E4)),2)</f>
        <v>0.28000000000000003</v>
      </c>
      <c r="Y4" s="95">
        <f t="shared" ref="Y4:Y43" si="14">ROUND(10^(-4.42347+2.006485*LOG(D4)+0.967757*LOG(E4)),2)</f>
        <v>0.26</v>
      </c>
      <c r="Z4" s="95">
        <f t="shared" ref="Z4:Z43" si="15">HLOOKUP($D4,V$3:Y$43,MATCH($A4,$A$3:$A$43,0),1)</f>
        <v>0.28000000000000003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0.25</v>
      </c>
      <c r="AB4" s="95">
        <f t="shared" ref="AB4:AB43" si="17">ROUND(10^(1.979213*LOG(D4)+0.998347*LOG(E4)-4.369281),2)</f>
        <v>0.28999999999999998</v>
      </c>
      <c r="AC4" s="95">
        <f t="shared" ref="AC4:AC43" si="18">ROUND(10^(1.904401*LOG(D4)+1.062478*LOG(E4)-4.348104),2)</f>
        <v>0.28999999999999998</v>
      </c>
      <c r="AD4" s="95">
        <f t="shared" ref="AD4:AD43" si="19">ROUND(10^(1.640825*LOG(D4)+1.080387*LOG(E4)-3.976731),2)</f>
        <v>0.31</v>
      </c>
      <c r="AE4" s="95">
        <f t="shared" ref="AE4:AE43" si="20">ROUND(10^(1.90887*LOG(D4)+1.088002*LOG(E4)-4.431495),2)</f>
        <v>0.26</v>
      </c>
      <c r="AF4" s="95">
        <f t="shared" ref="AF4:AF43" si="21">HLOOKUP($D4,AA$3:AE$43,MATCH($A4,$A$3:$A$43,0),1)</f>
        <v>0.28999999999999998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0.25</v>
      </c>
      <c r="AH4" s="95">
        <f t="shared" ref="AH4:AH43" si="23">ROUND(10^(1.93813902*LOG(D4)+0.96697002*LOG(E4)-4.32216295),2)</f>
        <v>0.26</v>
      </c>
      <c r="AI4" s="95">
        <f t="shared" ref="AI4:AI43" si="24">ROUND(10^(1.82464098*LOG(D4)+0.97625989*LOG(E4)-4.15096808),2)</f>
        <v>0.28000000000000003</v>
      </c>
      <c r="AJ4" s="95">
        <f t="shared" ref="AJ4:AJ43" si="25">HLOOKUP($D4,AG$3:AI$43,MATCH($A4,$A$3:$A$43,0),1)</f>
        <v>0.26</v>
      </c>
    </row>
    <row r="5" spans="1:36" ht="12.95" customHeight="1" x14ac:dyDescent="0.15">
      <c r="A5" s="94">
        <v>432</v>
      </c>
      <c r="B5" s="107" t="s">
        <v>62</v>
      </c>
      <c r="C5" s="107"/>
      <c r="D5" s="94">
        <v>16</v>
      </c>
      <c r="E5" s="94">
        <v>14</v>
      </c>
      <c r="F5" s="4">
        <f t="shared" si="0"/>
        <v>0.13</v>
      </c>
      <c r="G5" s="5" t="s">
        <v>63</v>
      </c>
      <c r="H5" s="94" t="s">
        <v>61</v>
      </c>
      <c r="I5" s="94"/>
      <c r="J5" s="1" t="s">
        <v>15</v>
      </c>
      <c r="K5" s="95">
        <f t="shared" si="1"/>
        <v>0.14000000000000001</v>
      </c>
      <c r="L5" s="95">
        <f t="shared" si="2"/>
        <v>0.15</v>
      </c>
      <c r="M5" s="95">
        <f t="shared" si="3"/>
        <v>0.15</v>
      </c>
      <c r="N5" s="95">
        <f t="shared" si="4"/>
        <v>0.15</v>
      </c>
      <c r="O5" s="95">
        <f t="shared" si="5"/>
        <v>0.15</v>
      </c>
      <c r="P5" s="95">
        <f t="shared" ref="P5:P43" si="26">HLOOKUP($D5,K$3:O$43,MATCH(A5,$A$3:$A$43,0),1)</f>
        <v>0.15</v>
      </c>
      <c r="Q5" s="95">
        <f t="shared" si="6"/>
        <v>0.14000000000000001</v>
      </c>
      <c r="R5" s="95">
        <f t="shared" si="7"/>
        <v>0.14000000000000001</v>
      </c>
      <c r="S5" s="95">
        <f t="shared" si="8"/>
        <v>0.15</v>
      </c>
      <c r="T5" s="95">
        <f t="shared" si="9"/>
        <v>0.15</v>
      </c>
      <c r="U5" s="95">
        <f t="shared" si="10"/>
        <v>0.14000000000000001</v>
      </c>
      <c r="V5" s="95">
        <f t="shared" si="11"/>
        <v>0.15</v>
      </c>
      <c r="W5" s="95">
        <f t="shared" si="12"/>
        <v>0.14000000000000001</v>
      </c>
      <c r="X5" s="95">
        <f t="shared" si="13"/>
        <v>0.15</v>
      </c>
      <c r="Y5" s="95">
        <f t="shared" si="14"/>
        <v>0.13</v>
      </c>
      <c r="Z5" s="95">
        <f t="shared" si="15"/>
        <v>0.14000000000000001</v>
      </c>
      <c r="AA5" s="95">
        <f t="shared" si="16"/>
        <v>0.13</v>
      </c>
      <c r="AB5" s="95">
        <f t="shared" si="17"/>
        <v>0.14000000000000001</v>
      </c>
      <c r="AC5" s="95">
        <f t="shared" si="18"/>
        <v>0.15</v>
      </c>
      <c r="AD5" s="95">
        <f t="shared" si="19"/>
        <v>0.17</v>
      </c>
      <c r="AE5" s="95">
        <f t="shared" si="20"/>
        <v>0.13</v>
      </c>
      <c r="AF5" s="95">
        <f t="shared" si="21"/>
        <v>0.14000000000000001</v>
      </c>
      <c r="AG5" s="95">
        <f t="shared" si="22"/>
        <v>0.13</v>
      </c>
      <c r="AH5" s="95">
        <f t="shared" si="23"/>
        <v>0.13</v>
      </c>
      <c r="AI5" s="95">
        <f t="shared" si="24"/>
        <v>0.15</v>
      </c>
      <c r="AJ5" s="95">
        <f t="shared" si="25"/>
        <v>0.13</v>
      </c>
    </row>
    <row r="6" spans="1:36" ht="12.95" customHeight="1" x14ac:dyDescent="0.15">
      <c r="A6" s="94">
        <v>433</v>
      </c>
      <c r="B6" s="107" t="s">
        <v>202</v>
      </c>
      <c r="C6" s="107"/>
      <c r="D6" s="94">
        <v>10</v>
      </c>
      <c r="E6" s="94">
        <v>9</v>
      </c>
      <c r="F6" s="4">
        <f t="shared" si="0"/>
        <v>0.04</v>
      </c>
      <c r="G6" s="5"/>
      <c r="H6" s="94" t="s">
        <v>61</v>
      </c>
      <c r="I6" s="94"/>
      <c r="J6" s="1" t="s">
        <v>15</v>
      </c>
      <c r="K6" s="95">
        <f t="shared" si="1"/>
        <v>0.04</v>
      </c>
      <c r="L6" s="95">
        <f t="shared" si="2"/>
        <v>0.04</v>
      </c>
      <c r="M6" s="95">
        <f t="shared" si="3"/>
        <v>0.04</v>
      </c>
      <c r="N6" s="95">
        <f t="shared" si="4"/>
        <v>0.04</v>
      </c>
      <c r="O6" s="95">
        <f t="shared" si="5"/>
        <v>0.04</v>
      </c>
      <c r="P6" s="95">
        <f t="shared" si="26"/>
        <v>0.04</v>
      </c>
      <c r="Q6" s="95">
        <f t="shared" si="6"/>
        <v>0.04</v>
      </c>
      <c r="R6" s="95">
        <f t="shared" si="7"/>
        <v>0.04</v>
      </c>
      <c r="S6" s="95">
        <f t="shared" si="8"/>
        <v>0.04</v>
      </c>
      <c r="T6" s="95">
        <f t="shared" si="9"/>
        <v>0.04</v>
      </c>
      <c r="U6" s="95">
        <f t="shared" si="10"/>
        <v>0.04</v>
      </c>
      <c r="V6" s="95">
        <f t="shared" si="11"/>
        <v>0.04</v>
      </c>
      <c r="W6" s="95">
        <f t="shared" si="12"/>
        <v>0.04</v>
      </c>
      <c r="X6" s="95">
        <f t="shared" si="13"/>
        <v>0.04</v>
      </c>
      <c r="Y6" s="95">
        <f t="shared" si="14"/>
        <v>0.03</v>
      </c>
      <c r="Z6" s="95">
        <f t="shared" si="15"/>
        <v>0.04</v>
      </c>
      <c r="AA6" s="95">
        <f t="shared" si="16"/>
        <v>0.04</v>
      </c>
      <c r="AB6" s="95">
        <f t="shared" si="17"/>
        <v>0.04</v>
      </c>
      <c r="AC6" s="95">
        <f t="shared" si="18"/>
        <v>0.04</v>
      </c>
      <c r="AD6" s="95">
        <f t="shared" si="19"/>
        <v>0.05</v>
      </c>
      <c r="AE6" s="95">
        <f t="shared" si="20"/>
        <v>0.03</v>
      </c>
      <c r="AF6" s="95">
        <f t="shared" si="21"/>
        <v>0.04</v>
      </c>
      <c r="AG6" s="95">
        <f t="shared" si="22"/>
        <v>0.04</v>
      </c>
      <c r="AH6" s="95">
        <f t="shared" si="23"/>
        <v>0.03</v>
      </c>
      <c r="AI6" s="95">
        <f t="shared" si="24"/>
        <v>0.04</v>
      </c>
      <c r="AJ6" s="95">
        <f t="shared" si="25"/>
        <v>0.04</v>
      </c>
    </row>
    <row r="7" spans="1:36" ht="12.95" customHeight="1" x14ac:dyDescent="0.15">
      <c r="A7" s="94">
        <v>434</v>
      </c>
      <c r="B7" s="107" t="s">
        <v>301</v>
      </c>
      <c r="C7" s="107"/>
      <c r="D7" s="94">
        <v>12</v>
      </c>
      <c r="E7" s="94">
        <v>13</v>
      </c>
      <c r="F7" s="4">
        <f t="shared" si="0"/>
        <v>7.0000000000000007E-2</v>
      </c>
      <c r="G7" s="5" t="s">
        <v>63</v>
      </c>
      <c r="H7" s="94" t="s">
        <v>61</v>
      </c>
      <c r="I7" s="94"/>
      <c r="J7" s="1" t="s">
        <v>15</v>
      </c>
      <c r="K7" s="95">
        <f t="shared" si="1"/>
        <v>0.08</v>
      </c>
      <c r="L7" s="95">
        <f t="shared" si="2"/>
        <v>0.08</v>
      </c>
      <c r="M7" s="95">
        <f t="shared" si="3"/>
        <v>0.08</v>
      </c>
      <c r="N7" s="95">
        <f t="shared" si="4"/>
        <v>0.08</v>
      </c>
      <c r="O7" s="95">
        <f t="shared" si="5"/>
        <v>0.08</v>
      </c>
      <c r="P7" s="95">
        <f t="shared" si="26"/>
        <v>0.08</v>
      </c>
      <c r="Q7" s="95">
        <f t="shared" si="6"/>
        <v>0.08</v>
      </c>
      <c r="R7" s="95">
        <f t="shared" si="7"/>
        <v>0.08</v>
      </c>
      <c r="S7" s="95">
        <f t="shared" si="8"/>
        <v>0.08</v>
      </c>
      <c r="T7" s="95">
        <f t="shared" si="9"/>
        <v>0.08</v>
      </c>
      <c r="U7" s="95">
        <f t="shared" si="10"/>
        <v>0.08</v>
      </c>
      <c r="V7" s="95">
        <f t="shared" si="11"/>
        <v>0.08</v>
      </c>
      <c r="W7" s="95">
        <f t="shared" si="12"/>
        <v>0.08</v>
      </c>
      <c r="X7" s="95">
        <f t="shared" si="13"/>
        <v>0.08</v>
      </c>
      <c r="Y7" s="95">
        <f t="shared" si="14"/>
        <v>7.0000000000000007E-2</v>
      </c>
      <c r="Z7" s="95">
        <f t="shared" si="15"/>
        <v>0.08</v>
      </c>
      <c r="AA7" s="95">
        <f t="shared" si="16"/>
        <v>7.0000000000000007E-2</v>
      </c>
      <c r="AB7" s="95">
        <f t="shared" si="17"/>
        <v>0.08</v>
      </c>
      <c r="AC7" s="95">
        <f t="shared" si="18"/>
        <v>0.08</v>
      </c>
      <c r="AD7" s="95">
        <f t="shared" si="19"/>
        <v>0.1</v>
      </c>
      <c r="AE7" s="95">
        <f t="shared" si="20"/>
        <v>7.0000000000000007E-2</v>
      </c>
      <c r="AF7" s="95">
        <f t="shared" si="21"/>
        <v>0.08</v>
      </c>
      <c r="AG7" s="95">
        <f t="shared" si="22"/>
        <v>7.0000000000000007E-2</v>
      </c>
      <c r="AH7" s="95">
        <f t="shared" si="23"/>
        <v>7.0000000000000007E-2</v>
      </c>
      <c r="AI7" s="95">
        <f t="shared" si="24"/>
        <v>0.08</v>
      </c>
      <c r="AJ7" s="95">
        <f t="shared" si="25"/>
        <v>7.0000000000000007E-2</v>
      </c>
    </row>
    <row r="8" spans="1:36" ht="12.95" customHeight="1" x14ac:dyDescent="0.15">
      <c r="A8" s="94">
        <v>435</v>
      </c>
      <c r="B8" s="107" t="s">
        <v>301</v>
      </c>
      <c r="C8" s="107"/>
      <c r="D8" s="94">
        <v>12</v>
      </c>
      <c r="E8" s="94">
        <v>11</v>
      </c>
      <c r="F8" s="4">
        <f t="shared" si="0"/>
        <v>0.06</v>
      </c>
      <c r="G8" s="5" t="s">
        <v>63</v>
      </c>
      <c r="H8" s="94" t="s">
        <v>61</v>
      </c>
      <c r="I8" s="94"/>
      <c r="J8" s="1" t="s">
        <v>15</v>
      </c>
      <c r="K8" s="95">
        <f t="shared" si="1"/>
        <v>7.0000000000000007E-2</v>
      </c>
      <c r="L8" s="95">
        <f t="shared" si="2"/>
        <v>7.0000000000000007E-2</v>
      </c>
      <c r="M8" s="95">
        <f t="shared" si="3"/>
        <v>7.0000000000000007E-2</v>
      </c>
      <c r="N8" s="95">
        <f t="shared" si="4"/>
        <v>7.0000000000000007E-2</v>
      </c>
      <c r="O8" s="95">
        <f t="shared" si="5"/>
        <v>7.0000000000000007E-2</v>
      </c>
      <c r="P8" s="95">
        <f t="shared" si="26"/>
        <v>7.0000000000000007E-2</v>
      </c>
      <c r="Q8" s="95">
        <f t="shared" si="6"/>
        <v>0.06</v>
      </c>
      <c r="R8" s="95">
        <f t="shared" si="7"/>
        <v>7.0000000000000007E-2</v>
      </c>
      <c r="S8" s="95">
        <f t="shared" si="8"/>
        <v>7.0000000000000007E-2</v>
      </c>
      <c r="T8" s="95">
        <f t="shared" si="9"/>
        <v>7.0000000000000007E-2</v>
      </c>
      <c r="U8" s="95">
        <f t="shared" si="10"/>
        <v>7.0000000000000007E-2</v>
      </c>
      <c r="V8" s="95">
        <f t="shared" si="11"/>
        <v>7.0000000000000007E-2</v>
      </c>
      <c r="W8" s="95">
        <f t="shared" si="12"/>
        <v>7.0000000000000007E-2</v>
      </c>
      <c r="X8" s="95">
        <f t="shared" si="13"/>
        <v>7.0000000000000007E-2</v>
      </c>
      <c r="Y8" s="95">
        <f t="shared" si="14"/>
        <v>0.06</v>
      </c>
      <c r="Z8" s="95">
        <f t="shared" si="15"/>
        <v>7.0000000000000007E-2</v>
      </c>
      <c r="AA8" s="95">
        <f t="shared" si="16"/>
        <v>0.06</v>
      </c>
      <c r="AB8" s="95">
        <f t="shared" si="17"/>
        <v>0.06</v>
      </c>
      <c r="AC8" s="95">
        <f t="shared" si="18"/>
        <v>7.0000000000000007E-2</v>
      </c>
      <c r="AD8" s="95">
        <f t="shared" si="19"/>
        <v>0.08</v>
      </c>
      <c r="AE8" s="95">
        <f t="shared" si="20"/>
        <v>0.06</v>
      </c>
      <c r="AF8" s="95">
        <f t="shared" si="21"/>
        <v>0.06</v>
      </c>
      <c r="AG8" s="95">
        <f t="shared" si="22"/>
        <v>0.06</v>
      </c>
      <c r="AH8" s="95">
        <f t="shared" si="23"/>
        <v>0.06</v>
      </c>
      <c r="AI8" s="95">
        <f t="shared" si="24"/>
        <v>7.0000000000000007E-2</v>
      </c>
      <c r="AJ8" s="95">
        <f t="shared" si="25"/>
        <v>0.06</v>
      </c>
    </row>
    <row r="9" spans="1:36" ht="12.95" customHeight="1" x14ac:dyDescent="0.15">
      <c r="A9" s="94">
        <v>436</v>
      </c>
      <c r="B9" s="107" t="s">
        <v>200</v>
      </c>
      <c r="C9" s="107"/>
      <c r="D9" s="94">
        <v>16</v>
      </c>
      <c r="E9" s="94">
        <v>15</v>
      </c>
      <c r="F9" s="4">
        <f t="shared" si="0"/>
        <v>0.14000000000000001</v>
      </c>
      <c r="G9" s="5"/>
      <c r="H9" s="94" t="s">
        <v>61</v>
      </c>
      <c r="I9" s="94"/>
      <c r="J9" s="1" t="s">
        <v>15</v>
      </c>
      <c r="K9" s="95">
        <f t="shared" si="1"/>
        <v>0.15</v>
      </c>
      <c r="L9" s="95">
        <f t="shared" si="2"/>
        <v>0.16</v>
      </c>
      <c r="M9" s="95">
        <f t="shared" si="3"/>
        <v>0.16</v>
      </c>
      <c r="N9" s="95">
        <f t="shared" si="4"/>
        <v>0.16</v>
      </c>
      <c r="O9" s="95">
        <f t="shared" si="5"/>
        <v>0.16</v>
      </c>
      <c r="P9" s="95">
        <f t="shared" si="26"/>
        <v>0.16</v>
      </c>
      <c r="Q9" s="95">
        <f t="shared" si="6"/>
        <v>0.15</v>
      </c>
      <c r="R9" s="95">
        <f t="shared" si="7"/>
        <v>0.16</v>
      </c>
      <c r="S9" s="95">
        <f t="shared" si="8"/>
        <v>0.16</v>
      </c>
      <c r="T9" s="95">
        <f t="shared" si="9"/>
        <v>0.16</v>
      </c>
      <c r="U9" s="95">
        <f t="shared" si="10"/>
        <v>0.16</v>
      </c>
      <c r="V9" s="95">
        <f t="shared" si="11"/>
        <v>0.16</v>
      </c>
      <c r="W9" s="95">
        <f t="shared" si="12"/>
        <v>0.15</v>
      </c>
      <c r="X9" s="95">
        <f t="shared" si="13"/>
        <v>0.16</v>
      </c>
      <c r="Y9" s="95">
        <f t="shared" si="14"/>
        <v>0.14000000000000001</v>
      </c>
      <c r="Z9" s="95">
        <f t="shared" si="15"/>
        <v>0.15</v>
      </c>
      <c r="AA9" s="95">
        <f t="shared" si="16"/>
        <v>0.14000000000000001</v>
      </c>
      <c r="AB9" s="95">
        <f t="shared" si="17"/>
        <v>0.15</v>
      </c>
      <c r="AC9" s="95">
        <f t="shared" si="18"/>
        <v>0.16</v>
      </c>
      <c r="AD9" s="95">
        <f t="shared" si="19"/>
        <v>0.19</v>
      </c>
      <c r="AE9" s="95">
        <f t="shared" si="20"/>
        <v>0.14000000000000001</v>
      </c>
      <c r="AF9" s="95">
        <f t="shared" si="21"/>
        <v>0.15</v>
      </c>
      <c r="AG9" s="95">
        <f t="shared" si="22"/>
        <v>0.14000000000000001</v>
      </c>
      <c r="AH9" s="95">
        <f t="shared" si="23"/>
        <v>0.14000000000000001</v>
      </c>
      <c r="AI9" s="95">
        <f t="shared" si="24"/>
        <v>0.16</v>
      </c>
      <c r="AJ9" s="95">
        <f t="shared" si="25"/>
        <v>0.14000000000000001</v>
      </c>
    </row>
    <row r="10" spans="1:36" ht="12.95" customHeight="1" x14ac:dyDescent="0.15">
      <c r="A10" s="94">
        <v>437</v>
      </c>
      <c r="B10" s="107" t="s">
        <v>62</v>
      </c>
      <c r="C10" s="107"/>
      <c r="D10" s="94">
        <v>28</v>
      </c>
      <c r="E10" s="94">
        <v>16</v>
      </c>
      <c r="F10" s="4">
        <f t="shared" si="0"/>
        <v>0.44</v>
      </c>
      <c r="G10" s="5"/>
      <c r="H10" s="94"/>
      <c r="I10" s="94"/>
      <c r="J10" s="1" t="s">
        <v>15</v>
      </c>
      <c r="K10" s="95">
        <f t="shared" si="1"/>
        <v>0.42</v>
      </c>
      <c r="L10" s="95">
        <f t="shared" si="2"/>
        <v>0.47</v>
      </c>
      <c r="M10" s="95">
        <f t="shared" si="3"/>
        <v>0.45</v>
      </c>
      <c r="N10" s="95">
        <f t="shared" si="4"/>
        <v>0.46</v>
      </c>
      <c r="O10" s="95">
        <f t="shared" si="5"/>
        <v>0.47</v>
      </c>
      <c r="P10" s="95">
        <f t="shared" si="26"/>
        <v>0.45</v>
      </c>
      <c r="Q10" s="95">
        <f t="shared" si="6"/>
        <v>0.43</v>
      </c>
      <c r="R10" s="95">
        <f t="shared" si="7"/>
        <v>0.48</v>
      </c>
      <c r="S10" s="95">
        <f t="shared" si="8"/>
        <v>0.46</v>
      </c>
      <c r="T10" s="95">
        <f t="shared" si="9"/>
        <v>0.45</v>
      </c>
      <c r="U10" s="95">
        <f t="shared" si="10"/>
        <v>0.46</v>
      </c>
      <c r="V10" s="95">
        <f t="shared" si="11"/>
        <v>0.5</v>
      </c>
      <c r="W10" s="95">
        <f t="shared" si="12"/>
        <v>0.46</v>
      </c>
      <c r="X10" s="95">
        <f t="shared" si="13"/>
        <v>0.46</v>
      </c>
      <c r="Y10" s="95">
        <f t="shared" si="14"/>
        <v>0.44</v>
      </c>
      <c r="Z10" s="95">
        <f t="shared" si="15"/>
        <v>0.46</v>
      </c>
      <c r="AA10" s="95">
        <f t="shared" si="16"/>
        <v>0.41</v>
      </c>
      <c r="AB10" s="95">
        <f t="shared" si="17"/>
        <v>0.5</v>
      </c>
      <c r="AC10" s="95">
        <f t="shared" si="18"/>
        <v>0.49</v>
      </c>
      <c r="AD10" s="95">
        <f t="shared" si="19"/>
        <v>0.5</v>
      </c>
      <c r="AE10" s="95">
        <f t="shared" si="20"/>
        <v>0.44</v>
      </c>
      <c r="AF10" s="95">
        <f t="shared" si="21"/>
        <v>0.49</v>
      </c>
      <c r="AG10" s="95">
        <f t="shared" si="22"/>
        <v>0.42</v>
      </c>
      <c r="AH10" s="95">
        <f t="shared" si="23"/>
        <v>0.44</v>
      </c>
      <c r="AI10" s="95">
        <f t="shared" si="24"/>
        <v>0.46</v>
      </c>
      <c r="AJ10" s="95">
        <f t="shared" si="25"/>
        <v>0.44</v>
      </c>
    </row>
    <row r="11" spans="1:36" ht="12.95" customHeight="1" x14ac:dyDescent="0.15">
      <c r="A11" s="94">
        <v>438</v>
      </c>
      <c r="B11" s="107" t="s">
        <v>301</v>
      </c>
      <c r="C11" s="107"/>
      <c r="D11" s="94">
        <v>10</v>
      </c>
      <c r="E11" s="94">
        <v>9</v>
      </c>
      <c r="F11" s="4">
        <f t="shared" si="0"/>
        <v>0.04</v>
      </c>
      <c r="G11" s="5"/>
      <c r="H11" s="94" t="s">
        <v>61</v>
      </c>
      <c r="I11" s="94"/>
      <c r="J11" s="1" t="s">
        <v>15</v>
      </c>
      <c r="K11" s="95">
        <f t="shared" si="1"/>
        <v>0.04</v>
      </c>
      <c r="L11" s="95">
        <f t="shared" si="2"/>
        <v>0.04</v>
      </c>
      <c r="M11" s="95">
        <f t="shared" si="3"/>
        <v>0.04</v>
      </c>
      <c r="N11" s="95">
        <f t="shared" si="4"/>
        <v>0.04</v>
      </c>
      <c r="O11" s="95">
        <f t="shared" si="5"/>
        <v>0.04</v>
      </c>
      <c r="P11" s="95">
        <f t="shared" si="26"/>
        <v>0.04</v>
      </c>
      <c r="Q11" s="95">
        <f t="shared" si="6"/>
        <v>0.04</v>
      </c>
      <c r="R11" s="95">
        <f t="shared" si="7"/>
        <v>0.04</v>
      </c>
      <c r="S11" s="95">
        <f t="shared" si="8"/>
        <v>0.04</v>
      </c>
      <c r="T11" s="95">
        <f t="shared" si="9"/>
        <v>0.04</v>
      </c>
      <c r="U11" s="95">
        <f t="shared" si="10"/>
        <v>0.04</v>
      </c>
      <c r="V11" s="95">
        <f t="shared" si="11"/>
        <v>0.04</v>
      </c>
      <c r="W11" s="95">
        <f t="shared" si="12"/>
        <v>0.04</v>
      </c>
      <c r="X11" s="95">
        <f t="shared" si="13"/>
        <v>0.04</v>
      </c>
      <c r="Y11" s="95">
        <f t="shared" si="14"/>
        <v>0.03</v>
      </c>
      <c r="Z11" s="95">
        <f t="shared" si="15"/>
        <v>0.04</v>
      </c>
      <c r="AA11" s="95">
        <f t="shared" si="16"/>
        <v>0.04</v>
      </c>
      <c r="AB11" s="95">
        <f t="shared" si="17"/>
        <v>0.04</v>
      </c>
      <c r="AC11" s="95">
        <f t="shared" si="18"/>
        <v>0.04</v>
      </c>
      <c r="AD11" s="95">
        <f t="shared" si="19"/>
        <v>0.05</v>
      </c>
      <c r="AE11" s="95">
        <f t="shared" si="20"/>
        <v>0.03</v>
      </c>
      <c r="AF11" s="95">
        <f t="shared" si="21"/>
        <v>0.04</v>
      </c>
      <c r="AG11" s="95">
        <f t="shared" si="22"/>
        <v>0.04</v>
      </c>
      <c r="AH11" s="95">
        <f t="shared" si="23"/>
        <v>0.03</v>
      </c>
      <c r="AI11" s="95">
        <f t="shared" si="24"/>
        <v>0.04</v>
      </c>
      <c r="AJ11" s="95">
        <f t="shared" si="25"/>
        <v>0.04</v>
      </c>
    </row>
    <row r="12" spans="1:36" ht="12.95" customHeight="1" x14ac:dyDescent="0.15">
      <c r="A12" s="94">
        <v>439</v>
      </c>
      <c r="B12" s="107" t="s">
        <v>62</v>
      </c>
      <c r="C12" s="107"/>
      <c r="D12" s="94">
        <v>20</v>
      </c>
      <c r="E12" s="94">
        <v>14</v>
      </c>
      <c r="F12" s="4">
        <f t="shared" si="0"/>
        <v>0.2</v>
      </c>
      <c r="G12" s="5" t="s">
        <v>63</v>
      </c>
      <c r="H12" s="94" t="s">
        <v>61</v>
      </c>
      <c r="I12" s="94"/>
      <c r="J12" s="1" t="s">
        <v>15</v>
      </c>
      <c r="K12" s="95">
        <f t="shared" si="1"/>
        <v>0.2</v>
      </c>
      <c r="L12" s="95">
        <f t="shared" si="2"/>
        <v>0.22</v>
      </c>
      <c r="M12" s="95">
        <f t="shared" si="3"/>
        <v>0.22</v>
      </c>
      <c r="N12" s="95">
        <f t="shared" si="4"/>
        <v>0.22</v>
      </c>
      <c r="O12" s="95">
        <f t="shared" si="5"/>
        <v>0.22</v>
      </c>
      <c r="P12" s="95">
        <f t="shared" si="26"/>
        <v>0.22</v>
      </c>
      <c r="Q12" s="95">
        <f t="shared" si="6"/>
        <v>0.2</v>
      </c>
      <c r="R12" s="95">
        <f t="shared" si="7"/>
        <v>0.22</v>
      </c>
      <c r="S12" s="95">
        <f t="shared" si="8"/>
        <v>0.22</v>
      </c>
      <c r="T12" s="95">
        <f t="shared" si="9"/>
        <v>0.22</v>
      </c>
      <c r="U12" s="95">
        <f t="shared" si="10"/>
        <v>0.22</v>
      </c>
      <c r="V12" s="95">
        <f t="shared" si="11"/>
        <v>0.23</v>
      </c>
      <c r="W12" s="95">
        <f t="shared" si="12"/>
        <v>0.22</v>
      </c>
      <c r="X12" s="95">
        <f t="shared" si="13"/>
        <v>0.22</v>
      </c>
      <c r="Y12" s="95">
        <f t="shared" si="14"/>
        <v>0.2</v>
      </c>
      <c r="Z12" s="95">
        <f t="shared" si="15"/>
        <v>0.22</v>
      </c>
      <c r="AA12" s="95">
        <f t="shared" si="16"/>
        <v>0.2</v>
      </c>
      <c r="AB12" s="95">
        <f t="shared" si="17"/>
        <v>0.22</v>
      </c>
      <c r="AC12" s="95">
        <f t="shared" si="18"/>
        <v>0.22</v>
      </c>
      <c r="AD12" s="95">
        <f t="shared" si="19"/>
        <v>0.25</v>
      </c>
      <c r="AE12" s="95">
        <f t="shared" si="20"/>
        <v>0.2</v>
      </c>
      <c r="AF12" s="95">
        <f t="shared" si="21"/>
        <v>0.22</v>
      </c>
      <c r="AG12" s="95">
        <f t="shared" si="22"/>
        <v>0.2</v>
      </c>
      <c r="AH12" s="95">
        <f t="shared" si="23"/>
        <v>0.2</v>
      </c>
      <c r="AI12" s="95">
        <f t="shared" si="24"/>
        <v>0.22</v>
      </c>
      <c r="AJ12" s="95">
        <f t="shared" si="25"/>
        <v>0.2</v>
      </c>
    </row>
    <row r="13" spans="1:36" ht="12.95" customHeight="1" x14ac:dyDescent="0.15">
      <c r="A13" s="94">
        <v>440</v>
      </c>
      <c r="B13" s="107" t="s">
        <v>62</v>
      </c>
      <c r="C13" s="107"/>
      <c r="D13" s="94">
        <v>10</v>
      </c>
      <c r="E13" s="94">
        <v>8</v>
      </c>
      <c r="F13" s="4">
        <f t="shared" si="0"/>
        <v>0.03</v>
      </c>
      <c r="G13" s="5" t="s">
        <v>63</v>
      </c>
      <c r="H13" s="94" t="s">
        <v>61</v>
      </c>
      <c r="I13" s="94"/>
      <c r="J13" s="1" t="s">
        <v>15</v>
      </c>
      <c r="K13" s="95">
        <f t="shared" si="1"/>
        <v>0.03</v>
      </c>
      <c r="L13" s="95">
        <f t="shared" si="2"/>
        <v>0.03</v>
      </c>
      <c r="M13" s="95">
        <f t="shared" si="3"/>
        <v>0.03</v>
      </c>
      <c r="N13" s="95">
        <f t="shared" si="4"/>
        <v>0.04</v>
      </c>
      <c r="O13" s="95">
        <f t="shared" si="5"/>
        <v>0.04</v>
      </c>
      <c r="P13" s="95">
        <f t="shared" si="26"/>
        <v>0.03</v>
      </c>
      <c r="Q13" s="95">
        <f t="shared" si="6"/>
        <v>0.03</v>
      </c>
      <c r="R13" s="95">
        <f t="shared" si="7"/>
        <v>0.03</v>
      </c>
      <c r="S13" s="95">
        <f t="shared" si="8"/>
        <v>0.03</v>
      </c>
      <c r="T13" s="95">
        <f t="shared" si="9"/>
        <v>0.03</v>
      </c>
      <c r="U13" s="95">
        <f t="shared" si="10"/>
        <v>0.03</v>
      </c>
      <c r="V13" s="95">
        <f t="shared" si="11"/>
        <v>0.04</v>
      </c>
      <c r="W13" s="95">
        <f t="shared" si="12"/>
        <v>0.04</v>
      </c>
      <c r="X13" s="95">
        <f t="shared" si="13"/>
        <v>0.03</v>
      </c>
      <c r="Y13" s="95">
        <f t="shared" si="14"/>
        <v>0.03</v>
      </c>
      <c r="Z13" s="95">
        <f t="shared" si="15"/>
        <v>0.04</v>
      </c>
      <c r="AA13" s="95">
        <f t="shared" si="16"/>
        <v>0.03</v>
      </c>
      <c r="AB13" s="95">
        <f t="shared" si="17"/>
        <v>0.03</v>
      </c>
      <c r="AC13" s="95">
        <f t="shared" si="18"/>
        <v>0.03</v>
      </c>
      <c r="AD13" s="95">
        <f t="shared" si="19"/>
        <v>0.04</v>
      </c>
      <c r="AE13" s="95">
        <f t="shared" si="20"/>
        <v>0.03</v>
      </c>
      <c r="AF13" s="95">
        <f t="shared" si="21"/>
        <v>0.03</v>
      </c>
      <c r="AG13" s="95">
        <f t="shared" si="22"/>
        <v>0.03</v>
      </c>
      <c r="AH13" s="95">
        <f t="shared" si="23"/>
        <v>0.03</v>
      </c>
      <c r="AI13" s="95">
        <f t="shared" si="24"/>
        <v>0.04</v>
      </c>
      <c r="AJ13" s="95">
        <f t="shared" si="25"/>
        <v>0.03</v>
      </c>
    </row>
    <row r="14" spans="1:36" ht="12.95" customHeight="1" x14ac:dyDescent="0.15">
      <c r="A14" s="94">
        <v>441</v>
      </c>
      <c r="B14" s="107" t="s">
        <v>62</v>
      </c>
      <c r="C14" s="107"/>
      <c r="D14" s="94">
        <v>20</v>
      </c>
      <c r="E14" s="94">
        <v>15</v>
      </c>
      <c r="F14" s="4">
        <f t="shared" si="0"/>
        <v>0.22</v>
      </c>
      <c r="G14" s="5" t="s">
        <v>63</v>
      </c>
      <c r="H14" s="94"/>
      <c r="I14" s="94"/>
      <c r="J14" s="1" t="s">
        <v>15</v>
      </c>
      <c r="K14" s="95">
        <f t="shared" si="1"/>
        <v>0.22</v>
      </c>
      <c r="L14" s="95">
        <f t="shared" si="2"/>
        <v>0.24</v>
      </c>
      <c r="M14" s="95">
        <f t="shared" si="3"/>
        <v>0.23</v>
      </c>
      <c r="N14" s="95">
        <f t="shared" si="4"/>
        <v>0.24</v>
      </c>
      <c r="O14" s="95">
        <f t="shared" si="5"/>
        <v>0.24</v>
      </c>
      <c r="P14" s="95">
        <f t="shared" si="26"/>
        <v>0.24</v>
      </c>
      <c r="Q14" s="95">
        <f t="shared" si="6"/>
        <v>0.22</v>
      </c>
      <c r="R14" s="95">
        <f t="shared" si="7"/>
        <v>0.24</v>
      </c>
      <c r="S14" s="95">
        <f t="shared" si="8"/>
        <v>0.24</v>
      </c>
      <c r="T14" s="95">
        <f t="shared" si="9"/>
        <v>0.24</v>
      </c>
      <c r="U14" s="95">
        <f t="shared" si="10"/>
        <v>0.24</v>
      </c>
      <c r="V14" s="95">
        <f t="shared" si="11"/>
        <v>0.25</v>
      </c>
      <c r="W14" s="95">
        <f t="shared" si="12"/>
        <v>0.23</v>
      </c>
      <c r="X14" s="95">
        <f t="shared" si="13"/>
        <v>0.23</v>
      </c>
      <c r="Y14" s="95">
        <f t="shared" si="14"/>
        <v>0.21</v>
      </c>
      <c r="Z14" s="95">
        <f t="shared" si="15"/>
        <v>0.23</v>
      </c>
      <c r="AA14" s="95">
        <f t="shared" si="16"/>
        <v>0.21</v>
      </c>
      <c r="AB14" s="95">
        <f t="shared" si="17"/>
        <v>0.24</v>
      </c>
      <c r="AC14" s="95">
        <f t="shared" si="18"/>
        <v>0.24</v>
      </c>
      <c r="AD14" s="95">
        <f t="shared" si="19"/>
        <v>0.27</v>
      </c>
      <c r="AE14" s="95">
        <f t="shared" si="20"/>
        <v>0.21</v>
      </c>
      <c r="AF14" s="95">
        <f t="shared" si="21"/>
        <v>0.24</v>
      </c>
      <c r="AG14" s="95">
        <f t="shared" si="22"/>
        <v>0.21</v>
      </c>
      <c r="AH14" s="95">
        <f t="shared" si="23"/>
        <v>0.22</v>
      </c>
      <c r="AI14" s="95">
        <f t="shared" si="24"/>
        <v>0.24</v>
      </c>
      <c r="AJ14" s="95">
        <f t="shared" si="25"/>
        <v>0.22</v>
      </c>
    </row>
    <row r="15" spans="1:36" ht="12.95" customHeight="1" x14ac:dyDescent="0.15">
      <c r="A15" s="94">
        <v>442</v>
      </c>
      <c r="B15" s="107" t="s">
        <v>60</v>
      </c>
      <c r="C15" s="107"/>
      <c r="D15" s="94">
        <v>12</v>
      </c>
      <c r="E15" s="94">
        <v>12</v>
      </c>
      <c r="F15" s="4">
        <f t="shared" si="0"/>
        <v>7.0000000000000007E-2</v>
      </c>
      <c r="G15" s="5" t="s">
        <v>63</v>
      </c>
      <c r="H15" s="94"/>
      <c r="I15" s="94"/>
      <c r="J15" s="1" t="s">
        <v>15</v>
      </c>
      <c r="K15" s="95">
        <f t="shared" si="1"/>
        <v>7.0000000000000007E-2</v>
      </c>
      <c r="L15" s="95">
        <f t="shared" si="2"/>
        <v>7.0000000000000007E-2</v>
      </c>
      <c r="M15" s="95">
        <f t="shared" si="3"/>
        <v>7.0000000000000007E-2</v>
      </c>
      <c r="N15" s="95">
        <f t="shared" si="4"/>
        <v>0.08</v>
      </c>
      <c r="O15" s="95">
        <f t="shared" si="5"/>
        <v>0.08</v>
      </c>
      <c r="P15" s="95">
        <f t="shared" si="26"/>
        <v>7.0000000000000007E-2</v>
      </c>
      <c r="Q15" s="95">
        <f t="shared" si="6"/>
        <v>7.0000000000000007E-2</v>
      </c>
      <c r="R15" s="95">
        <f t="shared" si="7"/>
        <v>7.0000000000000007E-2</v>
      </c>
      <c r="S15" s="95">
        <f t="shared" si="8"/>
        <v>7.0000000000000007E-2</v>
      </c>
      <c r="T15" s="95">
        <f t="shared" si="9"/>
        <v>7.0000000000000007E-2</v>
      </c>
      <c r="U15" s="95">
        <f t="shared" si="10"/>
        <v>7.0000000000000007E-2</v>
      </c>
      <c r="V15" s="95">
        <f t="shared" si="11"/>
        <v>7.0000000000000007E-2</v>
      </c>
      <c r="W15" s="95">
        <f t="shared" si="12"/>
        <v>7.0000000000000007E-2</v>
      </c>
      <c r="X15" s="95">
        <f t="shared" si="13"/>
        <v>7.0000000000000007E-2</v>
      </c>
      <c r="Y15" s="95">
        <f t="shared" si="14"/>
        <v>0.06</v>
      </c>
      <c r="Z15" s="95">
        <f t="shared" si="15"/>
        <v>7.0000000000000007E-2</v>
      </c>
      <c r="AA15" s="95">
        <f t="shared" si="16"/>
        <v>7.0000000000000007E-2</v>
      </c>
      <c r="AB15" s="95">
        <f t="shared" si="17"/>
        <v>7.0000000000000007E-2</v>
      </c>
      <c r="AC15" s="95">
        <f t="shared" si="18"/>
        <v>7.0000000000000007E-2</v>
      </c>
      <c r="AD15" s="95">
        <f t="shared" si="19"/>
        <v>0.09</v>
      </c>
      <c r="AE15" s="95">
        <f t="shared" si="20"/>
        <v>0.06</v>
      </c>
      <c r="AF15" s="95">
        <f t="shared" si="21"/>
        <v>7.0000000000000007E-2</v>
      </c>
      <c r="AG15" s="95">
        <f t="shared" si="22"/>
        <v>0.06</v>
      </c>
      <c r="AH15" s="95">
        <f t="shared" si="23"/>
        <v>7.0000000000000007E-2</v>
      </c>
      <c r="AI15" s="95">
        <f t="shared" si="24"/>
        <v>7.0000000000000007E-2</v>
      </c>
      <c r="AJ15" s="95">
        <f t="shared" si="25"/>
        <v>7.0000000000000007E-2</v>
      </c>
    </row>
    <row r="16" spans="1:36" ht="12.95" customHeight="1" x14ac:dyDescent="0.15">
      <c r="A16" s="94">
        <v>443</v>
      </c>
      <c r="B16" s="107" t="s">
        <v>60</v>
      </c>
      <c r="C16" s="107"/>
      <c r="D16" s="94">
        <v>10</v>
      </c>
      <c r="E16" s="94">
        <v>9</v>
      </c>
      <c r="F16" s="4">
        <f t="shared" si="0"/>
        <v>0.04</v>
      </c>
      <c r="G16" s="5" t="s">
        <v>63</v>
      </c>
      <c r="H16" s="94" t="s">
        <v>61</v>
      </c>
      <c r="I16" s="94"/>
      <c r="J16" s="1" t="s">
        <v>15</v>
      </c>
      <c r="K16" s="95">
        <f t="shared" si="1"/>
        <v>0.04</v>
      </c>
      <c r="L16" s="95">
        <f t="shared" si="2"/>
        <v>0.04</v>
      </c>
      <c r="M16" s="95">
        <f t="shared" si="3"/>
        <v>0.04</v>
      </c>
      <c r="N16" s="95">
        <f t="shared" si="4"/>
        <v>0.04</v>
      </c>
      <c r="O16" s="95">
        <f t="shared" si="5"/>
        <v>0.04</v>
      </c>
      <c r="P16" s="95">
        <f t="shared" si="26"/>
        <v>0.04</v>
      </c>
      <c r="Q16" s="95">
        <f t="shared" si="6"/>
        <v>0.04</v>
      </c>
      <c r="R16" s="95">
        <f t="shared" si="7"/>
        <v>0.04</v>
      </c>
      <c r="S16" s="95">
        <f t="shared" si="8"/>
        <v>0.04</v>
      </c>
      <c r="T16" s="95">
        <f t="shared" si="9"/>
        <v>0.04</v>
      </c>
      <c r="U16" s="95">
        <f t="shared" si="10"/>
        <v>0.04</v>
      </c>
      <c r="V16" s="95">
        <f t="shared" si="11"/>
        <v>0.04</v>
      </c>
      <c r="W16" s="95">
        <f t="shared" si="12"/>
        <v>0.04</v>
      </c>
      <c r="X16" s="95">
        <f t="shared" si="13"/>
        <v>0.04</v>
      </c>
      <c r="Y16" s="95">
        <f t="shared" si="14"/>
        <v>0.03</v>
      </c>
      <c r="Z16" s="95">
        <f t="shared" si="15"/>
        <v>0.04</v>
      </c>
      <c r="AA16" s="95">
        <f t="shared" si="16"/>
        <v>0.04</v>
      </c>
      <c r="AB16" s="95">
        <f t="shared" si="17"/>
        <v>0.04</v>
      </c>
      <c r="AC16" s="95">
        <f t="shared" si="18"/>
        <v>0.04</v>
      </c>
      <c r="AD16" s="95">
        <f t="shared" si="19"/>
        <v>0.05</v>
      </c>
      <c r="AE16" s="95">
        <f t="shared" si="20"/>
        <v>0.03</v>
      </c>
      <c r="AF16" s="95">
        <f t="shared" si="21"/>
        <v>0.04</v>
      </c>
      <c r="AG16" s="95">
        <f t="shared" si="22"/>
        <v>0.04</v>
      </c>
      <c r="AH16" s="95">
        <f t="shared" si="23"/>
        <v>0.03</v>
      </c>
      <c r="AI16" s="95">
        <f t="shared" si="24"/>
        <v>0.04</v>
      </c>
      <c r="AJ16" s="95">
        <f t="shared" si="25"/>
        <v>0.04</v>
      </c>
    </row>
    <row r="17" spans="1:36" ht="12.95" customHeight="1" x14ac:dyDescent="0.15">
      <c r="A17" s="94">
        <v>444</v>
      </c>
      <c r="B17" s="107" t="s">
        <v>158</v>
      </c>
      <c r="C17" s="107"/>
      <c r="D17" s="94">
        <v>18</v>
      </c>
      <c r="E17" s="94">
        <v>14</v>
      </c>
      <c r="F17" s="4">
        <f t="shared" si="0"/>
        <v>0.17</v>
      </c>
      <c r="G17" s="5" t="s">
        <v>63</v>
      </c>
      <c r="H17" s="94" t="s">
        <v>61</v>
      </c>
      <c r="I17" s="94"/>
      <c r="J17" s="1" t="s">
        <v>15</v>
      </c>
      <c r="K17" s="95">
        <f t="shared" si="1"/>
        <v>0.17</v>
      </c>
      <c r="L17" s="95">
        <f t="shared" si="2"/>
        <v>0.18</v>
      </c>
      <c r="M17" s="95">
        <f t="shared" si="3"/>
        <v>0.18</v>
      </c>
      <c r="N17" s="95">
        <f t="shared" si="4"/>
        <v>0.18</v>
      </c>
      <c r="O17" s="95">
        <f t="shared" si="5"/>
        <v>0.19</v>
      </c>
      <c r="P17" s="95">
        <f t="shared" si="26"/>
        <v>0.18</v>
      </c>
      <c r="Q17" s="95">
        <f t="shared" si="6"/>
        <v>0.17</v>
      </c>
      <c r="R17" s="95">
        <f t="shared" si="7"/>
        <v>0.18</v>
      </c>
      <c r="S17" s="95">
        <f t="shared" si="8"/>
        <v>0.18</v>
      </c>
      <c r="T17" s="95">
        <f t="shared" si="9"/>
        <v>0.18</v>
      </c>
      <c r="U17" s="95">
        <f t="shared" si="10"/>
        <v>0.18</v>
      </c>
      <c r="V17" s="95">
        <f t="shared" si="11"/>
        <v>0.19</v>
      </c>
      <c r="W17" s="95">
        <f t="shared" si="12"/>
        <v>0.18</v>
      </c>
      <c r="X17" s="95">
        <f t="shared" si="13"/>
        <v>0.18</v>
      </c>
      <c r="Y17" s="95">
        <f t="shared" si="14"/>
        <v>0.16</v>
      </c>
      <c r="Z17" s="95">
        <f t="shared" si="15"/>
        <v>0.18</v>
      </c>
      <c r="AA17" s="95">
        <f t="shared" si="16"/>
        <v>0.16</v>
      </c>
      <c r="AB17" s="95">
        <f t="shared" si="17"/>
        <v>0.18</v>
      </c>
      <c r="AC17" s="95">
        <f t="shared" si="18"/>
        <v>0.18</v>
      </c>
      <c r="AD17" s="95">
        <f t="shared" si="19"/>
        <v>0.21</v>
      </c>
      <c r="AE17" s="95">
        <f t="shared" si="20"/>
        <v>0.16</v>
      </c>
      <c r="AF17" s="95">
        <f t="shared" si="21"/>
        <v>0.18</v>
      </c>
      <c r="AG17" s="95">
        <f t="shared" si="22"/>
        <v>0.16</v>
      </c>
      <c r="AH17" s="95">
        <f t="shared" si="23"/>
        <v>0.17</v>
      </c>
      <c r="AI17" s="95">
        <f t="shared" si="24"/>
        <v>0.18</v>
      </c>
      <c r="AJ17" s="95">
        <f t="shared" si="25"/>
        <v>0.17</v>
      </c>
    </row>
    <row r="18" spans="1:36" ht="12.95" customHeight="1" x14ac:dyDescent="0.15">
      <c r="A18" s="94">
        <v>445</v>
      </c>
      <c r="B18" s="107" t="s">
        <v>158</v>
      </c>
      <c r="C18" s="107"/>
      <c r="D18" s="94">
        <v>20</v>
      </c>
      <c r="E18" s="94">
        <v>16</v>
      </c>
      <c r="F18" s="4">
        <f t="shared" si="0"/>
        <v>0.23</v>
      </c>
      <c r="G18" s="5" t="s">
        <v>63</v>
      </c>
      <c r="H18" s="94"/>
      <c r="I18" s="94"/>
      <c r="J18" s="1" t="s">
        <v>15</v>
      </c>
      <c r="K18" s="95">
        <f t="shared" si="1"/>
        <v>0.23</v>
      </c>
      <c r="L18" s="95">
        <f t="shared" si="2"/>
        <v>0.25</v>
      </c>
      <c r="M18" s="95">
        <f t="shared" si="3"/>
        <v>0.25</v>
      </c>
      <c r="N18" s="95">
        <f t="shared" si="4"/>
        <v>0.25</v>
      </c>
      <c r="O18" s="95">
        <f t="shared" si="5"/>
        <v>0.26</v>
      </c>
      <c r="P18" s="95">
        <f t="shared" si="26"/>
        <v>0.25</v>
      </c>
      <c r="Q18" s="95">
        <f t="shared" si="6"/>
        <v>0.23</v>
      </c>
      <c r="R18" s="95">
        <f t="shared" si="7"/>
        <v>0.25</v>
      </c>
      <c r="S18" s="95">
        <f t="shared" si="8"/>
        <v>0.25</v>
      </c>
      <c r="T18" s="95">
        <f t="shared" si="9"/>
        <v>0.26</v>
      </c>
      <c r="U18" s="95">
        <f t="shared" si="10"/>
        <v>0.25</v>
      </c>
      <c r="V18" s="95">
        <f t="shared" si="11"/>
        <v>0.26</v>
      </c>
      <c r="W18" s="95">
        <f t="shared" si="12"/>
        <v>0.25</v>
      </c>
      <c r="X18" s="95">
        <f t="shared" si="13"/>
        <v>0.25</v>
      </c>
      <c r="Y18" s="95">
        <f t="shared" si="14"/>
        <v>0.23</v>
      </c>
      <c r="Z18" s="95">
        <f t="shared" si="15"/>
        <v>0.25</v>
      </c>
      <c r="AA18" s="95">
        <f t="shared" si="16"/>
        <v>0.22</v>
      </c>
      <c r="AB18" s="95">
        <f t="shared" si="17"/>
        <v>0.26</v>
      </c>
      <c r="AC18" s="95">
        <f t="shared" si="18"/>
        <v>0.26</v>
      </c>
      <c r="AD18" s="95">
        <f t="shared" si="19"/>
        <v>0.28999999999999998</v>
      </c>
      <c r="AE18" s="95">
        <f t="shared" si="20"/>
        <v>0.23</v>
      </c>
      <c r="AF18" s="95">
        <f t="shared" si="21"/>
        <v>0.26</v>
      </c>
      <c r="AG18" s="95">
        <f t="shared" si="22"/>
        <v>0.22</v>
      </c>
      <c r="AH18" s="95">
        <f t="shared" si="23"/>
        <v>0.23</v>
      </c>
      <c r="AI18" s="95">
        <f t="shared" si="24"/>
        <v>0.25</v>
      </c>
      <c r="AJ18" s="95">
        <f t="shared" si="25"/>
        <v>0.23</v>
      </c>
    </row>
    <row r="19" spans="1:36" ht="12.95" customHeight="1" x14ac:dyDescent="0.15">
      <c r="A19" s="94">
        <v>446</v>
      </c>
      <c r="B19" s="107" t="s">
        <v>158</v>
      </c>
      <c r="C19" s="107"/>
      <c r="D19" s="94">
        <v>8</v>
      </c>
      <c r="E19" s="94">
        <v>8</v>
      </c>
      <c r="F19" s="4">
        <f t="shared" si="0"/>
        <v>0.02</v>
      </c>
      <c r="G19" s="5" t="s">
        <v>127</v>
      </c>
      <c r="H19" s="94" t="s">
        <v>61</v>
      </c>
      <c r="I19" s="94"/>
      <c r="J19" s="1" t="s">
        <v>15</v>
      </c>
      <c r="K19" s="95">
        <f t="shared" si="1"/>
        <v>0.02</v>
      </c>
      <c r="L19" s="95">
        <f t="shared" si="2"/>
        <v>0.02</v>
      </c>
      <c r="M19" s="95">
        <f t="shared" si="3"/>
        <v>0.02</v>
      </c>
      <c r="N19" s="95">
        <f t="shared" si="4"/>
        <v>0.02</v>
      </c>
      <c r="O19" s="95">
        <f t="shared" si="5"/>
        <v>0.02</v>
      </c>
      <c r="P19" s="95">
        <f t="shared" si="26"/>
        <v>0.02</v>
      </c>
      <c r="Q19" s="95">
        <f t="shared" si="6"/>
        <v>0.02</v>
      </c>
      <c r="R19" s="95">
        <f t="shared" si="7"/>
        <v>0.02</v>
      </c>
      <c r="S19" s="95">
        <f t="shared" si="8"/>
        <v>0.02</v>
      </c>
      <c r="T19" s="95">
        <f t="shared" si="9"/>
        <v>0.02</v>
      </c>
      <c r="U19" s="95">
        <f t="shared" si="10"/>
        <v>0.02</v>
      </c>
      <c r="V19" s="95">
        <f t="shared" si="11"/>
        <v>0.02</v>
      </c>
      <c r="W19" s="95">
        <f t="shared" si="12"/>
        <v>0.02</v>
      </c>
      <c r="X19" s="95">
        <f t="shared" si="13"/>
        <v>0.02</v>
      </c>
      <c r="Y19" s="95">
        <f t="shared" si="14"/>
        <v>0.02</v>
      </c>
      <c r="Z19" s="95">
        <f t="shared" si="15"/>
        <v>0.02</v>
      </c>
      <c r="AA19" s="95">
        <f t="shared" si="16"/>
        <v>0.02</v>
      </c>
      <c r="AB19" s="95">
        <f t="shared" si="17"/>
        <v>0.02</v>
      </c>
      <c r="AC19" s="95">
        <f t="shared" si="18"/>
        <v>0.02</v>
      </c>
      <c r="AD19" s="95">
        <f t="shared" si="19"/>
        <v>0.03</v>
      </c>
      <c r="AE19" s="95">
        <f t="shared" si="20"/>
        <v>0.02</v>
      </c>
      <c r="AF19" s="95">
        <f t="shared" si="21"/>
        <v>0.02</v>
      </c>
      <c r="AG19" s="95">
        <f t="shared" si="22"/>
        <v>0.02</v>
      </c>
      <c r="AH19" s="95">
        <f t="shared" si="23"/>
        <v>0.02</v>
      </c>
      <c r="AI19" s="95">
        <f t="shared" si="24"/>
        <v>0.02</v>
      </c>
      <c r="AJ19" s="95">
        <f t="shared" si="25"/>
        <v>0.02</v>
      </c>
    </row>
    <row r="20" spans="1:36" ht="12.95" customHeight="1" x14ac:dyDescent="0.15">
      <c r="A20" s="94">
        <v>447</v>
      </c>
      <c r="B20" s="107" t="s">
        <v>60</v>
      </c>
      <c r="C20" s="107"/>
      <c r="D20" s="94">
        <v>30</v>
      </c>
      <c r="E20" s="94">
        <v>18</v>
      </c>
      <c r="F20" s="4">
        <f t="shared" si="0"/>
        <v>0.56999999999999995</v>
      </c>
      <c r="G20" s="5"/>
      <c r="H20" s="94"/>
      <c r="I20" s="94"/>
      <c r="J20" s="1" t="s">
        <v>15</v>
      </c>
      <c r="K20" s="95">
        <f t="shared" si="1"/>
        <v>0.53</v>
      </c>
      <c r="L20" s="95">
        <f t="shared" si="2"/>
        <v>0.6</v>
      </c>
      <c r="M20" s="95">
        <f t="shared" si="3"/>
        <v>0.59</v>
      </c>
      <c r="N20" s="95">
        <f t="shared" si="4"/>
        <v>0.59</v>
      </c>
      <c r="O20" s="95">
        <f t="shared" si="5"/>
        <v>0.6</v>
      </c>
      <c r="P20" s="95">
        <f t="shared" si="26"/>
        <v>0.59</v>
      </c>
      <c r="Q20" s="95">
        <f t="shared" si="6"/>
        <v>0.54</v>
      </c>
      <c r="R20" s="95">
        <f t="shared" si="7"/>
        <v>0.62</v>
      </c>
      <c r="S20" s="95">
        <f t="shared" si="8"/>
        <v>0.6</v>
      </c>
      <c r="T20" s="95">
        <f t="shared" si="9"/>
        <v>0.6</v>
      </c>
      <c r="U20" s="95">
        <f t="shared" si="10"/>
        <v>0.6</v>
      </c>
      <c r="V20" s="95">
        <f t="shared" si="11"/>
        <v>0.64</v>
      </c>
      <c r="W20" s="95">
        <f t="shared" si="12"/>
        <v>0.59</v>
      </c>
      <c r="X20" s="95">
        <f t="shared" si="13"/>
        <v>0.59</v>
      </c>
      <c r="Y20" s="95">
        <f t="shared" si="14"/>
        <v>0.56999999999999995</v>
      </c>
      <c r="Z20" s="95">
        <f t="shared" si="15"/>
        <v>0.59</v>
      </c>
      <c r="AA20" s="95">
        <f t="shared" si="16"/>
        <v>0.52</v>
      </c>
      <c r="AB20" s="95">
        <f t="shared" si="17"/>
        <v>0.64</v>
      </c>
      <c r="AC20" s="95">
        <f t="shared" si="18"/>
        <v>0.63</v>
      </c>
      <c r="AD20" s="95">
        <f t="shared" si="19"/>
        <v>0.64</v>
      </c>
      <c r="AE20" s="95">
        <f t="shared" si="20"/>
        <v>0.56999999999999995</v>
      </c>
      <c r="AF20" s="95">
        <f t="shared" si="21"/>
        <v>0.63</v>
      </c>
      <c r="AG20" s="95">
        <f t="shared" si="22"/>
        <v>0.53</v>
      </c>
      <c r="AH20" s="95">
        <f t="shared" si="23"/>
        <v>0.56999999999999995</v>
      </c>
      <c r="AI20" s="95">
        <f t="shared" si="24"/>
        <v>0.59</v>
      </c>
      <c r="AJ20" s="95">
        <f t="shared" si="25"/>
        <v>0.56999999999999995</v>
      </c>
    </row>
    <row r="21" spans="1:36" ht="12.95" customHeight="1" x14ac:dyDescent="0.15">
      <c r="A21" s="94">
        <v>448</v>
      </c>
      <c r="B21" s="107" t="s">
        <v>158</v>
      </c>
      <c r="C21" s="107"/>
      <c r="D21" s="94">
        <v>14</v>
      </c>
      <c r="E21" s="94">
        <v>16</v>
      </c>
      <c r="F21" s="4">
        <f t="shared" si="0"/>
        <v>0.12</v>
      </c>
      <c r="G21" s="5"/>
      <c r="H21" s="94" t="s">
        <v>61</v>
      </c>
      <c r="I21" s="94"/>
      <c r="J21" s="1" t="s">
        <v>15</v>
      </c>
      <c r="K21" s="95">
        <f t="shared" si="1"/>
        <v>0.13</v>
      </c>
      <c r="L21" s="95">
        <f t="shared" si="2"/>
        <v>0.13</v>
      </c>
      <c r="M21" s="95">
        <f t="shared" si="3"/>
        <v>0.14000000000000001</v>
      </c>
      <c r="N21" s="95">
        <f t="shared" si="4"/>
        <v>0.14000000000000001</v>
      </c>
      <c r="O21" s="95">
        <f t="shared" si="5"/>
        <v>0.14000000000000001</v>
      </c>
      <c r="P21" s="95">
        <f t="shared" si="26"/>
        <v>0.13</v>
      </c>
      <c r="Q21" s="95">
        <f t="shared" si="6"/>
        <v>0.12</v>
      </c>
      <c r="R21" s="95">
        <f t="shared" si="7"/>
        <v>0.13</v>
      </c>
      <c r="S21" s="95">
        <f t="shared" si="8"/>
        <v>0.14000000000000001</v>
      </c>
      <c r="T21" s="95">
        <f t="shared" si="9"/>
        <v>0.14000000000000001</v>
      </c>
      <c r="U21" s="95">
        <f t="shared" si="10"/>
        <v>0.13</v>
      </c>
      <c r="V21" s="95">
        <f t="shared" si="11"/>
        <v>0.13</v>
      </c>
      <c r="W21" s="95">
        <f t="shared" si="12"/>
        <v>0.13</v>
      </c>
      <c r="X21" s="95">
        <f t="shared" si="13"/>
        <v>0.13</v>
      </c>
      <c r="Y21" s="95">
        <f t="shared" si="14"/>
        <v>0.11</v>
      </c>
      <c r="Z21" s="95">
        <f t="shared" si="15"/>
        <v>0.13</v>
      </c>
      <c r="AA21" s="95">
        <f t="shared" si="16"/>
        <v>0.12</v>
      </c>
      <c r="AB21" s="95">
        <f t="shared" si="17"/>
        <v>0.13</v>
      </c>
      <c r="AC21" s="95">
        <f t="shared" si="18"/>
        <v>0.13</v>
      </c>
      <c r="AD21" s="95">
        <f t="shared" si="19"/>
        <v>0.16</v>
      </c>
      <c r="AE21" s="95">
        <f t="shared" si="20"/>
        <v>0.12</v>
      </c>
      <c r="AF21" s="95">
        <f t="shared" si="21"/>
        <v>0.13</v>
      </c>
      <c r="AG21" s="95">
        <f t="shared" si="22"/>
        <v>0.11</v>
      </c>
      <c r="AH21" s="95">
        <f t="shared" si="23"/>
        <v>0.12</v>
      </c>
      <c r="AI21" s="95">
        <f t="shared" si="24"/>
        <v>0.13</v>
      </c>
      <c r="AJ21" s="95">
        <f t="shared" si="25"/>
        <v>0.12</v>
      </c>
    </row>
    <row r="22" spans="1:36" ht="12.95" customHeight="1" x14ac:dyDescent="0.15">
      <c r="A22" s="94">
        <v>449</v>
      </c>
      <c r="B22" s="107" t="s">
        <v>302</v>
      </c>
      <c r="C22" s="107"/>
      <c r="D22" s="94">
        <v>22</v>
      </c>
      <c r="E22" s="94">
        <v>18</v>
      </c>
      <c r="F22" s="4">
        <f t="shared" si="0"/>
        <v>0.31</v>
      </c>
      <c r="G22" s="5" t="s">
        <v>63</v>
      </c>
      <c r="H22" s="94" t="s">
        <v>61</v>
      </c>
      <c r="I22" s="94"/>
      <c r="J22" s="1" t="s">
        <v>15</v>
      </c>
      <c r="K22" s="95">
        <f t="shared" si="1"/>
        <v>0.31</v>
      </c>
      <c r="L22" s="95">
        <f t="shared" si="2"/>
        <v>0.34</v>
      </c>
      <c r="M22" s="95">
        <f t="shared" si="3"/>
        <v>0.34</v>
      </c>
      <c r="N22" s="95">
        <f t="shared" si="4"/>
        <v>0.34</v>
      </c>
      <c r="O22" s="95">
        <f t="shared" si="5"/>
        <v>0.34</v>
      </c>
      <c r="P22" s="95">
        <f t="shared" si="26"/>
        <v>0.34</v>
      </c>
      <c r="Q22" s="95">
        <f t="shared" si="6"/>
        <v>0.31</v>
      </c>
      <c r="R22" s="95">
        <f t="shared" si="7"/>
        <v>0.34</v>
      </c>
      <c r="S22" s="95">
        <f t="shared" si="8"/>
        <v>0.34</v>
      </c>
      <c r="T22" s="95">
        <f t="shared" si="9"/>
        <v>0.36</v>
      </c>
      <c r="U22" s="95">
        <f t="shared" si="10"/>
        <v>0.34</v>
      </c>
      <c r="V22" s="95">
        <f t="shared" si="11"/>
        <v>0.35</v>
      </c>
      <c r="W22" s="95">
        <f t="shared" si="12"/>
        <v>0.33</v>
      </c>
      <c r="X22" s="95">
        <f t="shared" si="13"/>
        <v>0.34</v>
      </c>
      <c r="Y22" s="95">
        <f t="shared" si="14"/>
        <v>0.31</v>
      </c>
      <c r="Z22" s="95">
        <f t="shared" si="15"/>
        <v>0.34</v>
      </c>
      <c r="AA22" s="95">
        <f t="shared" si="16"/>
        <v>0.3</v>
      </c>
      <c r="AB22" s="95">
        <f t="shared" si="17"/>
        <v>0.35</v>
      </c>
      <c r="AC22" s="95">
        <f t="shared" si="18"/>
        <v>0.35</v>
      </c>
      <c r="AD22" s="95">
        <f t="shared" si="19"/>
        <v>0.38</v>
      </c>
      <c r="AE22" s="95">
        <f t="shared" si="20"/>
        <v>0.31</v>
      </c>
      <c r="AF22" s="95">
        <f t="shared" si="21"/>
        <v>0.35</v>
      </c>
      <c r="AG22" s="95">
        <f t="shared" si="22"/>
        <v>0.28999999999999998</v>
      </c>
      <c r="AH22" s="95">
        <f t="shared" si="23"/>
        <v>0.31</v>
      </c>
      <c r="AI22" s="95">
        <f t="shared" si="24"/>
        <v>0.33</v>
      </c>
      <c r="AJ22" s="95">
        <f t="shared" si="25"/>
        <v>0.31</v>
      </c>
    </row>
    <row r="23" spans="1:36" ht="12.95" customHeight="1" x14ac:dyDescent="0.15">
      <c r="A23" s="94">
        <v>450</v>
      </c>
      <c r="B23" s="107" t="s">
        <v>302</v>
      </c>
      <c r="C23" s="107"/>
      <c r="D23" s="94">
        <v>20</v>
      </c>
      <c r="E23" s="94">
        <v>18</v>
      </c>
      <c r="F23" s="4">
        <f t="shared" si="0"/>
        <v>0.26</v>
      </c>
      <c r="G23" s="5" t="s">
        <v>63</v>
      </c>
      <c r="H23" s="94" t="s">
        <v>61</v>
      </c>
      <c r="I23" s="94"/>
      <c r="J23" s="1" t="s">
        <v>15</v>
      </c>
      <c r="K23" s="95">
        <f t="shared" si="1"/>
        <v>0.26</v>
      </c>
      <c r="L23" s="95">
        <f t="shared" si="2"/>
        <v>0.28999999999999998</v>
      </c>
      <c r="M23" s="95">
        <f t="shared" si="3"/>
        <v>0.28999999999999998</v>
      </c>
      <c r="N23" s="95">
        <f t="shared" si="4"/>
        <v>0.28999999999999998</v>
      </c>
      <c r="O23" s="95">
        <f t="shared" si="5"/>
        <v>0.28999999999999998</v>
      </c>
      <c r="P23" s="95">
        <f t="shared" si="26"/>
        <v>0.28999999999999998</v>
      </c>
      <c r="Q23" s="95">
        <f t="shared" si="6"/>
        <v>0.26</v>
      </c>
      <c r="R23" s="95">
        <f t="shared" si="7"/>
        <v>0.28999999999999998</v>
      </c>
      <c r="S23" s="95">
        <f t="shared" si="8"/>
        <v>0.28999999999999998</v>
      </c>
      <c r="T23" s="95">
        <f t="shared" si="9"/>
        <v>0.3</v>
      </c>
      <c r="U23" s="95">
        <f t="shared" si="10"/>
        <v>0.28999999999999998</v>
      </c>
      <c r="V23" s="95">
        <f t="shared" si="11"/>
        <v>0.28999999999999998</v>
      </c>
      <c r="W23" s="95">
        <f t="shared" si="12"/>
        <v>0.28000000000000003</v>
      </c>
      <c r="X23" s="95">
        <f t="shared" si="13"/>
        <v>0.28000000000000003</v>
      </c>
      <c r="Y23" s="95">
        <f t="shared" si="14"/>
        <v>0.25</v>
      </c>
      <c r="Z23" s="95">
        <f t="shared" si="15"/>
        <v>0.28000000000000003</v>
      </c>
      <c r="AA23" s="95">
        <f t="shared" si="16"/>
        <v>0.25</v>
      </c>
      <c r="AB23" s="95">
        <f t="shared" si="17"/>
        <v>0.28999999999999998</v>
      </c>
      <c r="AC23" s="95">
        <f t="shared" si="18"/>
        <v>0.28999999999999998</v>
      </c>
      <c r="AD23" s="95">
        <f t="shared" si="19"/>
        <v>0.33</v>
      </c>
      <c r="AE23" s="95">
        <f t="shared" si="20"/>
        <v>0.26</v>
      </c>
      <c r="AF23" s="95">
        <f t="shared" si="21"/>
        <v>0.28999999999999998</v>
      </c>
      <c r="AG23" s="95">
        <f t="shared" si="22"/>
        <v>0.24</v>
      </c>
      <c r="AH23" s="95">
        <f t="shared" si="23"/>
        <v>0.26</v>
      </c>
      <c r="AI23" s="95">
        <f t="shared" si="24"/>
        <v>0.28000000000000003</v>
      </c>
      <c r="AJ23" s="95">
        <f t="shared" si="25"/>
        <v>0.26</v>
      </c>
    </row>
    <row r="24" spans="1:36" ht="12.95" customHeight="1" x14ac:dyDescent="0.15">
      <c r="A24" s="94">
        <v>451</v>
      </c>
      <c r="B24" s="107" t="s">
        <v>302</v>
      </c>
      <c r="C24" s="107"/>
      <c r="D24" s="94">
        <v>22</v>
      </c>
      <c r="E24" s="94">
        <v>18</v>
      </c>
      <c r="F24" s="4">
        <f t="shared" si="0"/>
        <v>0.31</v>
      </c>
      <c r="G24" s="5" t="s">
        <v>127</v>
      </c>
      <c r="H24" s="94" t="s">
        <v>61</v>
      </c>
      <c r="I24" s="94"/>
      <c r="J24" s="1" t="s">
        <v>15</v>
      </c>
      <c r="K24" s="95">
        <f t="shared" si="1"/>
        <v>0.31</v>
      </c>
      <c r="L24" s="95">
        <f t="shared" si="2"/>
        <v>0.34</v>
      </c>
      <c r="M24" s="95">
        <f t="shared" si="3"/>
        <v>0.34</v>
      </c>
      <c r="N24" s="95">
        <f t="shared" si="4"/>
        <v>0.34</v>
      </c>
      <c r="O24" s="95">
        <f t="shared" si="5"/>
        <v>0.34</v>
      </c>
      <c r="P24" s="95">
        <f t="shared" si="26"/>
        <v>0.34</v>
      </c>
      <c r="Q24" s="95">
        <f t="shared" si="6"/>
        <v>0.31</v>
      </c>
      <c r="R24" s="95">
        <f t="shared" si="7"/>
        <v>0.34</v>
      </c>
      <c r="S24" s="95">
        <f t="shared" si="8"/>
        <v>0.34</v>
      </c>
      <c r="T24" s="95">
        <f t="shared" si="9"/>
        <v>0.36</v>
      </c>
      <c r="U24" s="95">
        <f t="shared" si="10"/>
        <v>0.34</v>
      </c>
      <c r="V24" s="95">
        <f t="shared" si="11"/>
        <v>0.35</v>
      </c>
      <c r="W24" s="95">
        <f t="shared" si="12"/>
        <v>0.33</v>
      </c>
      <c r="X24" s="95">
        <f t="shared" si="13"/>
        <v>0.34</v>
      </c>
      <c r="Y24" s="95">
        <f t="shared" si="14"/>
        <v>0.31</v>
      </c>
      <c r="Z24" s="95">
        <f t="shared" si="15"/>
        <v>0.34</v>
      </c>
      <c r="AA24" s="95">
        <f t="shared" si="16"/>
        <v>0.3</v>
      </c>
      <c r="AB24" s="95">
        <f t="shared" si="17"/>
        <v>0.35</v>
      </c>
      <c r="AC24" s="95">
        <f t="shared" si="18"/>
        <v>0.35</v>
      </c>
      <c r="AD24" s="95">
        <f t="shared" si="19"/>
        <v>0.38</v>
      </c>
      <c r="AE24" s="95">
        <f t="shared" si="20"/>
        <v>0.31</v>
      </c>
      <c r="AF24" s="95">
        <f t="shared" si="21"/>
        <v>0.35</v>
      </c>
      <c r="AG24" s="95">
        <f t="shared" si="22"/>
        <v>0.28999999999999998</v>
      </c>
      <c r="AH24" s="95">
        <f t="shared" si="23"/>
        <v>0.31</v>
      </c>
      <c r="AI24" s="95">
        <f t="shared" si="24"/>
        <v>0.33</v>
      </c>
      <c r="AJ24" s="95">
        <f t="shared" si="25"/>
        <v>0.31</v>
      </c>
    </row>
    <row r="25" spans="1:36" ht="12.95" customHeight="1" x14ac:dyDescent="0.15">
      <c r="A25" s="94">
        <v>452</v>
      </c>
      <c r="B25" s="107" t="s">
        <v>301</v>
      </c>
      <c r="C25" s="107"/>
      <c r="D25" s="94">
        <v>8</v>
      </c>
      <c r="E25" s="94">
        <v>8</v>
      </c>
      <c r="F25" s="4">
        <f t="shared" si="0"/>
        <v>0.02</v>
      </c>
      <c r="G25" s="6"/>
      <c r="H25" s="94" t="s">
        <v>61</v>
      </c>
      <c r="I25" s="94"/>
      <c r="J25" s="1" t="s">
        <v>15</v>
      </c>
      <c r="K25" s="95">
        <f t="shared" si="1"/>
        <v>0.02</v>
      </c>
      <c r="L25" s="95">
        <f t="shared" si="2"/>
        <v>0.02</v>
      </c>
      <c r="M25" s="95">
        <f t="shared" si="3"/>
        <v>0.02</v>
      </c>
      <c r="N25" s="95">
        <f t="shared" si="4"/>
        <v>0.02</v>
      </c>
      <c r="O25" s="95">
        <f t="shared" si="5"/>
        <v>0.02</v>
      </c>
      <c r="P25" s="95">
        <f t="shared" si="26"/>
        <v>0.02</v>
      </c>
      <c r="Q25" s="95">
        <f t="shared" si="6"/>
        <v>0.02</v>
      </c>
      <c r="R25" s="95">
        <f t="shared" si="7"/>
        <v>0.02</v>
      </c>
      <c r="S25" s="95">
        <f t="shared" si="8"/>
        <v>0.02</v>
      </c>
      <c r="T25" s="95">
        <f t="shared" si="9"/>
        <v>0.02</v>
      </c>
      <c r="U25" s="95">
        <f t="shared" si="10"/>
        <v>0.02</v>
      </c>
      <c r="V25" s="95">
        <f t="shared" si="11"/>
        <v>0.02</v>
      </c>
      <c r="W25" s="95">
        <f t="shared" si="12"/>
        <v>0.02</v>
      </c>
      <c r="X25" s="95">
        <f t="shared" si="13"/>
        <v>0.02</v>
      </c>
      <c r="Y25" s="95">
        <f t="shared" si="14"/>
        <v>0.02</v>
      </c>
      <c r="Z25" s="95">
        <f t="shared" si="15"/>
        <v>0.02</v>
      </c>
      <c r="AA25" s="95">
        <f t="shared" si="16"/>
        <v>0.02</v>
      </c>
      <c r="AB25" s="95">
        <f t="shared" si="17"/>
        <v>0.02</v>
      </c>
      <c r="AC25" s="95">
        <f t="shared" si="18"/>
        <v>0.02</v>
      </c>
      <c r="AD25" s="95">
        <f t="shared" si="19"/>
        <v>0.03</v>
      </c>
      <c r="AE25" s="95">
        <f t="shared" si="20"/>
        <v>0.02</v>
      </c>
      <c r="AF25" s="95">
        <f t="shared" si="21"/>
        <v>0.02</v>
      </c>
      <c r="AG25" s="95">
        <f t="shared" si="22"/>
        <v>0.02</v>
      </c>
      <c r="AH25" s="95">
        <f t="shared" si="23"/>
        <v>0.02</v>
      </c>
      <c r="AI25" s="95">
        <f t="shared" si="24"/>
        <v>0.02</v>
      </c>
      <c r="AJ25" s="95">
        <f t="shared" si="25"/>
        <v>0.02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7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6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303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22</v>
      </c>
      <c r="D47" s="14">
        <f>COUNTIF(G4:G43,"*下層*")</f>
        <v>0</v>
      </c>
      <c r="E47" s="14">
        <f>COUNTA(A4:A43)</f>
        <v>22</v>
      </c>
      <c r="F47" s="10"/>
      <c r="G47" s="15">
        <f>C47*100</f>
        <v>2200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3.75</v>
      </c>
      <c r="D50" s="16">
        <f>SUMIF(G4:G43,"*下層*",F4:F43)</f>
        <v>0</v>
      </c>
      <c r="E50" s="4">
        <f>SUM(F4:F43)</f>
        <v>3.75</v>
      </c>
      <c r="F50" s="13"/>
      <c r="G50" s="17">
        <f>C50*100</f>
        <v>375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形状比＝81、Sr＝16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16</v>
      </c>
      <c r="D54" s="14">
        <f>COUNTIF(H4:H43,"▲")</f>
        <v>0</v>
      </c>
      <c r="E54" s="14">
        <f>COUNTA(H4:H43)</f>
        <v>16</v>
      </c>
      <c r="F54" s="10"/>
      <c r="G54" s="15">
        <f>C54*100</f>
        <v>1600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13</v>
      </c>
      <c r="D55" s="14" t="str">
        <f>IF(D54&gt;0,ROUND(SUMIF(H4:H43,"▲",E4:E43)/D54,0),"")</f>
        <v/>
      </c>
      <c r="E55" s="14">
        <f>ROUND(SUMIF(H4:H43,"*",E4:E43)/E54,0)</f>
        <v>13</v>
      </c>
      <c r="F55" s="13"/>
      <c r="G55" s="15">
        <f>C55</f>
        <v>13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1.9600000000000002</v>
      </c>
      <c r="D57" s="16">
        <f>SUMIF(H4:H43,"▲",F4:F43)</f>
        <v>0</v>
      </c>
      <c r="E57" s="16">
        <f>SUM(C57:D57)</f>
        <v>1.9600000000000002</v>
      </c>
      <c r="F57" s="13"/>
      <c r="G57" s="19">
        <f>C57*100</f>
        <v>196.00000000000003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72.7</v>
      </c>
      <c r="D61" s="20" t="str">
        <f>IF(D47&gt;0,ROUND(D54/D47*100,1),"")</f>
        <v/>
      </c>
      <c r="E61" s="20">
        <f>ROUND(E54/E47*100,1)</f>
        <v>72.7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52.3</v>
      </c>
      <c r="D62" s="20" t="str">
        <f>IF(D47&gt;0,ROUND(D57/D50*100,1),"")</f>
        <v/>
      </c>
      <c r="E62" s="20">
        <f>ROUND(E57/E50*100,1)</f>
        <v>52.3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1.7899999999999998</v>
      </c>
      <c r="D69" s="16" t="str">
        <f>IF(D66&gt;0,D50-D57,"")</f>
        <v/>
      </c>
      <c r="E69" s="4">
        <f>SUM(C69:D69)</f>
        <v>1.7899999999999998</v>
      </c>
      <c r="F69" s="13"/>
      <c r="G69" s="17">
        <f>C69*100</f>
        <v>178.99999999999997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形状比＝68、Sr＝27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27" priority="16" stopIfTrue="1">
      <formula>AND(($H4="スギ"),(#REF!&lt;12))</formula>
    </cfRule>
  </conditionalFormatting>
  <conditionalFormatting sqref="L4:L43">
    <cfRule type="expression" dxfId="526" priority="15" stopIfTrue="1">
      <formula>AND(($H4="スギ"),(#REF!&lt;22),(#REF!&gt;=12))</formula>
    </cfRule>
  </conditionalFormatting>
  <conditionalFormatting sqref="M4:M43">
    <cfRule type="expression" dxfId="525" priority="14" stopIfTrue="1">
      <formula>AND(($H4="スギ"),(#REF!&lt;32),(#REF!&gt;=22))</formula>
    </cfRule>
  </conditionalFormatting>
  <conditionalFormatting sqref="N4:N43">
    <cfRule type="expression" dxfId="524" priority="13" stopIfTrue="1">
      <formula>AND(($H4="スギ"),(#REF!&lt;42),(#REF!&gt;=32))</formula>
    </cfRule>
  </conditionalFormatting>
  <conditionalFormatting sqref="U4:U43 Z4:AF43 AJ4:AJ43 O4:P43">
    <cfRule type="expression" dxfId="523" priority="12" stopIfTrue="1">
      <formula>AND(($H4="スギ"),(#REF!&gt;=42))</formula>
    </cfRule>
  </conditionalFormatting>
  <conditionalFormatting sqref="Q4:Q43 AA4:AA43">
    <cfRule type="expression" dxfId="522" priority="11" stopIfTrue="1">
      <formula>AND(($H4="ヒノキ"),(#REF!&lt;12))</formula>
    </cfRule>
  </conditionalFormatting>
  <conditionalFormatting sqref="R4:R43 AB4:AE43">
    <cfRule type="expression" dxfId="521" priority="10" stopIfTrue="1">
      <formula>AND(($H4="ヒノキ"),(#REF!&lt;22),(#REF!&gt;=12))</formula>
    </cfRule>
  </conditionalFormatting>
  <conditionalFormatting sqref="S4:S43">
    <cfRule type="expression" dxfId="520" priority="9" stopIfTrue="1">
      <formula>AND(($H4="ヒノキ"),(#REF!&lt;32),(#REF!&gt;=22))</formula>
    </cfRule>
  </conditionalFormatting>
  <conditionalFormatting sqref="T4:U43 Z4:AF43 AJ4:AJ43">
    <cfRule type="expression" dxfId="519" priority="8" stopIfTrue="1">
      <formula>AND(($H4="ヒノキ"),(#REF!&gt;=32))</formula>
    </cfRule>
  </conditionalFormatting>
  <conditionalFormatting sqref="V4:V43 AA4:AA43">
    <cfRule type="expression" dxfId="518" priority="7" stopIfTrue="1">
      <formula>AND(($H4="アカマツ"),(#REF!&lt;12))</formula>
    </cfRule>
  </conditionalFormatting>
  <conditionalFormatting sqref="W4:W43 AB4:AB43">
    <cfRule type="expression" dxfId="517" priority="6" stopIfTrue="1">
      <formula>AND(($H4="アカマツ"),(#REF!&lt;22),(#REF!&gt;=12))</formula>
    </cfRule>
  </conditionalFormatting>
  <conditionalFormatting sqref="X4:X43 AC4:AC43">
    <cfRule type="expression" dxfId="516" priority="5" stopIfTrue="1">
      <formula>AND(($H4="アカマツ"),(#REF!&lt;42),(#REF!&gt;=22))</formula>
    </cfRule>
  </conditionalFormatting>
  <conditionalFormatting sqref="Y4:AF43 AJ4:AJ43">
    <cfRule type="expression" dxfId="515" priority="4" stopIfTrue="1">
      <formula>AND(($H4="アカマツ"),(#REF!&gt;=42))</formula>
    </cfRule>
  </conditionalFormatting>
  <conditionalFormatting sqref="AG4:AG43">
    <cfRule type="expression" dxfId="514" priority="3" stopIfTrue="1">
      <formula>AND(($H4&lt;&gt;"スギ"),($H4&lt;&gt;"ヒノキ"),($H4&lt;&gt;"アカマツ"),(#REF!&lt;12))</formula>
    </cfRule>
  </conditionalFormatting>
  <conditionalFormatting sqref="AH4:AH43">
    <cfRule type="expression" dxfId="51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1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2029-40C9-47BF-AEBE-6102D5C963F2}">
  <sheetPr>
    <tabColor rgb="FFFFFF00"/>
  </sheetPr>
  <dimension ref="A1:AJ120"/>
  <sheetViews>
    <sheetView showGridLines="0" tabSelected="1" view="pageBreakPreview" topLeftCell="A28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241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461</v>
      </c>
      <c r="B4" s="107" t="s">
        <v>56</v>
      </c>
      <c r="C4" s="107"/>
      <c r="D4" s="94">
        <v>18</v>
      </c>
      <c r="E4" s="94">
        <v>16</v>
      </c>
      <c r="F4" s="4">
        <f t="shared" ref="F4:F43" si="0">IF(D4&gt;0,IF(B4="スギ",P4,IF(B4="ヒノキ",U4,IF(B4="アカマツ",Z4,IF(B4="カラマツ",AF4,AJ4)))),"")</f>
        <v>0.19</v>
      </c>
      <c r="G4" s="5" t="s">
        <v>63</v>
      </c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0.19</v>
      </c>
      <c r="L4" s="95">
        <f t="shared" ref="L4:L43" si="2">ROUND(10^(-5+0.73504+1.83346*LOG(D4)+1.06569*LOG(E4)),2)</f>
        <v>0.21</v>
      </c>
      <c r="M4" s="95">
        <f t="shared" ref="M4:M43" si="3">ROUND(10^(-5+0.71514+1.74357*LOG(D4)+1.17719*LOG(E4)),2)</f>
        <v>0.21</v>
      </c>
      <c r="N4" s="95">
        <f t="shared" ref="N4:N43" si="4">ROUND(10^(-5+0.82956+1.76381*LOG(D4)+1.06412*LOG(E4)),2)</f>
        <v>0.21</v>
      </c>
      <c r="O4" s="95">
        <f t="shared" ref="O4:O43" si="5">ROUND(10^(-5+0.88226+1.79204*LOG(D4)+0.99303*LOG(E4)),2)</f>
        <v>0.21</v>
      </c>
      <c r="P4" s="95">
        <f>HLOOKUP($D4,K$3:O$43,MATCH($A4,$A$3:$A$43,0),1)</f>
        <v>0.21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0.19</v>
      </c>
      <c r="R4" s="95">
        <f t="shared" ref="R4:R43" si="7">ROUND(10^(1.905709*LOG(D4)+1.011385*LOG(E4)-4.293729),2)</f>
        <v>0.21</v>
      </c>
      <c r="S4" s="95">
        <f t="shared" ref="S4:S43" si="8">ROUND(10^(1.771888*LOG(D4)+1.138415*LOG(E4)-4.271259),2)</f>
        <v>0.21</v>
      </c>
      <c r="T4" s="95">
        <f t="shared" ref="T4:T43" si="9">ROUND(10^(1.671519*LOG(D4)+1.363617*LOG(E4)-4.404407),2)</f>
        <v>0.22</v>
      </c>
      <c r="U4" s="95">
        <f t="shared" ref="U4:U43" si="10">HLOOKUP($D4,Q$3:T$43,MATCH($A4,$A$3:$A$43,0),1)</f>
        <v>0.21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0.21</v>
      </c>
      <c r="W4" s="95">
        <f t="shared" ref="W4:W43" si="12">ROUND(10^(-4.155639+1.847898*LOG(D4)+0.951955*LOG(E4)),2)</f>
        <v>0.2</v>
      </c>
      <c r="X4" s="95">
        <f t="shared" ref="X4:X43" si="13">ROUND(10^(-4.194535+1.804172*LOG(D4)+1.034248*LOG(E4)),2)</f>
        <v>0.21</v>
      </c>
      <c r="Y4" s="95">
        <f t="shared" ref="Y4:Y43" si="14">ROUND(10^(-4.42347+2.006485*LOG(D4)+0.967757*LOG(E4)),2)</f>
        <v>0.18</v>
      </c>
      <c r="Z4" s="95">
        <f t="shared" ref="Z4:Z43" si="15">HLOOKUP($D4,V$3:Y$43,MATCH($A4,$A$3:$A$43,0),1)</f>
        <v>0.2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0.19</v>
      </c>
      <c r="AB4" s="95">
        <f t="shared" ref="AB4:AB43" si="17">ROUND(10^(1.979213*LOG(D4)+0.998347*LOG(E4)-4.369281),2)</f>
        <v>0.21</v>
      </c>
      <c r="AC4" s="95">
        <f t="shared" ref="AC4:AC43" si="18">ROUND(10^(1.904401*LOG(D4)+1.062478*LOG(E4)-4.348104),2)</f>
        <v>0.21</v>
      </c>
      <c r="AD4" s="95">
        <f t="shared" ref="AD4:AD43" si="19">ROUND(10^(1.640825*LOG(D4)+1.080387*LOG(E4)-3.976731),2)</f>
        <v>0.24</v>
      </c>
      <c r="AE4" s="95">
        <f t="shared" ref="AE4:AE43" si="20">ROUND(10^(1.90887*LOG(D4)+1.088002*LOG(E4)-4.431495),2)</f>
        <v>0.19</v>
      </c>
      <c r="AF4" s="95">
        <f t="shared" ref="AF4:AF43" si="21">HLOOKUP($D4,AA$3:AE$43,MATCH($A4,$A$3:$A$43,0),1)</f>
        <v>0.21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0.18</v>
      </c>
      <c r="AH4" s="95">
        <f t="shared" ref="AH4:AH43" si="23">ROUND(10^(1.93813902*LOG(D4)+0.96697002*LOG(E4)-4.32216295),2)</f>
        <v>0.19</v>
      </c>
      <c r="AI4" s="95">
        <f t="shared" ref="AI4:AI43" si="24">ROUND(10^(1.82464098*LOG(D4)+0.97625989*LOG(E4)-4.15096808),2)</f>
        <v>0.21</v>
      </c>
      <c r="AJ4" s="95">
        <f t="shared" ref="AJ4:AJ43" si="25">HLOOKUP($D4,AG$3:AI$43,MATCH($A4,$A$3:$A$43,0),1)</f>
        <v>0.19</v>
      </c>
    </row>
    <row r="5" spans="1:36" ht="12.95" customHeight="1" x14ac:dyDescent="0.15">
      <c r="A5" s="94">
        <v>462</v>
      </c>
      <c r="B5" s="107" t="s">
        <v>56</v>
      </c>
      <c r="C5" s="107"/>
      <c r="D5" s="94">
        <v>14</v>
      </c>
      <c r="E5" s="94">
        <v>14</v>
      </c>
      <c r="F5" s="4">
        <f t="shared" si="0"/>
        <v>0.1</v>
      </c>
      <c r="G5" s="5" t="s">
        <v>63</v>
      </c>
      <c r="H5" s="94" t="s">
        <v>61</v>
      </c>
      <c r="I5" s="94"/>
      <c r="J5" s="1" t="s">
        <v>15</v>
      </c>
      <c r="K5" s="95">
        <f t="shared" si="1"/>
        <v>0.11</v>
      </c>
      <c r="L5" s="95">
        <f t="shared" si="2"/>
        <v>0.11</v>
      </c>
      <c r="M5" s="95">
        <f t="shared" si="3"/>
        <v>0.12</v>
      </c>
      <c r="N5" s="95">
        <f t="shared" si="4"/>
        <v>0.12</v>
      </c>
      <c r="O5" s="95">
        <f t="shared" si="5"/>
        <v>0.12</v>
      </c>
      <c r="P5" s="95">
        <f t="shared" ref="P5:P43" si="26">HLOOKUP($D5,K$3:O$43,MATCH(A5,$A$3:$A$43,0),1)</f>
        <v>0.11</v>
      </c>
      <c r="Q5" s="95">
        <f t="shared" si="6"/>
        <v>0.11</v>
      </c>
      <c r="R5" s="95">
        <f t="shared" si="7"/>
        <v>0.11</v>
      </c>
      <c r="S5" s="95">
        <f t="shared" si="8"/>
        <v>0.12</v>
      </c>
      <c r="T5" s="95">
        <f t="shared" si="9"/>
        <v>0.12</v>
      </c>
      <c r="U5" s="95">
        <f t="shared" si="10"/>
        <v>0.11</v>
      </c>
      <c r="V5" s="95">
        <f t="shared" si="11"/>
        <v>0.12</v>
      </c>
      <c r="W5" s="95">
        <f t="shared" si="12"/>
        <v>0.11</v>
      </c>
      <c r="X5" s="95">
        <f t="shared" si="13"/>
        <v>0.11</v>
      </c>
      <c r="Y5" s="95">
        <f t="shared" si="14"/>
        <v>0.1</v>
      </c>
      <c r="Z5" s="95">
        <f t="shared" si="15"/>
        <v>0.11</v>
      </c>
      <c r="AA5" s="95">
        <f t="shared" si="16"/>
        <v>0.1</v>
      </c>
      <c r="AB5" s="95">
        <f t="shared" si="17"/>
        <v>0.11</v>
      </c>
      <c r="AC5" s="95">
        <f t="shared" si="18"/>
        <v>0.11</v>
      </c>
      <c r="AD5" s="95">
        <f t="shared" si="19"/>
        <v>0.14000000000000001</v>
      </c>
      <c r="AE5" s="95">
        <f t="shared" si="20"/>
        <v>0.1</v>
      </c>
      <c r="AF5" s="95">
        <f t="shared" si="21"/>
        <v>0.11</v>
      </c>
      <c r="AG5" s="95">
        <f t="shared" si="22"/>
        <v>0.1</v>
      </c>
      <c r="AH5" s="95">
        <f t="shared" si="23"/>
        <v>0.1</v>
      </c>
      <c r="AI5" s="95">
        <f t="shared" si="24"/>
        <v>0.11</v>
      </c>
      <c r="AJ5" s="95">
        <f t="shared" si="25"/>
        <v>0.1</v>
      </c>
    </row>
    <row r="6" spans="1:36" ht="12.95" customHeight="1" x14ac:dyDescent="0.15">
      <c r="A6" s="94">
        <v>463</v>
      </c>
      <c r="B6" s="107" t="s">
        <v>58</v>
      </c>
      <c r="C6" s="107"/>
      <c r="D6" s="94">
        <v>24</v>
      </c>
      <c r="E6" s="94">
        <v>20</v>
      </c>
      <c r="F6" s="4">
        <f t="shared" si="0"/>
        <v>0.41</v>
      </c>
      <c r="G6" s="5"/>
      <c r="H6" s="94"/>
      <c r="I6" s="94"/>
      <c r="J6" s="1" t="s">
        <v>15</v>
      </c>
      <c r="K6" s="95">
        <f t="shared" si="1"/>
        <v>0.4</v>
      </c>
      <c r="L6" s="95">
        <f t="shared" si="2"/>
        <v>0.45</v>
      </c>
      <c r="M6" s="95">
        <f t="shared" si="3"/>
        <v>0.45</v>
      </c>
      <c r="N6" s="95">
        <f t="shared" si="4"/>
        <v>0.45</v>
      </c>
      <c r="O6" s="95">
        <f t="shared" si="5"/>
        <v>0.44</v>
      </c>
      <c r="P6" s="95">
        <f t="shared" si="26"/>
        <v>0.45</v>
      </c>
      <c r="Q6" s="95">
        <f t="shared" si="6"/>
        <v>0.4</v>
      </c>
      <c r="R6" s="95">
        <f t="shared" si="7"/>
        <v>0.45</v>
      </c>
      <c r="S6" s="95">
        <f t="shared" si="8"/>
        <v>0.45</v>
      </c>
      <c r="T6" s="95">
        <f t="shared" si="9"/>
        <v>0.48</v>
      </c>
      <c r="U6" s="95">
        <f t="shared" si="10"/>
        <v>0.45</v>
      </c>
      <c r="V6" s="95">
        <f t="shared" si="11"/>
        <v>0.46</v>
      </c>
      <c r="W6" s="95">
        <f t="shared" si="12"/>
        <v>0.43</v>
      </c>
      <c r="X6" s="95">
        <f t="shared" si="13"/>
        <v>0.44</v>
      </c>
      <c r="Y6" s="95">
        <f t="shared" si="14"/>
        <v>0.4</v>
      </c>
      <c r="Z6" s="95">
        <f t="shared" si="15"/>
        <v>0.44</v>
      </c>
      <c r="AA6" s="95">
        <f t="shared" si="16"/>
        <v>0.39</v>
      </c>
      <c r="AB6" s="95">
        <f t="shared" si="17"/>
        <v>0.46</v>
      </c>
      <c r="AC6" s="95">
        <f t="shared" si="18"/>
        <v>0.46</v>
      </c>
      <c r="AD6" s="95">
        <f t="shared" si="19"/>
        <v>0.49</v>
      </c>
      <c r="AE6" s="95">
        <f t="shared" si="20"/>
        <v>0.42</v>
      </c>
      <c r="AF6" s="95">
        <f t="shared" si="21"/>
        <v>0.46</v>
      </c>
      <c r="AG6" s="95">
        <f t="shared" si="22"/>
        <v>0.38</v>
      </c>
      <c r="AH6" s="95">
        <f t="shared" si="23"/>
        <v>0.41</v>
      </c>
      <c r="AI6" s="95">
        <f t="shared" si="24"/>
        <v>0.43</v>
      </c>
      <c r="AJ6" s="95">
        <f t="shared" si="25"/>
        <v>0.41</v>
      </c>
    </row>
    <row r="7" spans="1:36" ht="12.95" customHeight="1" x14ac:dyDescent="0.15">
      <c r="A7" s="94">
        <v>464</v>
      </c>
      <c r="B7" s="107" t="s">
        <v>302</v>
      </c>
      <c r="C7" s="107"/>
      <c r="D7" s="94">
        <v>24</v>
      </c>
      <c r="E7" s="94">
        <v>20</v>
      </c>
      <c r="F7" s="4">
        <f t="shared" si="0"/>
        <v>0.41</v>
      </c>
      <c r="G7" s="5"/>
      <c r="H7" s="94" t="s">
        <v>61</v>
      </c>
      <c r="I7" s="94"/>
      <c r="J7" s="1" t="s">
        <v>15</v>
      </c>
      <c r="K7" s="95">
        <f t="shared" si="1"/>
        <v>0.4</v>
      </c>
      <c r="L7" s="95">
        <f t="shared" si="2"/>
        <v>0.45</v>
      </c>
      <c r="M7" s="95">
        <f t="shared" si="3"/>
        <v>0.45</v>
      </c>
      <c r="N7" s="95">
        <f t="shared" si="4"/>
        <v>0.45</v>
      </c>
      <c r="O7" s="95">
        <f t="shared" si="5"/>
        <v>0.44</v>
      </c>
      <c r="P7" s="95">
        <f t="shared" si="26"/>
        <v>0.45</v>
      </c>
      <c r="Q7" s="95">
        <f t="shared" si="6"/>
        <v>0.4</v>
      </c>
      <c r="R7" s="95">
        <f t="shared" si="7"/>
        <v>0.45</v>
      </c>
      <c r="S7" s="95">
        <f t="shared" si="8"/>
        <v>0.45</v>
      </c>
      <c r="T7" s="95">
        <f t="shared" si="9"/>
        <v>0.48</v>
      </c>
      <c r="U7" s="95">
        <f t="shared" si="10"/>
        <v>0.45</v>
      </c>
      <c r="V7" s="95">
        <f t="shared" si="11"/>
        <v>0.46</v>
      </c>
      <c r="W7" s="95">
        <f t="shared" si="12"/>
        <v>0.43</v>
      </c>
      <c r="X7" s="95">
        <f t="shared" si="13"/>
        <v>0.44</v>
      </c>
      <c r="Y7" s="95">
        <f t="shared" si="14"/>
        <v>0.4</v>
      </c>
      <c r="Z7" s="95">
        <f t="shared" si="15"/>
        <v>0.44</v>
      </c>
      <c r="AA7" s="95">
        <f t="shared" si="16"/>
        <v>0.39</v>
      </c>
      <c r="AB7" s="95">
        <f t="shared" si="17"/>
        <v>0.46</v>
      </c>
      <c r="AC7" s="95">
        <f t="shared" si="18"/>
        <v>0.46</v>
      </c>
      <c r="AD7" s="95">
        <f t="shared" si="19"/>
        <v>0.49</v>
      </c>
      <c r="AE7" s="95">
        <f t="shared" si="20"/>
        <v>0.42</v>
      </c>
      <c r="AF7" s="95">
        <f t="shared" si="21"/>
        <v>0.46</v>
      </c>
      <c r="AG7" s="95">
        <f t="shared" si="22"/>
        <v>0.38</v>
      </c>
      <c r="AH7" s="95">
        <f t="shared" si="23"/>
        <v>0.41</v>
      </c>
      <c r="AI7" s="95">
        <f t="shared" si="24"/>
        <v>0.43</v>
      </c>
      <c r="AJ7" s="95">
        <f t="shared" si="25"/>
        <v>0.41</v>
      </c>
    </row>
    <row r="8" spans="1:36" ht="12.95" customHeight="1" x14ac:dyDescent="0.15">
      <c r="A8" s="94">
        <v>465</v>
      </c>
      <c r="B8" s="107" t="s">
        <v>58</v>
      </c>
      <c r="C8" s="107"/>
      <c r="D8" s="94">
        <v>14</v>
      </c>
      <c r="E8" s="94">
        <v>13</v>
      </c>
      <c r="F8" s="4">
        <f t="shared" si="0"/>
        <v>0.09</v>
      </c>
      <c r="G8" s="5"/>
      <c r="H8" s="94" t="s">
        <v>61</v>
      </c>
      <c r="I8" s="94"/>
      <c r="J8" s="1" t="s">
        <v>15</v>
      </c>
      <c r="K8" s="95">
        <f t="shared" si="1"/>
        <v>0.1</v>
      </c>
      <c r="L8" s="95">
        <f t="shared" si="2"/>
        <v>0.11</v>
      </c>
      <c r="M8" s="95">
        <f t="shared" si="3"/>
        <v>0.11</v>
      </c>
      <c r="N8" s="95">
        <f t="shared" si="4"/>
        <v>0.11</v>
      </c>
      <c r="O8" s="95">
        <f t="shared" si="5"/>
        <v>0.11</v>
      </c>
      <c r="P8" s="95">
        <f t="shared" si="26"/>
        <v>0.11</v>
      </c>
      <c r="Q8" s="95">
        <f t="shared" si="6"/>
        <v>0.1</v>
      </c>
      <c r="R8" s="95">
        <f t="shared" si="7"/>
        <v>0.1</v>
      </c>
      <c r="S8" s="95">
        <f t="shared" si="8"/>
        <v>0.11</v>
      </c>
      <c r="T8" s="95">
        <f t="shared" si="9"/>
        <v>0.11</v>
      </c>
      <c r="U8" s="95">
        <f t="shared" si="10"/>
        <v>0.1</v>
      </c>
      <c r="V8" s="95">
        <f t="shared" si="11"/>
        <v>0.11</v>
      </c>
      <c r="W8" s="95">
        <f t="shared" si="12"/>
        <v>0.11</v>
      </c>
      <c r="X8" s="95">
        <f t="shared" si="13"/>
        <v>0.11</v>
      </c>
      <c r="Y8" s="95">
        <f t="shared" si="14"/>
        <v>0.09</v>
      </c>
      <c r="Z8" s="95">
        <f t="shared" si="15"/>
        <v>0.11</v>
      </c>
      <c r="AA8" s="95">
        <f t="shared" si="16"/>
        <v>0.1</v>
      </c>
      <c r="AB8" s="95">
        <f t="shared" si="17"/>
        <v>0.1</v>
      </c>
      <c r="AC8" s="95">
        <f t="shared" si="18"/>
        <v>0.1</v>
      </c>
      <c r="AD8" s="95">
        <f t="shared" si="19"/>
        <v>0.13</v>
      </c>
      <c r="AE8" s="95">
        <f t="shared" si="20"/>
        <v>0.09</v>
      </c>
      <c r="AF8" s="95">
        <f t="shared" si="21"/>
        <v>0.1</v>
      </c>
      <c r="AG8" s="95">
        <f t="shared" si="22"/>
        <v>0.09</v>
      </c>
      <c r="AH8" s="95">
        <f t="shared" si="23"/>
        <v>0.09</v>
      </c>
      <c r="AI8" s="95">
        <f t="shared" si="24"/>
        <v>0.11</v>
      </c>
      <c r="AJ8" s="95">
        <f t="shared" si="25"/>
        <v>0.09</v>
      </c>
    </row>
    <row r="9" spans="1:36" ht="12.95" customHeight="1" x14ac:dyDescent="0.15">
      <c r="A9" s="94">
        <v>466</v>
      </c>
      <c r="B9" s="107" t="s">
        <v>301</v>
      </c>
      <c r="C9" s="107"/>
      <c r="D9" s="94">
        <v>8</v>
      </c>
      <c r="E9" s="94">
        <v>10</v>
      </c>
      <c r="F9" s="4">
        <f t="shared" si="0"/>
        <v>0.03</v>
      </c>
      <c r="G9" s="5" t="s">
        <v>63</v>
      </c>
      <c r="H9" s="94" t="s">
        <v>61</v>
      </c>
      <c r="I9" s="94"/>
      <c r="J9" s="1" t="s">
        <v>15</v>
      </c>
      <c r="K9" s="95">
        <f t="shared" si="1"/>
        <v>0.03</v>
      </c>
      <c r="L9" s="95">
        <f t="shared" si="2"/>
        <v>0.03</v>
      </c>
      <c r="M9" s="95">
        <f t="shared" si="3"/>
        <v>0.03</v>
      </c>
      <c r="N9" s="95">
        <f t="shared" si="4"/>
        <v>0.03</v>
      </c>
      <c r="O9" s="95">
        <f t="shared" si="5"/>
        <v>0.03</v>
      </c>
      <c r="P9" s="95">
        <f t="shared" si="26"/>
        <v>0.03</v>
      </c>
      <c r="Q9" s="95">
        <f t="shared" si="6"/>
        <v>0.03</v>
      </c>
      <c r="R9" s="95">
        <f t="shared" si="7"/>
        <v>0.03</v>
      </c>
      <c r="S9" s="95">
        <f t="shared" si="8"/>
        <v>0.03</v>
      </c>
      <c r="T9" s="95">
        <f t="shared" si="9"/>
        <v>0.03</v>
      </c>
      <c r="U9" s="95">
        <f t="shared" si="10"/>
        <v>0.03</v>
      </c>
      <c r="V9" s="95">
        <f t="shared" si="11"/>
        <v>0.03</v>
      </c>
      <c r="W9" s="95">
        <f t="shared" si="12"/>
        <v>0.03</v>
      </c>
      <c r="X9" s="95">
        <f t="shared" si="13"/>
        <v>0.03</v>
      </c>
      <c r="Y9" s="95">
        <f t="shared" si="14"/>
        <v>0.02</v>
      </c>
      <c r="Z9" s="95">
        <f t="shared" si="15"/>
        <v>0.03</v>
      </c>
      <c r="AA9" s="95">
        <f t="shared" si="16"/>
        <v>0.03</v>
      </c>
      <c r="AB9" s="95">
        <f t="shared" si="17"/>
        <v>0.03</v>
      </c>
      <c r="AC9" s="95">
        <f t="shared" si="18"/>
        <v>0.03</v>
      </c>
      <c r="AD9" s="95">
        <f t="shared" si="19"/>
        <v>0.04</v>
      </c>
      <c r="AE9" s="95">
        <f t="shared" si="20"/>
        <v>0.02</v>
      </c>
      <c r="AF9" s="95">
        <f t="shared" si="21"/>
        <v>0.03</v>
      </c>
      <c r="AG9" s="95">
        <f t="shared" si="22"/>
        <v>0.03</v>
      </c>
      <c r="AH9" s="95">
        <f t="shared" si="23"/>
        <v>0.02</v>
      </c>
      <c r="AI9" s="95">
        <f t="shared" si="24"/>
        <v>0.03</v>
      </c>
      <c r="AJ9" s="95">
        <f t="shared" si="25"/>
        <v>0.03</v>
      </c>
    </row>
    <row r="10" spans="1:36" ht="12.95" customHeight="1" x14ac:dyDescent="0.15">
      <c r="A10" s="94">
        <v>467</v>
      </c>
      <c r="B10" s="107" t="s">
        <v>301</v>
      </c>
      <c r="C10" s="107"/>
      <c r="D10" s="94">
        <v>8</v>
      </c>
      <c r="E10" s="94">
        <v>10</v>
      </c>
      <c r="F10" s="4">
        <f t="shared" si="0"/>
        <v>0.03</v>
      </c>
      <c r="G10" s="5" t="s">
        <v>63</v>
      </c>
      <c r="H10" s="94" t="s">
        <v>61</v>
      </c>
      <c r="I10" s="94"/>
      <c r="J10" s="1" t="s">
        <v>15</v>
      </c>
      <c r="K10" s="95">
        <f t="shared" si="1"/>
        <v>0.03</v>
      </c>
      <c r="L10" s="95">
        <f t="shared" si="2"/>
        <v>0.03</v>
      </c>
      <c r="M10" s="95">
        <f t="shared" si="3"/>
        <v>0.03</v>
      </c>
      <c r="N10" s="95">
        <f t="shared" si="4"/>
        <v>0.03</v>
      </c>
      <c r="O10" s="95">
        <f t="shared" si="5"/>
        <v>0.03</v>
      </c>
      <c r="P10" s="95">
        <f t="shared" si="26"/>
        <v>0.03</v>
      </c>
      <c r="Q10" s="95">
        <f t="shared" si="6"/>
        <v>0.03</v>
      </c>
      <c r="R10" s="95">
        <f t="shared" si="7"/>
        <v>0.03</v>
      </c>
      <c r="S10" s="95">
        <f t="shared" si="8"/>
        <v>0.03</v>
      </c>
      <c r="T10" s="95">
        <f t="shared" si="9"/>
        <v>0.03</v>
      </c>
      <c r="U10" s="95">
        <f t="shared" si="10"/>
        <v>0.03</v>
      </c>
      <c r="V10" s="95">
        <f t="shared" si="11"/>
        <v>0.03</v>
      </c>
      <c r="W10" s="95">
        <f t="shared" si="12"/>
        <v>0.03</v>
      </c>
      <c r="X10" s="95">
        <f t="shared" si="13"/>
        <v>0.03</v>
      </c>
      <c r="Y10" s="95">
        <f t="shared" si="14"/>
        <v>0.02</v>
      </c>
      <c r="Z10" s="95">
        <f t="shared" si="15"/>
        <v>0.03</v>
      </c>
      <c r="AA10" s="95">
        <f t="shared" si="16"/>
        <v>0.03</v>
      </c>
      <c r="AB10" s="95">
        <f t="shared" si="17"/>
        <v>0.03</v>
      </c>
      <c r="AC10" s="95">
        <f t="shared" si="18"/>
        <v>0.03</v>
      </c>
      <c r="AD10" s="95">
        <f t="shared" si="19"/>
        <v>0.04</v>
      </c>
      <c r="AE10" s="95">
        <f t="shared" si="20"/>
        <v>0.02</v>
      </c>
      <c r="AF10" s="95">
        <f t="shared" si="21"/>
        <v>0.03</v>
      </c>
      <c r="AG10" s="95">
        <f t="shared" si="22"/>
        <v>0.03</v>
      </c>
      <c r="AH10" s="95">
        <f t="shared" si="23"/>
        <v>0.02</v>
      </c>
      <c r="AI10" s="95">
        <f t="shared" si="24"/>
        <v>0.03</v>
      </c>
      <c r="AJ10" s="95">
        <f t="shared" si="25"/>
        <v>0.03</v>
      </c>
    </row>
    <row r="11" spans="1:36" ht="12.95" customHeight="1" x14ac:dyDescent="0.15">
      <c r="A11" s="94">
        <v>468</v>
      </c>
      <c r="B11" s="107" t="s">
        <v>57</v>
      </c>
      <c r="C11" s="107"/>
      <c r="D11" s="94">
        <v>8</v>
      </c>
      <c r="E11" s="94">
        <v>7</v>
      </c>
      <c r="F11" s="4">
        <f t="shared" si="0"/>
        <v>0.02</v>
      </c>
      <c r="G11" s="5"/>
      <c r="H11" s="94" t="s">
        <v>61</v>
      </c>
      <c r="I11" s="94"/>
      <c r="J11" s="1" t="s">
        <v>15</v>
      </c>
      <c r="K11" s="95">
        <f t="shared" si="1"/>
        <v>0.02</v>
      </c>
      <c r="L11" s="95">
        <f t="shared" si="2"/>
        <v>0.02</v>
      </c>
      <c r="M11" s="95">
        <f t="shared" si="3"/>
        <v>0.02</v>
      </c>
      <c r="N11" s="95">
        <f t="shared" si="4"/>
        <v>0.02</v>
      </c>
      <c r="O11" s="95">
        <f t="shared" si="5"/>
        <v>0.02</v>
      </c>
      <c r="P11" s="95">
        <f t="shared" si="26"/>
        <v>0.02</v>
      </c>
      <c r="Q11" s="95">
        <f t="shared" si="6"/>
        <v>0.02</v>
      </c>
      <c r="R11" s="95">
        <f t="shared" si="7"/>
        <v>0.02</v>
      </c>
      <c r="S11" s="95">
        <f t="shared" si="8"/>
        <v>0.02</v>
      </c>
      <c r="T11" s="95">
        <f t="shared" si="9"/>
        <v>0.02</v>
      </c>
      <c r="U11" s="95">
        <f t="shared" si="10"/>
        <v>0.02</v>
      </c>
      <c r="V11" s="95">
        <f t="shared" si="11"/>
        <v>0.02</v>
      </c>
      <c r="W11" s="95">
        <f t="shared" si="12"/>
        <v>0.02</v>
      </c>
      <c r="X11" s="95">
        <f t="shared" si="13"/>
        <v>0.02</v>
      </c>
      <c r="Y11" s="95">
        <f t="shared" si="14"/>
        <v>0.02</v>
      </c>
      <c r="Z11" s="95">
        <f t="shared" si="15"/>
        <v>0.02</v>
      </c>
      <c r="AA11" s="95">
        <f t="shared" si="16"/>
        <v>0.02</v>
      </c>
      <c r="AB11" s="95">
        <f t="shared" si="17"/>
        <v>0.02</v>
      </c>
      <c r="AC11" s="95">
        <f t="shared" si="18"/>
        <v>0.02</v>
      </c>
      <c r="AD11" s="95">
        <f t="shared" si="19"/>
        <v>0.03</v>
      </c>
      <c r="AE11" s="95">
        <f t="shared" si="20"/>
        <v>0.02</v>
      </c>
      <c r="AF11" s="95">
        <f t="shared" si="21"/>
        <v>0.02</v>
      </c>
      <c r="AG11" s="95">
        <f t="shared" si="22"/>
        <v>0.02</v>
      </c>
      <c r="AH11" s="95">
        <f t="shared" si="23"/>
        <v>0.02</v>
      </c>
      <c r="AI11" s="95">
        <f t="shared" si="24"/>
        <v>0.02</v>
      </c>
      <c r="AJ11" s="95">
        <f t="shared" si="25"/>
        <v>0.02</v>
      </c>
    </row>
    <row r="12" spans="1:36" ht="12.95" customHeight="1" x14ac:dyDescent="0.15">
      <c r="A12" s="94">
        <v>469</v>
      </c>
      <c r="B12" s="107" t="s">
        <v>69</v>
      </c>
      <c r="C12" s="107"/>
      <c r="D12" s="94">
        <v>10</v>
      </c>
      <c r="E12" s="94">
        <v>4</v>
      </c>
      <c r="F12" s="4">
        <f t="shared" si="0"/>
        <v>0.02</v>
      </c>
      <c r="G12" s="5"/>
      <c r="H12" s="94" t="s">
        <v>61</v>
      </c>
      <c r="I12" s="94"/>
      <c r="J12" s="1" t="s">
        <v>15</v>
      </c>
      <c r="K12" s="95">
        <f t="shared" si="1"/>
        <v>0.02</v>
      </c>
      <c r="L12" s="95">
        <f t="shared" si="2"/>
        <v>0.02</v>
      </c>
      <c r="M12" s="95">
        <f t="shared" si="3"/>
        <v>0.01</v>
      </c>
      <c r="N12" s="95">
        <f t="shared" si="4"/>
        <v>0.02</v>
      </c>
      <c r="O12" s="95">
        <f t="shared" si="5"/>
        <v>0.02</v>
      </c>
      <c r="P12" s="95">
        <f t="shared" si="26"/>
        <v>0.02</v>
      </c>
      <c r="Q12" s="95">
        <f t="shared" si="6"/>
        <v>0.02</v>
      </c>
      <c r="R12" s="95">
        <f t="shared" si="7"/>
        <v>0.02</v>
      </c>
      <c r="S12" s="95">
        <f t="shared" si="8"/>
        <v>0.02</v>
      </c>
      <c r="T12" s="95">
        <f t="shared" si="9"/>
        <v>0.01</v>
      </c>
      <c r="U12" s="95">
        <f t="shared" si="10"/>
        <v>0.02</v>
      </c>
      <c r="V12" s="95">
        <f t="shared" si="11"/>
        <v>0.02</v>
      </c>
      <c r="W12" s="95">
        <f t="shared" si="12"/>
        <v>0.02</v>
      </c>
      <c r="X12" s="95">
        <f t="shared" si="13"/>
        <v>0.02</v>
      </c>
      <c r="Y12" s="95">
        <f t="shared" si="14"/>
        <v>0.01</v>
      </c>
      <c r="Z12" s="95">
        <f t="shared" si="15"/>
        <v>0.02</v>
      </c>
      <c r="AA12" s="95">
        <f t="shared" si="16"/>
        <v>0.02</v>
      </c>
      <c r="AB12" s="95">
        <f t="shared" si="17"/>
        <v>0.02</v>
      </c>
      <c r="AC12" s="95">
        <f t="shared" si="18"/>
        <v>0.02</v>
      </c>
      <c r="AD12" s="95">
        <f t="shared" si="19"/>
        <v>0.02</v>
      </c>
      <c r="AE12" s="95">
        <f t="shared" si="20"/>
        <v>0.01</v>
      </c>
      <c r="AF12" s="95">
        <f t="shared" si="21"/>
        <v>0.02</v>
      </c>
      <c r="AG12" s="95">
        <f t="shared" si="22"/>
        <v>0.02</v>
      </c>
      <c r="AH12" s="95">
        <f t="shared" si="23"/>
        <v>0.02</v>
      </c>
      <c r="AI12" s="95">
        <f t="shared" si="24"/>
        <v>0.02</v>
      </c>
      <c r="AJ12" s="95">
        <f t="shared" si="25"/>
        <v>0.02</v>
      </c>
    </row>
    <row r="13" spans="1:36" ht="12.95" customHeight="1" x14ac:dyDescent="0.15">
      <c r="A13" s="94">
        <v>470</v>
      </c>
      <c r="B13" s="107" t="s">
        <v>58</v>
      </c>
      <c r="C13" s="107"/>
      <c r="D13" s="94">
        <v>14</v>
      </c>
      <c r="E13" s="94">
        <v>14</v>
      </c>
      <c r="F13" s="4">
        <f t="shared" si="0"/>
        <v>0.1</v>
      </c>
      <c r="G13" s="5" t="s">
        <v>127</v>
      </c>
      <c r="H13" s="94" t="s">
        <v>61</v>
      </c>
      <c r="I13" s="94"/>
      <c r="J13" s="1" t="s">
        <v>15</v>
      </c>
      <c r="K13" s="95">
        <f t="shared" si="1"/>
        <v>0.11</v>
      </c>
      <c r="L13" s="95">
        <f t="shared" si="2"/>
        <v>0.11</v>
      </c>
      <c r="M13" s="95">
        <f t="shared" si="3"/>
        <v>0.12</v>
      </c>
      <c r="N13" s="95">
        <f t="shared" si="4"/>
        <v>0.12</v>
      </c>
      <c r="O13" s="95">
        <f t="shared" si="5"/>
        <v>0.12</v>
      </c>
      <c r="P13" s="95">
        <f t="shared" si="26"/>
        <v>0.11</v>
      </c>
      <c r="Q13" s="95">
        <f t="shared" si="6"/>
        <v>0.11</v>
      </c>
      <c r="R13" s="95">
        <f t="shared" si="7"/>
        <v>0.11</v>
      </c>
      <c r="S13" s="95">
        <f t="shared" si="8"/>
        <v>0.12</v>
      </c>
      <c r="T13" s="95">
        <f t="shared" si="9"/>
        <v>0.12</v>
      </c>
      <c r="U13" s="95">
        <f t="shared" si="10"/>
        <v>0.11</v>
      </c>
      <c r="V13" s="95">
        <f t="shared" si="11"/>
        <v>0.12</v>
      </c>
      <c r="W13" s="95">
        <f t="shared" si="12"/>
        <v>0.11</v>
      </c>
      <c r="X13" s="95">
        <f t="shared" si="13"/>
        <v>0.11</v>
      </c>
      <c r="Y13" s="95">
        <f t="shared" si="14"/>
        <v>0.1</v>
      </c>
      <c r="Z13" s="95">
        <f t="shared" si="15"/>
        <v>0.11</v>
      </c>
      <c r="AA13" s="95">
        <f t="shared" si="16"/>
        <v>0.1</v>
      </c>
      <c r="AB13" s="95">
        <f t="shared" si="17"/>
        <v>0.11</v>
      </c>
      <c r="AC13" s="95">
        <f t="shared" si="18"/>
        <v>0.11</v>
      </c>
      <c r="AD13" s="95">
        <f t="shared" si="19"/>
        <v>0.14000000000000001</v>
      </c>
      <c r="AE13" s="95">
        <f t="shared" si="20"/>
        <v>0.1</v>
      </c>
      <c r="AF13" s="95">
        <f t="shared" si="21"/>
        <v>0.11</v>
      </c>
      <c r="AG13" s="95">
        <f t="shared" si="22"/>
        <v>0.1</v>
      </c>
      <c r="AH13" s="95">
        <f t="shared" si="23"/>
        <v>0.1</v>
      </c>
      <c r="AI13" s="95">
        <f t="shared" si="24"/>
        <v>0.11</v>
      </c>
      <c r="AJ13" s="95">
        <f t="shared" si="25"/>
        <v>0.1</v>
      </c>
    </row>
    <row r="14" spans="1:36" ht="12.95" customHeight="1" x14ac:dyDescent="0.15">
      <c r="A14" s="94">
        <v>471</v>
      </c>
      <c r="B14" s="107" t="s">
        <v>58</v>
      </c>
      <c r="C14" s="107"/>
      <c r="D14" s="94">
        <v>30</v>
      </c>
      <c r="E14" s="94">
        <v>22</v>
      </c>
      <c r="F14" s="4">
        <f t="shared" si="0"/>
        <v>0.69</v>
      </c>
      <c r="G14" s="5" t="s">
        <v>127</v>
      </c>
      <c r="H14" s="94" t="s">
        <v>61</v>
      </c>
      <c r="I14" s="94"/>
      <c r="J14" s="1" t="s">
        <v>15</v>
      </c>
      <c r="K14" s="95">
        <f t="shared" si="1"/>
        <v>0.66</v>
      </c>
      <c r="L14" s="95">
        <f t="shared" si="2"/>
        <v>0.75</v>
      </c>
      <c r="M14" s="95">
        <f t="shared" si="3"/>
        <v>0.74</v>
      </c>
      <c r="N14" s="95">
        <f t="shared" si="4"/>
        <v>0.73</v>
      </c>
      <c r="O14" s="95">
        <f t="shared" si="5"/>
        <v>0.73</v>
      </c>
      <c r="P14" s="95">
        <f t="shared" si="26"/>
        <v>0.74</v>
      </c>
      <c r="Q14" s="95">
        <f t="shared" si="6"/>
        <v>0.66</v>
      </c>
      <c r="R14" s="95">
        <f t="shared" si="7"/>
        <v>0.76</v>
      </c>
      <c r="S14" s="95">
        <f t="shared" si="8"/>
        <v>0.75</v>
      </c>
      <c r="T14" s="95">
        <f t="shared" si="9"/>
        <v>0.79</v>
      </c>
      <c r="U14" s="95">
        <f t="shared" si="10"/>
        <v>0.75</v>
      </c>
      <c r="V14" s="95">
        <f t="shared" si="11"/>
        <v>0.78</v>
      </c>
      <c r="W14" s="95">
        <f t="shared" si="12"/>
        <v>0.71</v>
      </c>
      <c r="X14" s="95">
        <f t="shared" si="13"/>
        <v>0.72</v>
      </c>
      <c r="Y14" s="95">
        <f t="shared" si="14"/>
        <v>0.69</v>
      </c>
      <c r="Z14" s="95">
        <f t="shared" si="15"/>
        <v>0.72</v>
      </c>
      <c r="AA14" s="95">
        <f t="shared" si="16"/>
        <v>0.63</v>
      </c>
      <c r="AB14" s="95">
        <f t="shared" si="17"/>
        <v>0.78</v>
      </c>
      <c r="AC14" s="95">
        <f t="shared" si="18"/>
        <v>0.78</v>
      </c>
      <c r="AD14" s="95">
        <f t="shared" si="19"/>
        <v>0.79</v>
      </c>
      <c r="AE14" s="95">
        <f t="shared" si="20"/>
        <v>0.71</v>
      </c>
      <c r="AF14" s="95">
        <f t="shared" si="21"/>
        <v>0.78</v>
      </c>
      <c r="AG14" s="95">
        <f t="shared" si="22"/>
        <v>0.63</v>
      </c>
      <c r="AH14" s="95">
        <f t="shared" si="23"/>
        <v>0.69</v>
      </c>
      <c r="AI14" s="95">
        <f t="shared" si="24"/>
        <v>0.72</v>
      </c>
      <c r="AJ14" s="95">
        <f t="shared" si="25"/>
        <v>0.69</v>
      </c>
    </row>
    <row r="15" spans="1:36" ht="12.95" customHeight="1" x14ac:dyDescent="0.15">
      <c r="A15" s="94">
        <v>472</v>
      </c>
      <c r="B15" s="107" t="s">
        <v>58</v>
      </c>
      <c r="C15" s="107"/>
      <c r="D15" s="94">
        <v>24</v>
      </c>
      <c r="E15" s="94">
        <v>20</v>
      </c>
      <c r="F15" s="4">
        <f t="shared" si="0"/>
        <v>0.41</v>
      </c>
      <c r="G15" s="5" t="s">
        <v>63</v>
      </c>
      <c r="H15" s="94"/>
      <c r="I15" s="94"/>
      <c r="J15" s="1" t="s">
        <v>15</v>
      </c>
      <c r="K15" s="95">
        <f t="shared" si="1"/>
        <v>0.4</v>
      </c>
      <c r="L15" s="95">
        <f t="shared" si="2"/>
        <v>0.45</v>
      </c>
      <c r="M15" s="95">
        <f t="shared" si="3"/>
        <v>0.45</v>
      </c>
      <c r="N15" s="95">
        <f t="shared" si="4"/>
        <v>0.45</v>
      </c>
      <c r="O15" s="95">
        <f t="shared" si="5"/>
        <v>0.44</v>
      </c>
      <c r="P15" s="95">
        <f t="shared" si="26"/>
        <v>0.45</v>
      </c>
      <c r="Q15" s="95">
        <f t="shared" si="6"/>
        <v>0.4</v>
      </c>
      <c r="R15" s="95">
        <f t="shared" si="7"/>
        <v>0.45</v>
      </c>
      <c r="S15" s="95">
        <f t="shared" si="8"/>
        <v>0.45</v>
      </c>
      <c r="T15" s="95">
        <f t="shared" si="9"/>
        <v>0.48</v>
      </c>
      <c r="U15" s="95">
        <f t="shared" si="10"/>
        <v>0.45</v>
      </c>
      <c r="V15" s="95">
        <f t="shared" si="11"/>
        <v>0.46</v>
      </c>
      <c r="W15" s="95">
        <f t="shared" si="12"/>
        <v>0.43</v>
      </c>
      <c r="X15" s="95">
        <f t="shared" si="13"/>
        <v>0.44</v>
      </c>
      <c r="Y15" s="95">
        <f t="shared" si="14"/>
        <v>0.4</v>
      </c>
      <c r="Z15" s="95">
        <f t="shared" si="15"/>
        <v>0.44</v>
      </c>
      <c r="AA15" s="95">
        <f t="shared" si="16"/>
        <v>0.39</v>
      </c>
      <c r="AB15" s="95">
        <f t="shared" si="17"/>
        <v>0.46</v>
      </c>
      <c r="AC15" s="95">
        <f t="shared" si="18"/>
        <v>0.46</v>
      </c>
      <c r="AD15" s="95">
        <f t="shared" si="19"/>
        <v>0.49</v>
      </c>
      <c r="AE15" s="95">
        <f t="shared" si="20"/>
        <v>0.42</v>
      </c>
      <c r="AF15" s="95">
        <f t="shared" si="21"/>
        <v>0.46</v>
      </c>
      <c r="AG15" s="95">
        <f t="shared" si="22"/>
        <v>0.38</v>
      </c>
      <c r="AH15" s="95">
        <f t="shared" si="23"/>
        <v>0.41</v>
      </c>
      <c r="AI15" s="95">
        <f t="shared" si="24"/>
        <v>0.43</v>
      </c>
      <c r="AJ15" s="95">
        <f t="shared" si="25"/>
        <v>0.41</v>
      </c>
    </row>
    <row r="16" spans="1:36" ht="12.95" customHeight="1" x14ac:dyDescent="0.15">
      <c r="A16" s="94">
        <v>473</v>
      </c>
      <c r="B16" s="107" t="s">
        <v>74</v>
      </c>
      <c r="C16" s="107"/>
      <c r="D16" s="94">
        <v>16</v>
      </c>
      <c r="E16" s="94">
        <v>13</v>
      </c>
      <c r="F16" s="4">
        <f t="shared" si="0"/>
        <v>0.12</v>
      </c>
      <c r="G16" s="5" t="s">
        <v>63</v>
      </c>
      <c r="H16" s="94" t="s">
        <v>61</v>
      </c>
      <c r="I16" s="94"/>
      <c r="J16" s="1" t="s">
        <v>15</v>
      </c>
      <c r="K16" s="95">
        <f t="shared" si="1"/>
        <v>0.13</v>
      </c>
      <c r="L16" s="95">
        <f t="shared" si="2"/>
        <v>0.13</v>
      </c>
      <c r="M16" s="95">
        <f t="shared" si="3"/>
        <v>0.13</v>
      </c>
      <c r="N16" s="95">
        <f t="shared" si="4"/>
        <v>0.14000000000000001</v>
      </c>
      <c r="O16" s="95">
        <f t="shared" si="5"/>
        <v>0.14000000000000001</v>
      </c>
      <c r="P16" s="95">
        <f t="shared" si="26"/>
        <v>0.13</v>
      </c>
      <c r="Q16" s="95">
        <f t="shared" si="6"/>
        <v>0.13</v>
      </c>
      <c r="R16" s="95">
        <f t="shared" si="7"/>
        <v>0.13</v>
      </c>
      <c r="S16" s="95">
        <f t="shared" si="8"/>
        <v>0.14000000000000001</v>
      </c>
      <c r="T16" s="95">
        <f t="shared" si="9"/>
        <v>0.13</v>
      </c>
      <c r="U16" s="95">
        <f t="shared" si="10"/>
        <v>0.13</v>
      </c>
      <c r="V16" s="95">
        <f t="shared" si="11"/>
        <v>0.14000000000000001</v>
      </c>
      <c r="W16" s="95">
        <f t="shared" si="12"/>
        <v>0.13</v>
      </c>
      <c r="X16" s="95">
        <f t="shared" si="13"/>
        <v>0.13</v>
      </c>
      <c r="Y16" s="95">
        <f t="shared" si="14"/>
        <v>0.12</v>
      </c>
      <c r="Z16" s="95">
        <f t="shared" si="15"/>
        <v>0.13</v>
      </c>
      <c r="AA16" s="95">
        <f t="shared" si="16"/>
        <v>0.12</v>
      </c>
      <c r="AB16" s="95">
        <f t="shared" si="17"/>
        <v>0.13</v>
      </c>
      <c r="AC16" s="95">
        <f t="shared" si="18"/>
        <v>0.13</v>
      </c>
      <c r="AD16" s="95">
        <f t="shared" si="19"/>
        <v>0.16</v>
      </c>
      <c r="AE16" s="95">
        <f t="shared" si="20"/>
        <v>0.12</v>
      </c>
      <c r="AF16" s="95">
        <f t="shared" si="21"/>
        <v>0.13</v>
      </c>
      <c r="AG16" s="95">
        <f t="shared" si="22"/>
        <v>0.12</v>
      </c>
      <c r="AH16" s="95">
        <f t="shared" si="23"/>
        <v>0.12</v>
      </c>
      <c r="AI16" s="95">
        <f t="shared" si="24"/>
        <v>0.14000000000000001</v>
      </c>
      <c r="AJ16" s="95">
        <f t="shared" si="25"/>
        <v>0.12</v>
      </c>
    </row>
    <row r="17" spans="1:36" ht="12.95" customHeight="1" x14ac:dyDescent="0.15">
      <c r="A17" s="94">
        <v>474</v>
      </c>
      <c r="B17" s="107" t="s">
        <v>74</v>
      </c>
      <c r="C17" s="107"/>
      <c r="D17" s="94">
        <v>16</v>
      </c>
      <c r="E17" s="94">
        <v>14</v>
      </c>
      <c r="F17" s="4">
        <f t="shared" si="0"/>
        <v>0.13</v>
      </c>
      <c r="G17" s="5" t="s">
        <v>63</v>
      </c>
      <c r="H17" s="94"/>
      <c r="I17" s="94"/>
      <c r="J17" s="1" t="s">
        <v>15</v>
      </c>
      <c r="K17" s="95">
        <f t="shared" si="1"/>
        <v>0.14000000000000001</v>
      </c>
      <c r="L17" s="95">
        <f t="shared" si="2"/>
        <v>0.15</v>
      </c>
      <c r="M17" s="95">
        <f t="shared" si="3"/>
        <v>0.15</v>
      </c>
      <c r="N17" s="95">
        <f t="shared" si="4"/>
        <v>0.15</v>
      </c>
      <c r="O17" s="95">
        <f t="shared" si="5"/>
        <v>0.15</v>
      </c>
      <c r="P17" s="95">
        <f t="shared" si="26"/>
        <v>0.15</v>
      </c>
      <c r="Q17" s="95">
        <f t="shared" si="6"/>
        <v>0.14000000000000001</v>
      </c>
      <c r="R17" s="95">
        <f t="shared" si="7"/>
        <v>0.14000000000000001</v>
      </c>
      <c r="S17" s="95">
        <f t="shared" si="8"/>
        <v>0.15</v>
      </c>
      <c r="T17" s="95">
        <f t="shared" si="9"/>
        <v>0.15</v>
      </c>
      <c r="U17" s="95">
        <f t="shared" si="10"/>
        <v>0.14000000000000001</v>
      </c>
      <c r="V17" s="95">
        <f t="shared" si="11"/>
        <v>0.15</v>
      </c>
      <c r="W17" s="95">
        <f t="shared" si="12"/>
        <v>0.14000000000000001</v>
      </c>
      <c r="X17" s="95">
        <f t="shared" si="13"/>
        <v>0.15</v>
      </c>
      <c r="Y17" s="95">
        <f t="shared" si="14"/>
        <v>0.13</v>
      </c>
      <c r="Z17" s="95">
        <f t="shared" si="15"/>
        <v>0.14000000000000001</v>
      </c>
      <c r="AA17" s="95">
        <f t="shared" si="16"/>
        <v>0.13</v>
      </c>
      <c r="AB17" s="95">
        <f t="shared" si="17"/>
        <v>0.14000000000000001</v>
      </c>
      <c r="AC17" s="95">
        <f t="shared" si="18"/>
        <v>0.15</v>
      </c>
      <c r="AD17" s="95">
        <f t="shared" si="19"/>
        <v>0.17</v>
      </c>
      <c r="AE17" s="95">
        <f t="shared" si="20"/>
        <v>0.13</v>
      </c>
      <c r="AF17" s="95">
        <f t="shared" si="21"/>
        <v>0.14000000000000001</v>
      </c>
      <c r="AG17" s="95">
        <f t="shared" si="22"/>
        <v>0.13</v>
      </c>
      <c r="AH17" s="95">
        <f t="shared" si="23"/>
        <v>0.13</v>
      </c>
      <c r="AI17" s="95">
        <f t="shared" si="24"/>
        <v>0.15</v>
      </c>
      <c r="AJ17" s="95">
        <f t="shared" si="25"/>
        <v>0.13</v>
      </c>
    </row>
    <row r="18" spans="1:36" ht="12.95" customHeight="1" x14ac:dyDescent="0.15">
      <c r="A18" s="94">
        <v>475</v>
      </c>
      <c r="B18" s="107" t="s">
        <v>74</v>
      </c>
      <c r="C18" s="107"/>
      <c r="D18" s="94">
        <v>12</v>
      </c>
      <c r="E18" s="94">
        <v>10</v>
      </c>
      <c r="F18" s="4">
        <f t="shared" si="0"/>
        <v>0.05</v>
      </c>
      <c r="G18" s="5" t="s">
        <v>63</v>
      </c>
      <c r="H18" s="94" t="s">
        <v>61</v>
      </c>
      <c r="I18" s="94"/>
      <c r="J18" s="1" t="s">
        <v>15</v>
      </c>
      <c r="K18" s="95">
        <f t="shared" si="1"/>
        <v>0.06</v>
      </c>
      <c r="L18" s="95">
        <f t="shared" si="2"/>
        <v>0.06</v>
      </c>
      <c r="M18" s="95">
        <f t="shared" si="3"/>
        <v>0.06</v>
      </c>
      <c r="N18" s="95">
        <f t="shared" si="4"/>
        <v>0.06</v>
      </c>
      <c r="O18" s="95">
        <f t="shared" si="5"/>
        <v>0.06</v>
      </c>
      <c r="P18" s="95">
        <f t="shared" si="26"/>
        <v>0.06</v>
      </c>
      <c r="Q18" s="95">
        <f t="shared" si="6"/>
        <v>0.06</v>
      </c>
      <c r="R18" s="95">
        <f t="shared" si="7"/>
        <v>0.06</v>
      </c>
      <c r="S18" s="95">
        <f t="shared" si="8"/>
        <v>0.06</v>
      </c>
      <c r="T18" s="95">
        <f t="shared" si="9"/>
        <v>0.06</v>
      </c>
      <c r="U18" s="95">
        <f t="shared" si="10"/>
        <v>0.06</v>
      </c>
      <c r="V18" s="95">
        <f t="shared" si="11"/>
        <v>0.06</v>
      </c>
      <c r="W18" s="95">
        <f t="shared" si="12"/>
        <v>0.06</v>
      </c>
      <c r="X18" s="95">
        <f t="shared" si="13"/>
        <v>0.06</v>
      </c>
      <c r="Y18" s="95">
        <f t="shared" si="14"/>
        <v>0.05</v>
      </c>
      <c r="Z18" s="95">
        <f t="shared" si="15"/>
        <v>0.06</v>
      </c>
      <c r="AA18" s="95">
        <f t="shared" si="16"/>
        <v>0.06</v>
      </c>
      <c r="AB18" s="95">
        <f t="shared" si="17"/>
        <v>0.06</v>
      </c>
      <c r="AC18" s="95">
        <f t="shared" si="18"/>
        <v>0.06</v>
      </c>
      <c r="AD18" s="95">
        <f t="shared" si="19"/>
        <v>7.0000000000000007E-2</v>
      </c>
      <c r="AE18" s="95">
        <f t="shared" si="20"/>
        <v>0.05</v>
      </c>
      <c r="AF18" s="95">
        <f t="shared" si="21"/>
        <v>0.06</v>
      </c>
      <c r="AG18" s="95">
        <f t="shared" si="22"/>
        <v>0.05</v>
      </c>
      <c r="AH18" s="95">
        <f t="shared" si="23"/>
        <v>0.05</v>
      </c>
      <c r="AI18" s="95">
        <f t="shared" si="24"/>
        <v>0.06</v>
      </c>
      <c r="AJ18" s="95">
        <f t="shared" si="25"/>
        <v>0.05</v>
      </c>
    </row>
    <row r="19" spans="1:36" ht="12.95" customHeight="1" x14ac:dyDescent="0.15">
      <c r="A19" s="94"/>
      <c r="B19" s="107"/>
      <c r="C19" s="107"/>
      <c r="D19" s="94"/>
      <c r="E19" s="94"/>
      <c r="F19" s="4" t="str">
        <f t="shared" si="0"/>
        <v/>
      </c>
      <c r="G19" s="5"/>
      <c r="H19" s="94"/>
      <c r="I19" s="94"/>
      <c r="J19" s="1" t="s">
        <v>15</v>
      </c>
      <c r="K19" s="95" t="e">
        <f t="shared" si="1"/>
        <v>#NUM!</v>
      </c>
      <c r="L19" s="95" t="e">
        <f t="shared" si="2"/>
        <v>#NUM!</v>
      </c>
      <c r="M19" s="95" t="e">
        <f t="shared" si="3"/>
        <v>#NUM!</v>
      </c>
      <c r="N19" s="95" t="e">
        <f t="shared" si="4"/>
        <v>#NUM!</v>
      </c>
      <c r="O19" s="95" t="e">
        <f t="shared" si="5"/>
        <v>#NUM!</v>
      </c>
      <c r="P19" s="95" t="e">
        <f t="shared" si="26"/>
        <v>#N/A</v>
      </c>
      <c r="Q19" s="95" t="e">
        <f t="shared" si="6"/>
        <v>#NUM!</v>
      </c>
      <c r="R19" s="95" t="e">
        <f t="shared" si="7"/>
        <v>#NUM!</v>
      </c>
      <c r="S19" s="95" t="e">
        <f t="shared" si="8"/>
        <v>#NUM!</v>
      </c>
      <c r="T19" s="95" t="e">
        <f t="shared" si="9"/>
        <v>#NUM!</v>
      </c>
      <c r="U19" s="95" t="e">
        <f t="shared" si="10"/>
        <v>#N/A</v>
      </c>
      <c r="V19" s="95" t="e">
        <f t="shared" si="11"/>
        <v>#NUM!</v>
      </c>
      <c r="W19" s="95" t="e">
        <f t="shared" si="12"/>
        <v>#NUM!</v>
      </c>
      <c r="X19" s="95" t="e">
        <f t="shared" si="13"/>
        <v>#NUM!</v>
      </c>
      <c r="Y19" s="95" t="e">
        <f t="shared" si="14"/>
        <v>#NUM!</v>
      </c>
      <c r="Z19" s="95" t="e">
        <f t="shared" si="15"/>
        <v>#N/A</v>
      </c>
      <c r="AA19" s="95" t="e">
        <f t="shared" si="16"/>
        <v>#NUM!</v>
      </c>
      <c r="AB19" s="95" t="e">
        <f t="shared" si="17"/>
        <v>#NUM!</v>
      </c>
      <c r="AC19" s="95" t="e">
        <f t="shared" si="18"/>
        <v>#NUM!</v>
      </c>
      <c r="AD19" s="95" t="e">
        <f t="shared" si="19"/>
        <v>#NUM!</v>
      </c>
      <c r="AE19" s="95" t="e">
        <f t="shared" si="20"/>
        <v>#NUM!</v>
      </c>
      <c r="AF19" s="95" t="e">
        <f t="shared" si="21"/>
        <v>#N/A</v>
      </c>
      <c r="AG19" s="95" t="e">
        <f t="shared" si="22"/>
        <v>#NUM!</v>
      </c>
      <c r="AH19" s="95" t="e">
        <f t="shared" si="23"/>
        <v>#NUM!</v>
      </c>
      <c r="AI19" s="95" t="e">
        <f t="shared" si="24"/>
        <v>#NUM!</v>
      </c>
      <c r="AJ19" s="95" t="e">
        <f t="shared" si="25"/>
        <v>#N/A</v>
      </c>
    </row>
    <row r="20" spans="1:36" ht="12.95" customHeight="1" x14ac:dyDescent="0.15">
      <c r="A20" s="94"/>
      <c r="B20" s="107"/>
      <c r="C20" s="107"/>
      <c r="D20" s="94"/>
      <c r="E20" s="94"/>
      <c r="F20" s="4" t="str">
        <f t="shared" si="0"/>
        <v/>
      </c>
      <c r="G20" s="5"/>
      <c r="H20" s="94"/>
      <c r="I20" s="94"/>
      <c r="J20" s="1" t="s">
        <v>15</v>
      </c>
      <c r="K20" s="95" t="e">
        <f t="shared" si="1"/>
        <v>#NUM!</v>
      </c>
      <c r="L20" s="95" t="e">
        <f t="shared" si="2"/>
        <v>#NUM!</v>
      </c>
      <c r="M20" s="95" t="e">
        <f t="shared" si="3"/>
        <v>#NUM!</v>
      </c>
      <c r="N20" s="95" t="e">
        <f t="shared" si="4"/>
        <v>#NUM!</v>
      </c>
      <c r="O20" s="95" t="e">
        <f t="shared" si="5"/>
        <v>#NUM!</v>
      </c>
      <c r="P20" s="95" t="e">
        <f t="shared" si="26"/>
        <v>#N/A</v>
      </c>
      <c r="Q20" s="95" t="e">
        <f t="shared" si="6"/>
        <v>#NUM!</v>
      </c>
      <c r="R20" s="95" t="e">
        <f t="shared" si="7"/>
        <v>#NUM!</v>
      </c>
      <c r="S20" s="95" t="e">
        <f t="shared" si="8"/>
        <v>#NUM!</v>
      </c>
      <c r="T20" s="95" t="e">
        <f t="shared" si="9"/>
        <v>#NUM!</v>
      </c>
      <c r="U20" s="95" t="e">
        <f t="shared" si="10"/>
        <v>#N/A</v>
      </c>
      <c r="V20" s="95" t="e">
        <f t="shared" si="11"/>
        <v>#NUM!</v>
      </c>
      <c r="W20" s="95" t="e">
        <f t="shared" si="12"/>
        <v>#NUM!</v>
      </c>
      <c r="X20" s="95" t="e">
        <f t="shared" si="13"/>
        <v>#NUM!</v>
      </c>
      <c r="Y20" s="95" t="e">
        <f t="shared" si="14"/>
        <v>#NUM!</v>
      </c>
      <c r="Z20" s="95" t="e">
        <f t="shared" si="15"/>
        <v>#N/A</v>
      </c>
      <c r="AA20" s="95" t="e">
        <f t="shared" si="16"/>
        <v>#NUM!</v>
      </c>
      <c r="AB20" s="95" t="e">
        <f t="shared" si="17"/>
        <v>#NUM!</v>
      </c>
      <c r="AC20" s="95" t="e">
        <f t="shared" si="18"/>
        <v>#NUM!</v>
      </c>
      <c r="AD20" s="95" t="e">
        <f t="shared" si="19"/>
        <v>#NUM!</v>
      </c>
      <c r="AE20" s="95" t="e">
        <f t="shared" si="20"/>
        <v>#NUM!</v>
      </c>
      <c r="AF20" s="95" t="e">
        <f t="shared" si="21"/>
        <v>#N/A</v>
      </c>
      <c r="AG20" s="95" t="e">
        <f t="shared" si="22"/>
        <v>#NUM!</v>
      </c>
      <c r="AH20" s="95" t="e">
        <f t="shared" si="23"/>
        <v>#NUM!</v>
      </c>
      <c r="AI20" s="95" t="e">
        <f t="shared" si="24"/>
        <v>#NUM!</v>
      </c>
      <c r="AJ20" s="95" t="e">
        <f t="shared" si="25"/>
        <v>#N/A</v>
      </c>
    </row>
    <row r="21" spans="1:36" ht="12.95" customHeight="1" x14ac:dyDescent="0.15">
      <c r="A21" s="94"/>
      <c r="B21" s="107"/>
      <c r="C21" s="107"/>
      <c r="D21" s="94"/>
      <c r="E21" s="94"/>
      <c r="F21" s="4" t="str">
        <f t="shared" si="0"/>
        <v/>
      </c>
      <c r="G21" s="5"/>
      <c r="H21" s="94"/>
      <c r="I21" s="94"/>
      <c r="J21" s="1" t="s">
        <v>15</v>
      </c>
      <c r="K21" s="95" t="e">
        <f t="shared" si="1"/>
        <v>#NUM!</v>
      </c>
      <c r="L21" s="95" t="e">
        <f t="shared" si="2"/>
        <v>#NUM!</v>
      </c>
      <c r="M21" s="95" t="e">
        <f t="shared" si="3"/>
        <v>#NUM!</v>
      </c>
      <c r="N21" s="95" t="e">
        <f t="shared" si="4"/>
        <v>#NUM!</v>
      </c>
      <c r="O21" s="95" t="e">
        <f t="shared" si="5"/>
        <v>#NUM!</v>
      </c>
      <c r="P21" s="95" t="e">
        <f t="shared" si="26"/>
        <v>#N/A</v>
      </c>
      <c r="Q21" s="95" t="e">
        <f t="shared" si="6"/>
        <v>#NUM!</v>
      </c>
      <c r="R21" s="95" t="e">
        <f t="shared" si="7"/>
        <v>#NUM!</v>
      </c>
      <c r="S21" s="95" t="e">
        <f t="shared" si="8"/>
        <v>#NUM!</v>
      </c>
      <c r="T21" s="95" t="e">
        <f t="shared" si="9"/>
        <v>#NUM!</v>
      </c>
      <c r="U21" s="95" t="e">
        <f t="shared" si="10"/>
        <v>#N/A</v>
      </c>
      <c r="V21" s="95" t="e">
        <f t="shared" si="11"/>
        <v>#NUM!</v>
      </c>
      <c r="W21" s="95" t="e">
        <f t="shared" si="12"/>
        <v>#NUM!</v>
      </c>
      <c r="X21" s="95" t="e">
        <f t="shared" si="13"/>
        <v>#NUM!</v>
      </c>
      <c r="Y21" s="95" t="e">
        <f t="shared" si="14"/>
        <v>#NUM!</v>
      </c>
      <c r="Z21" s="95" t="e">
        <f t="shared" si="15"/>
        <v>#N/A</v>
      </c>
      <c r="AA21" s="95" t="e">
        <f t="shared" si="16"/>
        <v>#NUM!</v>
      </c>
      <c r="AB21" s="95" t="e">
        <f t="shared" si="17"/>
        <v>#NUM!</v>
      </c>
      <c r="AC21" s="95" t="e">
        <f t="shared" si="18"/>
        <v>#NUM!</v>
      </c>
      <c r="AD21" s="95" t="e">
        <f t="shared" si="19"/>
        <v>#NUM!</v>
      </c>
      <c r="AE21" s="95" t="e">
        <f t="shared" si="20"/>
        <v>#NUM!</v>
      </c>
      <c r="AF21" s="95" t="e">
        <f t="shared" si="21"/>
        <v>#N/A</v>
      </c>
      <c r="AG21" s="95" t="e">
        <f t="shared" si="22"/>
        <v>#NUM!</v>
      </c>
      <c r="AH21" s="95" t="e">
        <f t="shared" si="23"/>
        <v>#NUM!</v>
      </c>
      <c r="AI21" s="95" t="e">
        <f t="shared" si="24"/>
        <v>#NUM!</v>
      </c>
      <c r="AJ21" s="95" t="e">
        <f t="shared" si="25"/>
        <v>#N/A</v>
      </c>
    </row>
    <row r="22" spans="1:36" ht="12.95" customHeight="1" x14ac:dyDescent="0.15">
      <c r="A22" s="94"/>
      <c r="B22" s="107"/>
      <c r="C22" s="107"/>
      <c r="D22" s="94"/>
      <c r="E22" s="94"/>
      <c r="F22" s="4" t="str">
        <f t="shared" si="0"/>
        <v/>
      </c>
      <c r="G22" s="5"/>
      <c r="H22" s="94"/>
      <c r="I22" s="94"/>
      <c r="J22" s="1" t="s">
        <v>15</v>
      </c>
      <c r="K22" s="95" t="e">
        <f t="shared" si="1"/>
        <v>#NUM!</v>
      </c>
      <c r="L22" s="95" t="e">
        <f t="shared" si="2"/>
        <v>#NUM!</v>
      </c>
      <c r="M22" s="95" t="e">
        <f t="shared" si="3"/>
        <v>#NUM!</v>
      </c>
      <c r="N22" s="95" t="e">
        <f t="shared" si="4"/>
        <v>#NUM!</v>
      </c>
      <c r="O22" s="95" t="e">
        <f t="shared" si="5"/>
        <v>#NUM!</v>
      </c>
      <c r="P22" s="95" t="e">
        <f t="shared" si="26"/>
        <v>#N/A</v>
      </c>
      <c r="Q22" s="95" t="e">
        <f t="shared" si="6"/>
        <v>#NUM!</v>
      </c>
      <c r="R22" s="95" t="e">
        <f t="shared" si="7"/>
        <v>#NUM!</v>
      </c>
      <c r="S22" s="95" t="e">
        <f t="shared" si="8"/>
        <v>#NUM!</v>
      </c>
      <c r="T22" s="95" t="e">
        <f t="shared" si="9"/>
        <v>#NUM!</v>
      </c>
      <c r="U22" s="95" t="e">
        <f t="shared" si="10"/>
        <v>#N/A</v>
      </c>
      <c r="V22" s="95" t="e">
        <f t="shared" si="11"/>
        <v>#NUM!</v>
      </c>
      <c r="W22" s="95" t="e">
        <f t="shared" si="12"/>
        <v>#NUM!</v>
      </c>
      <c r="X22" s="95" t="e">
        <f t="shared" si="13"/>
        <v>#NUM!</v>
      </c>
      <c r="Y22" s="95" t="e">
        <f t="shared" si="14"/>
        <v>#NUM!</v>
      </c>
      <c r="Z22" s="95" t="e">
        <f t="shared" si="15"/>
        <v>#N/A</v>
      </c>
      <c r="AA22" s="95" t="e">
        <f t="shared" si="16"/>
        <v>#NUM!</v>
      </c>
      <c r="AB22" s="95" t="e">
        <f t="shared" si="17"/>
        <v>#NUM!</v>
      </c>
      <c r="AC22" s="95" t="e">
        <f t="shared" si="18"/>
        <v>#NUM!</v>
      </c>
      <c r="AD22" s="95" t="e">
        <f t="shared" si="19"/>
        <v>#NUM!</v>
      </c>
      <c r="AE22" s="95" t="e">
        <f t="shared" si="20"/>
        <v>#NUM!</v>
      </c>
      <c r="AF22" s="95" t="e">
        <f t="shared" si="21"/>
        <v>#N/A</v>
      </c>
      <c r="AG22" s="95" t="e">
        <f t="shared" si="22"/>
        <v>#NUM!</v>
      </c>
      <c r="AH22" s="95" t="e">
        <f t="shared" si="23"/>
        <v>#NUM!</v>
      </c>
      <c r="AI22" s="95" t="e">
        <f t="shared" si="24"/>
        <v>#NUM!</v>
      </c>
      <c r="AJ22" s="95" t="e">
        <f t="shared" si="25"/>
        <v>#N/A</v>
      </c>
    </row>
    <row r="23" spans="1:36" ht="12.95" customHeight="1" x14ac:dyDescent="0.15">
      <c r="A23" s="94"/>
      <c r="B23" s="107"/>
      <c r="C23" s="107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07"/>
      <c r="C24" s="107"/>
      <c r="D24" s="94"/>
      <c r="E24" s="94"/>
      <c r="F24" s="4" t="str">
        <f t="shared" si="0"/>
        <v/>
      </c>
      <c r="G24" s="5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07"/>
      <c r="C25" s="107"/>
      <c r="D25" s="94"/>
      <c r="E25" s="94"/>
      <c r="F25" s="4" t="str">
        <f t="shared" si="0"/>
        <v/>
      </c>
      <c r="G25" s="5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7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5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5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5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5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304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15</v>
      </c>
      <c r="D47" s="14">
        <f>COUNTIF(G4:G43,"*下層*")</f>
        <v>0</v>
      </c>
      <c r="E47" s="14">
        <f>COUNTA(A4:A43)</f>
        <v>15</v>
      </c>
      <c r="F47" s="10"/>
      <c r="G47" s="15">
        <f>C47*100</f>
        <v>1500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2.8</v>
      </c>
      <c r="D50" s="16">
        <f>SUMIF(G4:G43,"*下層*",F4:F43)</f>
        <v>0</v>
      </c>
      <c r="E50" s="4">
        <f>SUM(F4:F43)</f>
        <v>2.8</v>
      </c>
      <c r="F50" s="13"/>
      <c r="G50" s="17">
        <f>C50*100</f>
        <v>280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形状比＝88、Sr＝18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11</v>
      </c>
      <c r="D54" s="14">
        <f>COUNTIF(H4:H43,"▲")</f>
        <v>0</v>
      </c>
      <c r="E54" s="14">
        <f>COUNTA(H4:H43)</f>
        <v>11</v>
      </c>
      <c r="F54" s="10"/>
      <c r="G54" s="15">
        <f>C54*100</f>
        <v>1100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1.66</v>
      </c>
      <c r="D57" s="16">
        <f>SUMIF(H4:H43,"▲",F4:F43)</f>
        <v>0</v>
      </c>
      <c r="E57" s="16">
        <f>SUM(C57:D57)</f>
        <v>1.66</v>
      </c>
      <c r="F57" s="13"/>
      <c r="G57" s="19">
        <f>C57*100</f>
        <v>166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73.3</v>
      </c>
      <c r="D61" s="20" t="str">
        <f>IF(D47&gt;0,ROUND(D54/D47*100,1),"")</f>
        <v/>
      </c>
      <c r="E61" s="20">
        <f>ROUND(E54/E47*100,1)</f>
        <v>73.3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59.3</v>
      </c>
      <c r="D62" s="20" t="str">
        <f>IF(D47&gt;0,ROUND(D57/D50*100,1),"")</f>
        <v/>
      </c>
      <c r="E62" s="20">
        <f>ROUND(E57/E50*100,1)</f>
        <v>59.3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1.1399999999999999</v>
      </c>
      <c r="D69" s="16" t="str">
        <f>IF(D66&gt;0,D50-D57,"")</f>
        <v/>
      </c>
      <c r="E69" s="4">
        <f>SUM(C69:D69)</f>
        <v>1.1399999999999999</v>
      </c>
      <c r="F69" s="13"/>
      <c r="G69" s="17">
        <f>C69*100</f>
        <v>113.99999999999999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形状比＝86、Sr＝28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11" priority="16" stopIfTrue="1">
      <formula>AND(($H4="スギ"),(#REF!&lt;12))</formula>
    </cfRule>
  </conditionalFormatting>
  <conditionalFormatting sqref="L4:L43">
    <cfRule type="expression" dxfId="510" priority="15" stopIfTrue="1">
      <formula>AND(($H4="スギ"),(#REF!&lt;22),(#REF!&gt;=12))</formula>
    </cfRule>
  </conditionalFormatting>
  <conditionalFormatting sqref="M4:M43">
    <cfRule type="expression" dxfId="509" priority="14" stopIfTrue="1">
      <formula>AND(($H4="スギ"),(#REF!&lt;32),(#REF!&gt;=22))</formula>
    </cfRule>
  </conditionalFormatting>
  <conditionalFormatting sqref="N4:N43">
    <cfRule type="expression" dxfId="508" priority="13" stopIfTrue="1">
      <formula>AND(($H4="スギ"),(#REF!&lt;42),(#REF!&gt;=32))</formula>
    </cfRule>
  </conditionalFormatting>
  <conditionalFormatting sqref="U4:U43 Z4:AF43 AJ4:AJ43 O4:P43">
    <cfRule type="expression" dxfId="507" priority="12" stopIfTrue="1">
      <formula>AND(($H4="スギ"),(#REF!&gt;=42))</formula>
    </cfRule>
  </conditionalFormatting>
  <conditionalFormatting sqref="Q4:Q43 AA4:AA43">
    <cfRule type="expression" dxfId="506" priority="11" stopIfTrue="1">
      <formula>AND(($H4="ヒノキ"),(#REF!&lt;12))</formula>
    </cfRule>
  </conditionalFormatting>
  <conditionalFormatting sqref="R4:R43 AB4:AE43">
    <cfRule type="expression" dxfId="505" priority="10" stopIfTrue="1">
      <formula>AND(($H4="ヒノキ"),(#REF!&lt;22),(#REF!&gt;=12))</formula>
    </cfRule>
  </conditionalFormatting>
  <conditionalFormatting sqref="S4:S43">
    <cfRule type="expression" dxfId="504" priority="9" stopIfTrue="1">
      <formula>AND(($H4="ヒノキ"),(#REF!&lt;32),(#REF!&gt;=22))</formula>
    </cfRule>
  </conditionalFormatting>
  <conditionalFormatting sqref="T4:U43 Z4:AF43 AJ4:AJ43">
    <cfRule type="expression" dxfId="503" priority="8" stopIfTrue="1">
      <formula>AND(($H4="ヒノキ"),(#REF!&gt;=32))</formula>
    </cfRule>
  </conditionalFormatting>
  <conditionalFormatting sqref="V4:V43 AA4:AA43">
    <cfRule type="expression" dxfId="502" priority="7" stopIfTrue="1">
      <formula>AND(($H4="アカマツ"),(#REF!&lt;12))</formula>
    </cfRule>
  </conditionalFormatting>
  <conditionalFormatting sqref="W4:W43 AB4:AB43">
    <cfRule type="expression" dxfId="501" priority="6" stopIfTrue="1">
      <formula>AND(($H4="アカマツ"),(#REF!&lt;22),(#REF!&gt;=12))</formula>
    </cfRule>
  </conditionalFormatting>
  <conditionalFormatting sqref="X4:X43 AC4:AC43">
    <cfRule type="expression" dxfId="500" priority="5" stopIfTrue="1">
      <formula>AND(($H4="アカマツ"),(#REF!&lt;42),(#REF!&gt;=22))</formula>
    </cfRule>
  </conditionalFormatting>
  <conditionalFormatting sqref="Y4:AF43 AJ4:AJ43">
    <cfRule type="expression" dxfId="499" priority="4" stopIfTrue="1">
      <formula>AND(($H4="アカマツ"),(#REF!&gt;=42))</formula>
    </cfRule>
  </conditionalFormatting>
  <conditionalFormatting sqref="AG4:AG43">
    <cfRule type="expression" dxfId="498" priority="3" stopIfTrue="1">
      <formula>AND(($H4&lt;&gt;"スギ"),($H4&lt;&gt;"ヒノキ"),($H4&lt;&gt;"アカマツ"),(#REF!&lt;12))</formula>
    </cfRule>
  </conditionalFormatting>
  <conditionalFormatting sqref="AH4:AH43">
    <cfRule type="expression" dxfId="49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9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D8BB-C57F-4D3E-9358-D3C1804A82ED}">
  <sheetPr>
    <tabColor rgb="FFFF0000"/>
  </sheetPr>
  <dimension ref="A1:U95"/>
  <sheetViews>
    <sheetView tabSelected="1" topLeftCell="A28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242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243</v>
      </c>
      <c r="E2" s="50" t="s">
        <v>244</v>
      </c>
      <c r="F2" s="50"/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245</v>
      </c>
      <c r="E3" s="23" t="s">
        <v>246</v>
      </c>
      <c r="F3" s="23"/>
      <c r="G3" s="23"/>
      <c r="H3" s="23"/>
      <c r="I3" s="23"/>
      <c r="J3" s="23"/>
    </row>
    <row r="5" spans="1:21" ht="14.25" x14ac:dyDescent="0.15">
      <c r="A5" s="134" t="str">
        <f>D1</f>
        <v>S-26広葉樹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No.36</v>
      </c>
      <c r="E9" s="26" t="str">
        <f t="shared" si="0"/>
        <v>No.37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19</v>
      </c>
      <c r="D10" s="94">
        <f t="shared" ref="D10:J10" ca="1" si="1">IF(D$2&lt;&gt;"",INDIRECT(D$2&amp;"!C47"),"")</f>
        <v>22</v>
      </c>
      <c r="E10" s="94">
        <f t="shared" ca="1" si="1"/>
        <v>15</v>
      </c>
      <c r="F10" s="94" t="str">
        <f t="shared" ca="1" si="1"/>
        <v/>
      </c>
      <c r="G10" s="94" t="str">
        <f t="shared" ca="1" si="1"/>
        <v/>
      </c>
      <c r="H10" s="94" t="str">
        <f t="shared" ca="1" si="1"/>
        <v/>
      </c>
      <c r="I10" s="94" t="str">
        <f t="shared" ca="1" si="1"/>
        <v/>
      </c>
      <c r="J10" s="94" t="str">
        <f t="shared" ca="1" si="1"/>
        <v/>
      </c>
      <c r="K10" s="28">
        <f ca="1">C10*100</f>
        <v>1900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14</v>
      </c>
      <c r="D11" s="94">
        <f t="shared" ref="D11:J11" ca="1" si="2">IF(D$2&lt;&gt;"",INDIRECT(D$2&amp;"!C48"),"")</f>
        <v>13</v>
      </c>
      <c r="E11" s="94">
        <f t="shared" ca="1" si="2"/>
        <v>14</v>
      </c>
      <c r="F11" s="94" t="str">
        <f t="shared" ca="1" si="2"/>
        <v/>
      </c>
      <c r="G11" s="94" t="str">
        <f t="shared" ca="1" si="2"/>
        <v/>
      </c>
      <c r="H11" s="94" t="str">
        <f t="shared" ca="1" si="2"/>
        <v/>
      </c>
      <c r="I11" s="94" t="str">
        <f t="shared" ca="1" si="2"/>
        <v/>
      </c>
      <c r="J11" s="94" t="str">
        <f t="shared" ca="1" si="2"/>
        <v/>
      </c>
      <c r="K11" s="29">
        <f ca="1">C11</f>
        <v>14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16</v>
      </c>
      <c r="D12" s="94">
        <f t="shared" ref="D12:J12" ca="1" si="3">IF(D$2&lt;&gt;"",INDIRECT(D$2&amp;"!C49"),"")</f>
        <v>16</v>
      </c>
      <c r="E12" s="94">
        <f t="shared" ca="1" si="3"/>
        <v>16</v>
      </c>
      <c r="F12" s="94" t="str">
        <f t="shared" ca="1" si="3"/>
        <v/>
      </c>
      <c r="G12" s="94" t="str">
        <f t="shared" ca="1" si="3"/>
        <v/>
      </c>
      <c r="H12" s="94" t="str">
        <f t="shared" ca="1" si="3"/>
        <v/>
      </c>
      <c r="I12" s="94" t="str">
        <f t="shared" ca="1" si="3"/>
        <v/>
      </c>
      <c r="J12" s="94" t="str">
        <f t="shared" ca="1" si="3"/>
        <v/>
      </c>
      <c r="K12" s="29">
        <f ca="1">C12</f>
        <v>16</v>
      </c>
    </row>
    <row r="13" spans="1:21" ht="12.75" customHeight="1" x14ac:dyDescent="0.15">
      <c r="A13" s="100" t="s">
        <v>25</v>
      </c>
      <c r="B13" s="101"/>
      <c r="C13" s="4">
        <f ca="1">ROUND(AVERAGE(D13:J13),3)</f>
        <v>3.2749999999999999</v>
      </c>
      <c r="D13" s="30">
        <f t="shared" ref="D13:J13" ca="1" si="4">IF(D$2&lt;&gt;"",INDIRECT(D$2&amp;"!C50"),"")</f>
        <v>3.75</v>
      </c>
      <c r="E13" s="30">
        <f t="shared" ca="1" si="4"/>
        <v>2.8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327.5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形状比＝88、Sr＝16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No.36</v>
      </c>
      <c r="E17" s="26" t="str">
        <f t="shared" si="5"/>
        <v>No.37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94">
        <f t="shared" ref="D18:J18" ca="1" si="6">IF(D$2&lt;&gt;"",INDIRECT(D$2&amp;"!D47"),"")</f>
        <v>0</v>
      </c>
      <c r="E18" s="94">
        <f t="shared" ca="1" si="6"/>
        <v>0</v>
      </c>
      <c r="F18" s="94" t="str">
        <f t="shared" ca="1" si="6"/>
        <v/>
      </c>
      <c r="G18" s="94" t="str">
        <f t="shared" ca="1" si="6"/>
        <v/>
      </c>
      <c r="H18" s="94" t="str">
        <f t="shared" ca="1" si="6"/>
        <v/>
      </c>
      <c r="I18" s="94" t="str">
        <f t="shared" ca="1" si="6"/>
        <v/>
      </c>
      <c r="J18" s="94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94" t="str">
        <f t="shared" ref="D19:J19" ca="1" si="7">IF(D$2&lt;&gt;"",INDIRECT(D$2&amp;"!D48"),"")</f>
        <v/>
      </c>
      <c r="E19" s="94" t="str">
        <f t="shared" ca="1" si="7"/>
        <v/>
      </c>
      <c r="F19" s="94" t="str">
        <f t="shared" ca="1" si="7"/>
        <v/>
      </c>
      <c r="G19" s="94" t="str">
        <f t="shared" ca="1" si="7"/>
        <v/>
      </c>
      <c r="H19" s="94" t="str">
        <f t="shared" ca="1" si="7"/>
        <v/>
      </c>
      <c r="I19" s="94" t="str">
        <f t="shared" ca="1" si="7"/>
        <v/>
      </c>
      <c r="J19" s="94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94" t="str">
        <f t="shared" ref="D20:J20" ca="1" si="8">IF(D$2&lt;&gt;"",INDIRECT(D$2&amp;"!D49"),"")</f>
        <v/>
      </c>
      <c r="E20" s="94" t="str">
        <f t="shared" ca="1" si="8"/>
        <v/>
      </c>
      <c r="F20" s="94" t="str">
        <f t="shared" ca="1" si="8"/>
        <v/>
      </c>
      <c r="G20" s="94" t="str">
        <f t="shared" ca="1" si="8"/>
        <v/>
      </c>
      <c r="H20" s="94" t="str">
        <f t="shared" ca="1" si="8"/>
        <v/>
      </c>
      <c r="I20" s="94" t="str">
        <f t="shared" ca="1" si="8"/>
        <v/>
      </c>
      <c r="J20" s="94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No.36</v>
      </c>
      <c r="E24" s="26" t="str">
        <f t="shared" si="10"/>
        <v>No.37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19</v>
      </c>
      <c r="D25" s="94">
        <f t="shared" ref="D25:J25" ca="1" si="11">IF(D$2&lt;&gt;"",INDIRECT(D$2&amp;"!E47"),"")</f>
        <v>22</v>
      </c>
      <c r="E25" s="94">
        <f t="shared" ca="1" si="11"/>
        <v>15</v>
      </c>
      <c r="F25" s="94" t="str">
        <f t="shared" ca="1" si="11"/>
        <v/>
      </c>
      <c r="G25" s="94" t="str">
        <f t="shared" ca="1" si="11"/>
        <v/>
      </c>
      <c r="H25" s="94" t="str">
        <f t="shared" ca="1" si="11"/>
        <v/>
      </c>
      <c r="I25" s="94" t="str">
        <f t="shared" ca="1" si="11"/>
        <v/>
      </c>
      <c r="J25" s="94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14</v>
      </c>
      <c r="D26" s="94">
        <f t="shared" ref="D26:J26" ca="1" si="12">IF(D$2&lt;&gt;"",INDIRECT(D$2&amp;"!E48"),"")</f>
        <v>13</v>
      </c>
      <c r="E26" s="94">
        <f t="shared" ca="1" si="12"/>
        <v>14</v>
      </c>
      <c r="F26" s="94" t="str">
        <f t="shared" ca="1" si="12"/>
        <v/>
      </c>
      <c r="G26" s="94" t="str">
        <f t="shared" ca="1" si="12"/>
        <v/>
      </c>
      <c r="H26" s="94" t="str">
        <f t="shared" ca="1" si="12"/>
        <v/>
      </c>
      <c r="I26" s="94" t="str">
        <f t="shared" ca="1" si="12"/>
        <v/>
      </c>
      <c r="J26" s="94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16</v>
      </c>
      <c r="D27" s="94">
        <f t="shared" ref="D27:J27" ca="1" si="13">IF(D$2&lt;&gt;"",INDIRECT(D$2&amp;"!E49"),"")</f>
        <v>16</v>
      </c>
      <c r="E27" s="94">
        <f t="shared" ca="1" si="13"/>
        <v>16</v>
      </c>
      <c r="F27" s="94" t="str">
        <f t="shared" ca="1" si="13"/>
        <v/>
      </c>
      <c r="G27" s="94" t="str">
        <f t="shared" ca="1" si="13"/>
        <v/>
      </c>
      <c r="H27" s="94" t="str">
        <f t="shared" ca="1" si="13"/>
        <v/>
      </c>
      <c r="I27" s="94" t="str">
        <f t="shared" ca="1" si="13"/>
        <v/>
      </c>
      <c r="J27" s="94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3.2749999999999999</v>
      </c>
      <c r="D28" s="30">
        <f t="shared" ref="D28:J28" ca="1" si="14">IF(D$2&lt;&gt;"",INDIRECT(D$2&amp;"!E50"),"")</f>
        <v>3.75</v>
      </c>
      <c r="E28" s="30">
        <f t="shared" ca="1" si="14"/>
        <v>2.8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No.36</v>
      </c>
      <c r="E32" s="26" t="str">
        <f t="shared" si="15"/>
        <v>No.37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14</v>
      </c>
      <c r="D33" s="94">
        <f t="shared" ref="D33:J33" ca="1" si="16">IF(D$2&lt;&gt;"",INDIRECT(D$2&amp;"!C54"),"")</f>
        <v>16</v>
      </c>
      <c r="E33" s="94">
        <f t="shared" ca="1" si="16"/>
        <v>11</v>
      </c>
      <c r="F33" s="94" t="str">
        <f t="shared" ca="1" si="16"/>
        <v/>
      </c>
      <c r="G33" s="94" t="str">
        <f t="shared" ca="1" si="16"/>
        <v/>
      </c>
      <c r="H33" s="94" t="str">
        <f t="shared" ca="1" si="16"/>
        <v/>
      </c>
      <c r="I33" s="94" t="str">
        <f t="shared" ca="1" si="16"/>
        <v/>
      </c>
      <c r="J33" s="94" t="str">
        <f t="shared" ca="1" si="16"/>
        <v/>
      </c>
      <c r="K33" s="28">
        <f ca="1">C33*100</f>
        <v>1400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13</v>
      </c>
      <c r="D34" s="94">
        <f t="shared" ref="D34:J34" ca="1" si="17">IF(D$2&lt;&gt;"",INDIRECT(D$2&amp;"!C55"),"")</f>
        <v>13</v>
      </c>
      <c r="E34" s="94">
        <f t="shared" ca="1" si="17"/>
        <v>12</v>
      </c>
      <c r="F34" s="94" t="str">
        <f t="shared" ca="1" si="17"/>
        <v/>
      </c>
      <c r="G34" s="94" t="str">
        <f t="shared" ca="1" si="17"/>
        <v/>
      </c>
      <c r="H34" s="94" t="str">
        <f t="shared" ca="1" si="17"/>
        <v/>
      </c>
      <c r="I34" s="94" t="str">
        <f t="shared" ca="1" si="17"/>
        <v/>
      </c>
      <c r="J34" s="94" t="str">
        <f t="shared" ca="1" si="17"/>
        <v/>
      </c>
      <c r="K34" s="29">
        <f ca="1">C34</f>
        <v>13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14</v>
      </c>
      <c r="D35" s="94">
        <f t="shared" ref="D35:J35" ca="1" si="18">IF(D$2&lt;&gt;"",INDIRECT(D$2&amp;"!C56"),"")</f>
        <v>14</v>
      </c>
      <c r="E35" s="94">
        <f t="shared" ca="1" si="18"/>
        <v>14</v>
      </c>
      <c r="F35" s="94" t="str">
        <f t="shared" ca="1" si="18"/>
        <v/>
      </c>
      <c r="G35" s="94" t="str">
        <f t="shared" ca="1" si="18"/>
        <v/>
      </c>
      <c r="H35" s="94" t="str">
        <f t="shared" ca="1" si="18"/>
        <v/>
      </c>
      <c r="I35" s="94" t="str">
        <f t="shared" ca="1" si="18"/>
        <v/>
      </c>
      <c r="J35" s="94" t="str">
        <f t="shared" ca="1" si="18"/>
        <v/>
      </c>
      <c r="K35" s="29">
        <f ca="1">C35</f>
        <v>14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1.81</v>
      </c>
      <c r="D36" s="30">
        <f t="shared" ref="D36:J36" ca="1" si="19">IF(D$2&lt;&gt;"",INDIRECT(D$2&amp;"!C57"),"")</f>
        <v>1.9600000000000002</v>
      </c>
      <c r="E36" s="30">
        <f t="shared" ca="1" si="19"/>
        <v>1.66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181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No.36</v>
      </c>
      <c r="E39" s="26" t="str">
        <f t="shared" si="20"/>
        <v>No.37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94">
        <f t="shared" ref="D40:J40" ca="1" si="21">IF(D$2&lt;&gt;"",INDIRECT(D$2&amp;"!D54"),"")</f>
        <v>0</v>
      </c>
      <c r="E40" s="94">
        <f t="shared" ca="1" si="21"/>
        <v>0</v>
      </c>
      <c r="F40" s="94" t="str">
        <f t="shared" ca="1" si="21"/>
        <v/>
      </c>
      <c r="G40" s="94" t="str">
        <f t="shared" ca="1" si="21"/>
        <v/>
      </c>
      <c r="H40" s="94" t="str">
        <f t="shared" ca="1" si="21"/>
        <v/>
      </c>
      <c r="I40" s="94" t="str">
        <f t="shared" ca="1" si="21"/>
        <v/>
      </c>
      <c r="J40" s="94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94" t="str">
        <f t="shared" ref="D41:J41" ca="1" si="22">IF(D$2&lt;&gt;"",INDIRECT(D$2&amp;"!D55"),"")</f>
        <v/>
      </c>
      <c r="E41" s="94" t="str">
        <f t="shared" ca="1" si="22"/>
        <v/>
      </c>
      <c r="F41" s="94" t="str">
        <f t="shared" ca="1" si="22"/>
        <v/>
      </c>
      <c r="G41" s="94" t="str">
        <f t="shared" ca="1" si="22"/>
        <v/>
      </c>
      <c r="H41" s="94" t="str">
        <f t="shared" ca="1" si="22"/>
        <v/>
      </c>
      <c r="I41" s="94" t="str">
        <f t="shared" ca="1" si="22"/>
        <v/>
      </c>
      <c r="J41" s="94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94" t="str">
        <f t="shared" ref="D42:J42" ca="1" si="23">IF(D$2&lt;&gt;"",INDIRECT(D$2&amp;"!D56"),"")</f>
        <v/>
      </c>
      <c r="E42" s="94" t="str">
        <f t="shared" ca="1" si="23"/>
        <v/>
      </c>
      <c r="F42" s="94" t="str">
        <f t="shared" ca="1" si="23"/>
        <v/>
      </c>
      <c r="G42" s="94" t="str">
        <f t="shared" ca="1" si="23"/>
        <v/>
      </c>
      <c r="H42" s="94" t="str">
        <f t="shared" ca="1" si="23"/>
        <v/>
      </c>
      <c r="I42" s="94" t="str">
        <f t="shared" ca="1" si="23"/>
        <v/>
      </c>
      <c r="J42" s="94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No.36</v>
      </c>
      <c r="E46" s="26" t="str">
        <f t="shared" si="25"/>
        <v>No.37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14</v>
      </c>
      <c r="D47" s="94">
        <f t="shared" ref="D47:J47" ca="1" si="26">IF(D$2&lt;&gt;"",INDIRECT(D$2&amp;"!E54"),"")</f>
        <v>16</v>
      </c>
      <c r="E47" s="94">
        <f t="shared" ca="1" si="26"/>
        <v>11</v>
      </c>
      <c r="F47" s="94" t="str">
        <f t="shared" ca="1" si="26"/>
        <v/>
      </c>
      <c r="G47" s="94" t="str">
        <f t="shared" ca="1" si="26"/>
        <v/>
      </c>
      <c r="H47" s="94" t="str">
        <f t="shared" ca="1" si="26"/>
        <v/>
      </c>
      <c r="I47" s="94" t="str">
        <f t="shared" ca="1" si="26"/>
        <v/>
      </c>
      <c r="J47" s="94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13</v>
      </c>
      <c r="D48" s="94">
        <f t="shared" ref="D48:J48" ca="1" si="27">IF(D$2&lt;&gt;"",INDIRECT(D$2&amp;"!E55"),"")</f>
        <v>13</v>
      </c>
      <c r="E48" s="94">
        <f t="shared" ca="1" si="27"/>
        <v>12</v>
      </c>
      <c r="F48" s="94" t="str">
        <f t="shared" ca="1" si="27"/>
        <v/>
      </c>
      <c r="G48" s="94" t="str">
        <f t="shared" ca="1" si="27"/>
        <v/>
      </c>
      <c r="H48" s="94" t="str">
        <f t="shared" ca="1" si="27"/>
        <v/>
      </c>
      <c r="I48" s="94" t="str">
        <f t="shared" ca="1" si="27"/>
        <v/>
      </c>
      <c r="J48" s="94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14</v>
      </c>
      <c r="D49" s="94">
        <f t="shared" ref="D49:J49" ca="1" si="28">IF(D$2&lt;&gt;"",INDIRECT(D$2&amp;"!E56"),"")</f>
        <v>14</v>
      </c>
      <c r="E49" s="94">
        <f t="shared" ca="1" si="28"/>
        <v>14</v>
      </c>
      <c r="F49" s="94" t="str">
        <f t="shared" ca="1" si="28"/>
        <v/>
      </c>
      <c r="G49" s="94" t="str">
        <f t="shared" ca="1" si="28"/>
        <v/>
      </c>
      <c r="H49" s="94" t="str">
        <f t="shared" ca="1" si="28"/>
        <v/>
      </c>
      <c r="I49" s="94" t="str">
        <f t="shared" ca="1" si="28"/>
        <v/>
      </c>
      <c r="J49" s="94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1.81</v>
      </c>
      <c r="D50" s="30">
        <f t="shared" ref="D50:J50" ca="1" si="29">IF(D$2&lt;&gt;"",INDIRECT(D$2&amp;"!E57"),"")</f>
        <v>1.9600000000000002</v>
      </c>
      <c r="E50" s="30">
        <f t="shared" ca="1" si="29"/>
        <v>1.66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73.7</v>
      </c>
      <c r="D54" s="14" t="str">
        <f ca="1">IF($C$18=0,"",ROUND((C40/C18*100),1))</f>
        <v/>
      </c>
      <c r="E54" s="35">
        <f ca="1">ROUND((C47/C25*100),1)</f>
        <v>73.7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55.3</v>
      </c>
      <c r="D55" s="14" t="str">
        <f ca="1">IF($C$18=0,"",ROUND((C43/C21)*100,1))</f>
        <v/>
      </c>
      <c r="E55" s="35">
        <f ca="1">ROUND((C50/C28)*100,1)</f>
        <v>55.3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No.36</v>
      </c>
      <c r="E59" s="26" t="str">
        <f t="shared" si="30"/>
        <v>No.37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5</v>
      </c>
      <c r="D60" s="94">
        <f t="shared" ref="D60:J60" ca="1" si="31">IF(D$2&lt;&gt;"",INDIRECT(D$2&amp;"!C66"),"")</f>
        <v>6</v>
      </c>
      <c r="E60" s="94">
        <f t="shared" ca="1" si="31"/>
        <v>4</v>
      </c>
      <c r="F60" s="94" t="str">
        <f t="shared" ca="1" si="31"/>
        <v/>
      </c>
      <c r="G60" s="94" t="str">
        <f t="shared" ca="1" si="31"/>
        <v/>
      </c>
      <c r="H60" s="94" t="str">
        <f t="shared" ca="1" si="31"/>
        <v/>
      </c>
      <c r="I60" s="94" t="str">
        <f t="shared" ca="1" si="31"/>
        <v/>
      </c>
      <c r="J60" s="94" t="str">
        <f t="shared" ca="1" si="31"/>
        <v/>
      </c>
      <c r="K60" s="28">
        <f ca="1">C60*100</f>
        <v>500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17</v>
      </c>
      <c r="D61" s="94">
        <f t="shared" ref="D61:J61" ca="1" si="32">IF(D$2&lt;&gt;"",INDIRECT(D$2&amp;"!C67"),"")</f>
        <v>15</v>
      </c>
      <c r="E61" s="94">
        <f t="shared" ca="1" si="32"/>
        <v>18</v>
      </c>
      <c r="F61" s="94" t="str">
        <f t="shared" ca="1" si="32"/>
        <v/>
      </c>
      <c r="G61" s="94" t="str">
        <f t="shared" ca="1" si="32"/>
        <v/>
      </c>
      <c r="H61" s="94" t="str">
        <f t="shared" ca="1" si="32"/>
        <v/>
      </c>
      <c r="I61" s="94" t="str">
        <f t="shared" ca="1" si="32"/>
        <v/>
      </c>
      <c r="J61" s="94" t="str">
        <f t="shared" ca="1" si="32"/>
        <v/>
      </c>
      <c r="K61" s="29">
        <f ca="1">C61</f>
        <v>17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22</v>
      </c>
      <c r="D62" s="94">
        <f t="shared" ref="D62:J62" ca="1" si="33">IF(D$2&lt;&gt;"",INDIRECT(D$2&amp;"!C68"),"")</f>
        <v>22</v>
      </c>
      <c r="E62" s="94">
        <f t="shared" ca="1" si="33"/>
        <v>21</v>
      </c>
      <c r="F62" s="94" t="str">
        <f t="shared" ca="1" si="33"/>
        <v/>
      </c>
      <c r="G62" s="94" t="str">
        <f t="shared" ca="1" si="33"/>
        <v/>
      </c>
      <c r="H62" s="94" t="str">
        <f t="shared" ca="1" si="33"/>
        <v/>
      </c>
      <c r="I62" s="94" t="str">
        <f t="shared" ca="1" si="33"/>
        <v/>
      </c>
      <c r="J62" s="94" t="str">
        <f t="shared" ca="1" si="33"/>
        <v/>
      </c>
      <c r="K62" s="29">
        <f ca="1">C62</f>
        <v>22</v>
      </c>
    </row>
    <row r="63" spans="1:21" ht="12.75" customHeight="1" x14ac:dyDescent="0.15">
      <c r="A63" s="100" t="s">
        <v>25</v>
      </c>
      <c r="B63" s="101"/>
      <c r="C63" s="4">
        <f ca="1">ROUND(AVERAGE(D63:J63),3)</f>
        <v>1.4650000000000001</v>
      </c>
      <c r="D63" s="30">
        <f t="shared" ref="D63:J63" ca="1" si="34">IF(D$2&lt;&gt;"",INDIRECT(D$2&amp;"!C69"),"")</f>
        <v>1.7899999999999998</v>
      </c>
      <c r="E63" s="30">
        <f t="shared" ca="1" si="34"/>
        <v>1.1399999999999999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146.5</v>
      </c>
    </row>
    <row r="64" spans="1:21" ht="12.75" customHeight="1" x14ac:dyDescent="0.15">
      <c r="K64" s="18" t="str">
        <f ca="1">"形状比＝"&amp;ROUND(K61/K62*100,0)&amp;"、Sr＝"&amp;ROUND((10000/K60)^0.5/K61*100,0)</f>
        <v>形状比＝77、Sr＝26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No.36</v>
      </c>
      <c r="E67" s="26" t="str">
        <f t="shared" si="35"/>
        <v>No.37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94">
        <f t="shared" ref="D68:J68" ca="1" si="36">IF(D$2&lt;&gt;"",INDIRECT(D$2&amp;"!D66"),"")</f>
        <v>0</v>
      </c>
      <c r="E68" s="94">
        <f t="shared" ca="1" si="36"/>
        <v>0</v>
      </c>
      <c r="F68" s="94" t="str">
        <f t="shared" ca="1" si="36"/>
        <v/>
      </c>
      <c r="G68" s="94" t="str">
        <f t="shared" ca="1" si="36"/>
        <v/>
      </c>
      <c r="H68" s="94" t="str">
        <f t="shared" ca="1" si="36"/>
        <v/>
      </c>
      <c r="I68" s="94" t="str">
        <f t="shared" ca="1" si="36"/>
        <v/>
      </c>
      <c r="J68" s="94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94" t="str">
        <f t="shared" ref="D69:J69" ca="1" si="37">IF(D$2&lt;&gt;"",INDIRECT(D$2&amp;"!D67"),"")</f>
        <v/>
      </c>
      <c r="E69" s="94" t="str">
        <f t="shared" ca="1" si="37"/>
        <v/>
      </c>
      <c r="F69" s="94" t="str">
        <f t="shared" ca="1" si="37"/>
        <v/>
      </c>
      <c r="G69" s="94" t="str">
        <f t="shared" ca="1" si="37"/>
        <v/>
      </c>
      <c r="H69" s="94" t="str">
        <f t="shared" ca="1" si="37"/>
        <v/>
      </c>
      <c r="I69" s="94" t="str">
        <f t="shared" ca="1" si="37"/>
        <v/>
      </c>
      <c r="J69" s="94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94" t="str">
        <f t="shared" ref="D70:J70" ca="1" si="38">IF(D$2&lt;&gt;"",INDIRECT(D$2&amp;"!D68"),"")</f>
        <v/>
      </c>
      <c r="E70" s="94" t="str">
        <f t="shared" ca="1" si="38"/>
        <v/>
      </c>
      <c r="F70" s="94" t="str">
        <f t="shared" ca="1" si="38"/>
        <v/>
      </c>
      <c r="G70" s="94" t="str">
        <f t="shared" ca="1" si="38"/>
        <v/>
      </c>
      <c r="H70" s="94" t="str">
        <f t="shared" ca="1" si="38"/>
        <v/>
      </c>
      <c r="I70" s="94" t="str">
        <f t="shared" ca="1" si="38"/>
        <v/>
      </c>
      <c r="J70" s="94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No.36</v>
      </c>
      <c r="E74" s="26" t="str">
        <f t="shared" si="40"/>
        <v>No.37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5</v>
      </c>
      <c r="D75" s="94">
        <f t="shared" ref="D75:J75" ca="1" si="41">IF(D$2&lt;&gt;"",INDIRECT(D$2&amp;"!E66"),"")</f>
        <v>6</v>
      </c>
      <c r="E75" s="94">
        <f t="shared" ca="1" si="41"/>
        <v>4</v>
      </c>
      <c r="F75" s="94" t="str">
        <f t="shared" ca="1" si="41"/>
        <v/>
      </c>
      <c r="G75" s="94" t="str">
        <f t="shared" ca="1" si="41"/>
        <v/>
      </c>
      <c r="H75" s="94" t="str">
        <f t="shared" ca="1" si="41"/>
        <v/>
      </c>
      <c r="I75" s="94" t="str">
        <f t="shared" ca="1" si="41"/>
        <v/>
      </c>
      <c r="J75" s="94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17</v>
      </c>
      <c r="D76" s="94">
        <f t="shared" ref="D76:J76" ca="1" si="42">IF(D$2&lt;&gt;"",INDIRECT(D$2&amp;"!E67"),"")</f>
        <v>15</v>
      </c>
      <c r="E76" s="94">
        <f t="shared" ca="1" si="42"/>
        <v>18</v>
      </c>
      <c r="F76" s="94" t="str">
        <f t="shared" ca="1" si="42"/>
        <v/>
      </c>
      <c r="G76" s="94" t="str">
        <f t="shared" ca="1" si="42"/>
        <v/>
      </c>
      <c r="H76" s="94" t="str">
        <f t="shared" ca="1" si="42"/>
        <v/>
      </c>
      <c r="I76" s="94" t="str">
        <f t="shared" ca="1" si="42"/>
        <v/>
      </c>
      <c r="J76" s="94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22</v>
      </c>
      <c r="D77" s="94">
        <f t="shared" ref="D77:J77" ca="1" si="43">IF(D$2&lt;&gt;"",INDIRECT(D$2&amp;"!E68"),"")</f>
        <v>22</v>
      </c>
      <c r="E77" s="94">
        <f t="shared" ca="1" si="43"/>
        <v>21</v>
      </c>
      <c r="F77" s="94" t="str">
        <f t="shared" ca="1" si="43"/>
        <v/>
      </c>
      <c r="G77" s="94" t="str">
        <f t="shared" ca="1" si="43"/>
        <v/>
      </c>
      <c r="H77" s="94" t="str">
        <f t="shared" ca="1" si="43"/>
        <v/>
      </c>
      <c r="I77" s="94" t="str">
        <f t="shared" ca="1" si="43"/>
        <v/>
      </c>
      <c r="J77" s="94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1.4650000000000001</v>
      </c>
      <c r="D78" s="30">
        <f t="shared" ref="D78:J78" ca="1" si="44">IF(D$2&lt;&gt;"",INDIRECT(D$2&amp;"!E69"),"")</f>
        <v>1.7899999999999998</v>
      </c>
      <c r="E78" s="30">
        <f t="shared" ca="1" si="44"/>
        <v>1.1399999999999999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352</v>
      </c>
    </row>
    <row r="93" spans="1:11" x14ac:dyDescent="0.15">
      <c r="B93" s="10" t="s">
        <v>353</v>
      </c>
    </row>
    <row r="95" spans="1:11" x14ac:dyDescent="0.15">
      <c r="B95" s="10" t="s">
        <v>354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35:B35"/>
    <mergeCell ref="A36:B36"/>
    <mergeCell ref="A38:B39"/>
    <mergeCell ref="C38:J38"/>
    <mergeCell ref="A40:B40"/>
    <mergeCell ref="A47:B4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6EF7-21CE-41A5-805B-4BB12E32662C}">
  <sheetPr>
    <tabColor rgb="FF92D050"/>
  </sheetPr>
  <dimension ref="A1:AJ120"/>
  <sheetViews>
    <sheetView showGridLines="0" tabSelected="1" view="pageBreakPreview" topLeftCell="A32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305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411</v>
      </c>
      <c r="B4" s="135" t="s">
        <v>52</v>
      </c>
      <c r="C4" s="136"/>
      <c r="D4" s="94">
        <v>34</v>
      </c>
      <c r="E4" s="94">
        <v>26</v>
      </c>
      <c r="F4" s="4">
        <f t="shared" ref="F4:F43" si="0">IF(D4&gt;0,IF(B4="スギ",P4,IF(B4="ヒノキ",U4,IF(B4="アカマツ",Z4,IF(B4="カラマツ",AF4,AJ4)))),"")</f>
        <v>1.0900000000000001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0.97</v>
      </c>
      <c r="L4" s="95">
        <f t="shared" ref="L4:L43" si="2">ROUND(10^(-5+0.73504+1.83346*LOG(D4)+1.06569*LOG(E4)),2)</f>
        <v>1.1200000000000001</v>
      </c>
      <c r="M4" s="95">
        <f t="shared" ref="M4:M43" si="3">ROUND(10^(-5+0.71514+1.74357*LOG(D4)+1.17719*LOG(E4)),2)</f>
        <v>1.1200000000000001</v>
      </c>
      <c r="N4" s="95">
        <f t="shared" ref="N4:N43" si="4">ROUND(10^(-5+0.82956+1.76381*LOG(D4)+1.06412*LOG(E4)),2)</f>
        <v>1.0900000000000001</v>
      </c>
      <c r="O4" s="95">
        <f t="shared" ref="O4:O43" si="5">ROUND(10^(-5+0.88226+1.79204*LOG(D4)+0.99303*LOG(E4)),2)</f>
        <v>1.08</v>
      </c>
      <c r="P4" s="95">
        <f>HLOOKUP($D4,K$3:O$43,MATCH($A4,$A$3:$A$43,0),1)</f>
        <v>1.0900000000000001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0.98</v>
      </c>
      <c r="R4" s="95">
        <f t="shared" ref="R4:R43" si="7">ROUND(10^(1.905709*LOG(D4)+1.011385*LOG(E4)-4.293729),2)</f>
        <v>1.1399999999999999</v>
      </c>
      <c r="S4" s="95">
        <f t="shared" ref="S4:S43" si="8">ROUND(10^(1.771888*LOG(D4)+1.138415*LOG(E4)-4.271259),2)</f>
        <v>1.1299999999999999</v>
      </c>
      <c r="T4" s="95">
        <f t="shared" ref="T4:T43" si="9">ROUND(10^(1.671519*LOG(D4)+1.363617*LOG(E4)-4.404407),2)</f>
        <v>1.22</v>
      </c>
      <c r="U4" s="95">
        <f t="shared" ref="U4:U43" si="10">HLOOKUP($D4,Q$3:T$43,MATCH($A4,$A$3:$A$43,0),1)</f>
        <v>1.22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1.1599999999999999</v>
      </c>
      <c r="W4" s="95">
        <f t="shared" ref="W4:W43" si="12">ROUND(10^(-4.155639+1.847898*LOG(D4)+0.951955*LOG(E4)),2)</f>
        <v>1.05</v>
      </c>
      <c r="X4" s="95">
        <f t="shared" ref="X4:X43" si="13">ROUND(10^(-4.194535+1.804172*LOG(D4)+1.034248*LOG(E4)),2)</f>
        <v>1.08</v>
      </c>
      <c r="Y4" s="95">
        <f t="shared" ref="Y4:Y43" si="14">ROUND(10^(-4.42347+2.006485*LOG(D4)+0.967757*LOG(E4)),2)</f>
        <v>1.04</v>
      </c>
      <c r="Z4" s="95">
        <f t="shared" ref="Z4:Z43" si="15">HLOOKUP($D4,V$3:Y$43,MATCH($A4,$A$3:$A$43,0),1)</f>
        <v>1.08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0.93</v>
      </c>
      <c r="AB4" s="95">
        <f t="shared" ref="AB4:AB43" si="17">ROUND(10^(1.979213*LOG(D4)+0.998347*LOG(E4)-4.369281),2)</f>
        <v>1.19</v>
      </c>
      <c r="AC4" s="95">
        <f t="shared" ref="AC4:AC43" si="18">ROUND(10^(1.904401*LOG(D4)+1.062478*LOG(E4)-4.348104),2)</f>
        <v>1.18</v>
      </c>
      <c r="AD4" s="95">
        <f t="shared" ref="AD4:AD43" si="19">ROUND(10^(1.640825*LOG(D4)+1.080387*LOG(E4)-3.976731),2)</f>
        <v>1.1599999999999999</v>
      </c>
      <c r="AE4" s="95">
        <f t="shared" ref="AE4:AE43" si="20">ROUND(10^(1.90887*LOG(D4)+1.088002*LOG(E4)-4.431495),2)</f>
        <v>1.07</v>
      </c>
      <c r="AF4" s="95">
        <f t="shared" ref="AF4:AF43" si="21">HLOOKUP($D4,AA$3:AE$43,MATCH($A4,$A$3:$A$43,0),1)</f>
        <v>1.1599999999999999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0.93</v>
      </c>
      <c r="AH4" s="95">
        <f t="shared" ref="AH4:AH43" si="23">ROUND(10^(1.93813902*LOG(D4)+0.96697002*LOG(E4)-4.32216295),2)</f>
        <v>1.03</v>
      </c>
      <c r="AI4" s="95">
        <f t="shared" ref="AI4:AI43" si="24">ROUND(10^(1.82464098*LOG(D4)+0.97625989*LOG(E4)-4.15096808),2)</f>
        <v>1.06</v>
      </c>
      <c r="AJ4" s="95">
        <f t="shared" ref="AJ4:AJ43" si="25">HLOOKUP($D4,AG$3:AI$43,MATCH($A4,$A$3:$A$43,0),1)</f>
        <v>1.03</v>
      </c>
    </row>
    <row r="5" spans="1:36" ht="12.95" customHeight="1" x14ac:dyDescent="0.15">
      <c r="A5" s="94">
        <v>412</v>
      </c>
      <c r="B5" s="135" t="s">
        <v>52</v>
      </c>
      <c r="C5" s="136"/>
      <c r="D5" s="94">
        <v>22</v>
      </c>
      <c r="E5" s="94">
        <v>23</v>
      </c>
      <c r="F5" s="4">
        <f t="shared" si="0"/>
        <v>0.46</v>
      </c>
      <c r="G5" s="5" t="s">
        <v>65</v>
      </c>
      <c r="H5" s="94" t="s">
        <v>61</v>
      </c>
      <c r="I5" s="5" t="s">
        <v>65</v>
      </c>
      <c r="J5" s="1" t="s">
        <v>15</v>
      </c>
      <c r="K5" s="95">
        <f t="shared" si="1"/>
        <v>0.4</v>
      </c>
      <c r="L5" s="95">
        <f t="shared" si="2"/>
        <v>0.44</v>
      </c>
      <c r="M5" s="95">
        <f t="shared" si="3"/>
        <v>0.46</v>
      </c>
      <c r="N5" s="95">
        <f t="shared" si="4"/>
        <v>0.44</v>
      </c>
      <c r="O5" s="95">
        <f t="shared" si="5"/>
        <v>0.44</v>
      </c>
      <c r="P5" s="95">
        <f t="shared" ref="P5:P43" si="26">HLOOKUP($D5,K$3:O$43,MATCH(A5,$A$3:$A$43,0),1)</f>
        <v>0.46</v>
      </c>
      <c r="Q5" s="95">
        <f t="shared" si="6"/>
        <v>0.39</v>
      </c>
      <c r="R5" s="95">
        <f t="shared" si="7"/>
        <v>0.44</v>
      </c>
      <c r="S5" s="95">
        <f t="shared" si="8"/>
        <v>0.45</v>
      </c>
      <c r="T5" s="95">
        <f t="shared" si="9"/>
        <v>0.5</v>
      </c>
      <c r="U5" s="95">
        <f t="shared" si="10"/>
        <v>0.45</v>
      </c>
      <c r="V5" s="95">
        <f t="shared" si="11"/>
        <v>0.44</v>
      </c>
      <c r="W5" s="95">
        <f t="shared" si="12"/>
        <v>0.42</v>
      </c>
      <c r="X5" s="95">
        <f t="shared" si="13"/>
        <v>0.43</v>
      </c>
      <c r="Y5" s="95">
        <f t="shared" si="14"/>
        <v>0.39</v>
      </c>
      <c r="Z5" s="95">
        <f t="shared" si="15"/>
        <v>0.43</v>
      </c>
      <c r="AA5" s="95">
        <f t="shared" si="16"/>
        <v>0.38</v>
      </c>
      <c r="AB5" s="95">
        <f t="shared" si="17"/>
        <v>0.44</v>
      </c>
      <c r="AC5" s="95">
        <f t="shared" si="18"/>
        <v>0.45</v>
      </c>
      <c r="AD5" s="95">
        <f t="shared" si="19"/>
        <v>0.5</v>
      </c>
      <c r="AE5" s="95">
        <f t="shared" si="20"/>
        <v>0.41</v>
      </c>
      <c r="AF5" s="95">
        <f t="shared" si="21"/>
        <v>0.45</v>
      </c>
      <c r="AG5" s="95">
        <f t="shared" si="22"/>
        <v>0.36</v>
      </c>
      <c r="AH5" s="95">
        <f t="shared" si="23"/>
        <v>0.39</v>
      </c>
      <c r="AI5" s="95">
        <f t="shared" si="24"/>
        <v>0.42</v>
      </c>
      <c r="AJ5" s="95">
        <f t="shared" si="25"/>
        <v>0.39</v>
      </c>
    </row>
    <row r="6" spans="1:36" ht="12.95" customHeight="1" x14ac:dyDescent="0.15">
      <c r="A6" s="94">
        <v>413</v>
      </c>
      <c r="B6" s="135" t="s">
        <v>52</v>
      </c>
      <c r="C6" s="136"/>
      <c r="D6" s="94">
        <v>26</v>
      </c>
      <c r="E6" s="94">
        <v>23</v>
      </c>
      <c r="F6" s="4">
        <f t="shared" si="0"/>
        <v>0.61</v>
      </c>
      <c r="G6" s="94"/>
      <c r="H6" s="94"/>
      <c r="I6" s="99"/>
      <c r="J6" s="1" t="s">
        <v>15</v>
      </c>
      <c r="K6" s="95">
        <f t="shared" si="1"/>
        <v>0.53</v>
      </c>
      <c r="L6" s="95">
        <f t="shared" si="2"/>
        <v>0.6</v>
      </c>
      <c r="M6" s="95">
        <f t="shared" si="3"/>
        <v>0.61</v>
      </c>
      <c r="N6" s="95">
        <f t="shared" si="4"/>
        <v>0.59</v>
      </c>
      <c r="O6" s="95">
        <f t="shared" si="5"/>
        <v>0.59</v>
      </c>
      <c r="P6" s="95">
        <f t="shared" si="26"/>
        <v>0.61</v>
      </c>
      <c r="Q6" s="95">
        <f t="shared" si="6"/>
        <v>0.53</v>
      </c>
      <c r="R6" s="95">
        <f t="shared" si="7"/>
        <v>0.6</v>
      </c>
      <c r="S6" s="95">
        <f t="shared" si="8"/>
        <v>0.61</v>
      </c>
      <c r="T6" s="95">
        <f t="shared" si="9"/>
        <v>0.66</v>
      </c>
      <c r="U6" s="95">
        <f t="shared" si="10"/>
        <v>0.61</v>
      </c>
      <c r="V6" s="95">
        <f t="shared" si="11"/>
        <v>0.61</v>
      </c>
      <c r="W6" s="95">
        <f t="shared" si="12"/>
        <v>0.56999999999999995</v>
      </c>
      <c r="X6" s="95">
        <f t="shared" si="13"/>
        <v>0.57999999999999996</v>
      </c>
      <c r="Y6" s="95">
        <f t="shared" si="14"/>
        <v>0.54</v>
      </c>
      <c r="Z6" s="95">
        <f t="shared" si="15"/>
        <v>0.57999999999999996</v>
      </c>
      <c r="AA6" s="95">
        <f t="shared" si="16"/>
        <v>0.51</v>
      </c>
      <c r="AB6" s="95">
        <f t="shared" si="17"/>
        <v>0.62</v>
      </c>
      <c r="AC6" s="95">
        <f t="shared" si="18"/>
        <v>0.62</v>
      </c>
      <c r="AD6" s="95">
        <f t="shared" si="19"/>
        <v>0.65</v>
      </c>
      <c r="AE6" s="95">
        <f t="shared" si="20"/>
        <v>0.56000000000000005</v>
      </c>
      <c r="AF6" s="95">
        <f t="shared" si="21"/>
        <v>0.62</v>
      </c>
      <c r="AG6" s="95">
        <f t="shared" si="22"/>
        <v>0.5</v>
      </c>
      <c r="AH6" s="95">
        <f t="shared" si="23"/>
        <v>0.55000000000000004</v>
      </c>
      <c r="AI6" s="95">
        <f t="shared" si="24"/>
        <v>0.57999999999999996</v>
      </c>
      <c r="AJ6" s="95">
        <f t="shared" si="25"/>
        <v>0.55000000000000004</v>
      </c>
    </row>
    <row r="7" spans="1:36" ht="12.95" customHeight="1" x14ac:dyDescent="0.15">
      <c r="A7" s="94">
        <v>414</v>
      </c>
      <c r="B7" s="135" t="s">
        <v>52</v>
      </c>
      <c r="C7" s="136"/>
      <c r="D7" s="94">
        <v>30</v>
      </c>
      <c r="E7" s="94">
        <v>25</v>
      </c>
      <c r="F7" s="4">
        <f t="shared" si="0"/>
        <v>0.86</v>
      </c>
      <c r="G7" s="5"/>
      <c r="H7" s="94"/>
      <c r="I7" s="5"/>
      <c r="J7" s="1" t="s">
        <v>15</v>
      </c>
      <c r="K7" s="95">
        <f t="shared" si="1"/>
        <v>0.75</v>
      </c>
      <c r="L7" s="95">
        <f t="shared" si="2"/>
        <v>0.86</v>
      </c>
      <c r="M7" s="95">
        <f t="shared" si="3"/>
        <v>0.86</v>
      </c>
      <c r="N7" s="95">
        <f t="shared" si="4"/>
        <v>0.84</v>
      </c>
      <c r="O7" s="95">
        <f t="shared" si="5"/>
        <v>0.83</v>
      </c>
      <c r="P7" s="95">
        <f t="shared" si="26"/>
        <v>0.86</v>
      </c>
      <c r="Q7" s="95">
        <f t="shared" si="6"/>
        <v>0.75</v>
      </c>
      <c r="R7" s="95">
        <f t="shared" si="7"/>
        <v>0.86</v>
      </c>
      <c r="S7" s="95">
        <f t="shared" si="8"/>
        <v>0.87</v>
      </c>
      <c r="T7" s="95">
        <f t="shared" si="9"/>
        <v>0.94</v>
      </c>
      <c r="U7" s="95">
        <f t="shared" si="10"/>
        <v>0.87</v>
      </c>
      <c r="V7" s="95">
        <f t="shared" si="11"/>
        <v>0.88</v>
      </c>
      <c r="W7" s="95">
        <f t="shared" si="12"/>
        <v>0.8</v>
      </c>
      <c r="X7" s="95">
        <f t="shared" si="13"/>
        <v>0.82</v>
      </c>
      <c r="Y7" s="95">
        <f t="shared" si="14"/>
        <v>0.78</v>
      </c>
      <c r="Z7" s="95">
        <f t="shared" si="15"/>
        <v>0.82</v>
      </c>
      <c r="AA7" s="95">
        <f t="shared" si="16"/>
        <v>0.72</v>
      </c>
      <c r="AB7" s="95">
        <f t="shared" si="17"/>
        <v>0.89</v>
      </c>
      <c r="AC7" s="95">
        <f t="shared" si="18"/>
        <v>0.89</v>
      </c>
      <c r="AD7" s="95">
        <f t="shared" si="19"/>
        <v>0.91</v>
      </c>
      <c r="AE7" s="95">
        <f t="shared" si="20"/>
        <v>0.81</v>
      </c>
      <c r="AF7" s="95">
        <f t="shared" si="21"/>
        <v>0.89</v>
      </c>
      <c r="AG7" s="95">
        <f t="shared" si="22"/>
        <v>0.71</v>
      </c>
      <c r="AH7" s="95">
        <f t="shared" si="23"/>
        <v>0.78</v>
      </c>
      <c r="AI7" s="95">
        <f t="shared" si="24"/>
        <v>0.81</v>
      </c>
      <c r="AJ7" s="95">
        <f t="shared" si="25"/>
        <v>0.78</v>
      </c>
    </row>
    <row r="8" spans="1:36" ht="12.95" customHeight="1" x14ac:dyDescent="0.15">
      <c r="A8" s="94">
        <v>415</v>
      </c>
      <c r="B8" s="135" t="s">
        <v>52</v>
      </c>
      <c r="C8" s="136"/>
      <c r="D8" s="94">
        <v>36</v>
      </c>
      <c r="E8" s="94">
        <v>26</v>
      </c>
      <c r="F8" s="4">
        <f t="shared" si="0"/>
        <v>1.2</v>
      </c>
      <c r="G8" s="5" t="s">
        <v>59</v>
      </c>
      <c r="H8" s="94" t="s">
        <v>61</v>
      </c>
      <c r="I8" s="5" t="s">
        <v>59</v>
      </c>
      <c r="J8" s="1" t="s">
        <v>15</v>
      </c>
      <c r="K8" s="95">
        <f t="shared" si="1"/>
        <v>1.07</v>
      </c>
      <c r="L8" s="95">
        <f t="shared" si="2"/>
        <v>1.25</v>
      </c>
      <c r="M8" s="95">
        <f t="shared" si="3"/>
        <v>1.24</v>
      </c>
      <c r="N8" s="95">
        <f t="shared" si="4"/>
        <v>1.2</v>
      </c>
      <c r="O8" s="95">
        <f t="shared" si="5"/>
        <v>1.19</v>
      </c>
      <c r="P8" s="95">
        <f t="shared" si="26"/>
        <v>1.2</v>
      </c>
      <c r="Q8" s="95">
        <f t="shared" si="6"/>
        <v>1.08</v>
      </c>
      <c r="R8" s="95">
        <f t="shared" si="7"/>
        <v>1.27</v>
      </c>
      <c r="S8" s="95">
        <f t="shared" si="8"/>
        <v>1.25</v>
      </c>
      <c r="T8" s="95">
        <f t="shared" si="9"/>
        <v>1.34</v>
      </c>
      <c r="U8" s="95">
        <f t="shared" si="10"/>
        <v>1.34</v>
      </c>
      <c r="V8" s="95">
        <f t="shared" si="11"/>
        <v>1.3</v>
      </c>
      <c r="W8" s="95">
        <f t="shared" si="12"/>
        <v>1.17</v>
      </c>
      <c r="X8" s="95">
        <f t="shared" si="13"/>
        <v>1.19</v>
      </c>
      <c r="Y8" s="95">
        <f t="shared" si="14"/>
        <v>1.17</v>
      </c>
      <c r="Z8" s="95">
        <f t="shared" si="15"/>
        <v>1.19</v>
      </c>
      <c r="AA8" s="95">
        <f t="shared" si="16"/>
        <v>1.03</v>
      </c>
      <c r="AB8" s="95">
        <f t="shared" si="17"/>
        <v>1.33</v>
      </c>
      <c r="AC8" s="95">
        <f t="shared" si="18"/>
        <v>1.32</v>
      </c>
      <c r="AD8" s="95">
        <f t="shared" si="19"/>
        <v>1.28</v>
      </c>
      <c r="AE8" s="95">
        <f t="shared" si="20"/>
        <v>1.2</v>
      </c>
      <c r="AF8" s="95">
        <f t="shared" si="21"/>
        <v>1.28</v>
      </c>
      <c r="AG8" s="95">
        <f t="shared" si="22"/>
        <v>1.04</v>
      </c>
      <c r="AH8" s="95">
        <f t="shared" si="23"/>
        <v>1.1499999999999999</v>
      </c>
      <c r="AI8" s="95">
        <f t="shared" si="24"/>
        <v>1.18</v>
      </c>
      <c r="AJ8" s="95">
        <f t="shared" si="25"/>
        <v>1.1499999999999999</v>
      </c>
    </row>
    <row r="9" spans="1:36" ht="12.95" customHeight="1" x14ac:dyDescent="0.15">
      <c r="A9" s="94">
        <v>416</v>
      </c>
      <c r="B9" s="135" t="s">
        <v>52</v>
      </c>
      <c r="C9" s="136"/>
      <c r="D9" s="94">
        <v>38</v>
      </c>
      <c r="E9" s="94">
        <v>26</v>
      </c>
      <c r="F9" s="4">
        <f t="shared" si="0"/>
        <v>1.32</v>
      </c>
      <c r="G9" s="5"/>
      <c r="H9" s="94"/>
      <c r="I9" s="94"/>
      <c r="J9" s="1" t="s">
        <v>15</v>
      </c>
      <c r="K9" s="95">
        <f t="shared" si="1"/>
        <v>1.17</v>
      </c>
      <c r="L9" s="95">
        <f t="shared" si="2"/>
        <v>1.38</v>
      </c>
      <c r="M9" s="95">
        <f t="shared" si="3"/>
        <v>1.37</v>
      </c>
      <c r="N9" s="95">
        <f t="shared" si="4"/>
        <v>1.32</v>
      </c>
      <c r="O9" s="95">
        <f t="shared" si="5"/>
        <v>1.31</v>
      </c>
      <c r="P9" s="95">
        <f t="shared" si="26"/>
        <v>1.32</v>
      </c>
      <c r="Q9" s="95">
        <f t="shared" si="6"/>
        <v>1.2</v>
      </c>
      <c r="R9" s="95">
        <f t="shared" si="7"/>
        <v>1.41</v>
      </c>
      <c r="S9" s="95">
        <f t="shared" si="8"/>
        <v>1.38</v>
      </c>
      <c r="T9" s="95">
        <f t="shared" si="9"/>
        <v>1.46</v>
      </c>
      <c r="U9" s="95">
        <f t="shared" si="10"/>
        <v>1.46</v>
      </c>
      <c r="V9" s="95">
        <f t="shared" si="11"/>
        <v>1.44</v>
      </c>
      <c r="W9" s="95">
        <f t="shared" si="12"/>
        <v>1.29</v>
      </c>
      <c r="X9" s="95">
        <f t="shared" si="13"/>
        <v>1.32</v>
      </c>
      <c r="Y9" s="95">
        <f t="shared" si="14"/>
        <v>1.31</v>
      </c>
      <c r="Z9" s="95">
        <f t="shared" si="15"/>
        <v>1.32</v>
      </c>
      <c r="AA9" s="95">
        <f t="shared" si="16"/>
        <v>1.1399999999999999</v>
      </c>
      <c r="AB9" s="95">
        <f t="shared" si="17"/>
        <v>1.48</v>
      </c>
      <c r="AC9" s="95">
        <f t="shared" si="18"/>
        <v>1.46</v>
      </c>
      <c r="AD9" s="95">
        <f t="shared" si="19"/>
        <v>1.39</v>
      </c>
      <c r="AE9" s="95">
        <f t="shared" si="20"/>
        <v>1.33</v>
      </c>
      <c r="AF9" s="95">
        <f t="shared" si="21"/>
        <v>1.39</v>
      </c>
      <c r="AG9" s="95">
        <f t="shared" si="22"/>
        <v>1.1599999999999999</v>
      </c>
      <c r="AH9" s="95">
        <f t="shared" si="23"/>
        <v>1.28</v>
      </c>
      <c r="AI9" s="95">
        <f t="shared" si="24"/>
        <v>1.3</v>
      </c>
      <c r="AJ9" s="95">
        <f t="shared" si="25"/>
        <v>1.28</v>
      </c>
    </row>
    <row r="10" spans="1:36" ht="12.95" customHeight="1" x14ac:dyDescent="0.15">
      <c r="A10" s="94">
        <v>417</v>
      </c>
      <c r="B10" s="135" t="s">
        <v>52</v>
      </c>
      <c r="C10" s="136"/>
      <c r="D10" s="94">
        <v>32</v>
      </c>
      <c r="E10" s="94">
        <v>25</v>
      </c>
      <c r="F10" s="4">
        <f t="shared" si="0"/>
        <v>0.94</v>
      </c>
      <c r="G10" s="94"/>
      <c r="H10" s="94"/>
      <c r="I10" s="94"/>
      <c r="J10" s="1" t="s">
        <v>15</v>
      </c>
      <c r="K10" s="95">
        <f t="shared" si="1"/>
        <v>0.83</v>
      </c>
      <c r="L10" s="95">
        <f t="shared" si="2"/>
        <v>0.96</v>
      </c>
      <c r="M10" s="95">
        <f t="shared" si="3"/>
        <v>0.97</v>
      </c>
      <c r="N10" s="95">
        <f t="shared" si="4"/>
        <v>0.94</v>
      </c>
      <c r="O10" s="95">
        <f t="shared" si="5"/>
        <v>0.93</v>
      </c>
      <c r="P10" s="95">
        <f t="shared" si="26"/>
        <v>0.94</v>
      </c>
      <c r="Q10" s="95">
        <f t="shared" si="6"/>
        <v>0.84</v>
      </c>
      <c r="R10" s="95">
        <f t="shared" si="7"/>
        <v>0.97</v>
      </c>
      <c r="S10" s="95">
        <f t="shared" si="8"/>
        <v>0.97</v>
      </c>
      <c r="T10" s="95">
        <f t="shared" si="9"/>
        <v>1.04</v>
      </c>
      <c r="U10" s="95">
        <f t="shared" si="10"/>
        <v>1.04</v>
      </c>
      <c r="V10" s="95">
        <f t="shared" si="11"/>
        <v>1</v>
      </c>
      <c r="W10" s="95">
        <f t="shared" si="12"/>
        <v>0.9</v>
      </c>
      <c r="X10" s="95">
        <f t="shared" si="13"/>
        <v>0.93</v>
      </c>
      <c r="Y10" s="95">
        <f t="shared" si="14"/>
        <v>0.89</v>
      </c>
      <c r="Z10" s="95">
        <f t="shared" si="15"/>
        <v>0.93</v>
      </c>
      <c r="AA10" s="95">
        <f t="shared" si="16"/>
        <v>0.8</v>
      </c>
      <c r="AB10" s="95">
        <f t="shared" si="17"/>
        <v>1.01</v>
      </c>
      <c r="AC10" s="95">
        <f t="shared" si="18"/>
        <v>1.01</v>
      </c>
      <c r="AD10" s="95">
        <f t="shared" si="19"/>
        <v>1.01</v>
      </c>
      <c r="AE10" s="95">
        <f t="shared" si="20"/>
        <v>0.92</v>
      </c>
      <c r="AF10" s="95">
        <f t="shared" si="21"/>
        <v>1.01</v>
      </c>
      <c r="AG10" s="95">
        <f t="shared" si="22"/>
        <v>0.8</v>
      </c>
      <c r="AH10" s="95">
        <f t="shared" si="23"/>
        <v>0.88</v>
      </c>
      <c r="AI10" s="95">
        <f t="shared" si="24"/>
        <v>0.91</v>
      </c>
      <c r="AJ10" s="95">
        <f t="shared" si="25"/>
        <v>0.88</v>
      </c>
    </row>
    <row r="11" spans="1:36" ht="12.95" customHeight="1" x14ac:dyDescent="0.15">
      <c r="A11" s="94">
        <v>418</v>
      </c>
      <c r="B11" s="135" t="s">
        <v>52</v>
      </c>
      <c r="C11" s="136"/>
      <c r="D11" s="94">
        <v>34</v>
      </c>
      <c r="E11" s="94">
        <v>25</v>
      </c>
      <c r="F11" s="4">
        <f t="shared" si="0"/>
        <v>1.04</v>
      </c>
      <c r="G11" s="5"/>
      <c r="H11" s="94"/>
      <c r="I11" s="94"/>
      <c r="J11" s="1" t="s">
        <v>15</v>
      </c>
      <c r="K11" s="95">
        <f t="shared" si="1"/>
        <v>0.93</v>
      </c>
      <c r="L11" s="95">
        <f t="shared" si="2"/>
        <v>1.08</v>
      </c>
      <c r="M11" s="95">
        <f t="shared" si="3"/>
        <v>1.07</v>
      </c>
      <c r="N11" s="95">
        <f t="shared" si="4"/>
        <v>1.04</v>
      </c>
      <c r="O11" s="95">
        <f t="shared" si="5"/>
        <v>1.03</v>
      </c>
      <c r="P11" s="95">
        <f t="shared" si="26"/>
        <v>1.04</v>
      </c>
      <c r="Q11" s="95">
        <f t="shared" si="6"/>
        <v>0.94</v>
      </c>
      <c r="R11" s="95">
        <f t="shared" si="7"/>
        <v>1.0900000000000001</v>
      </c>
      <c r="S11" s="95">
        <f t="shared" si="8"/>
        <v>1.08</v>
      </c>
      <c r="T11" s="95">
        <f t="shared" si="9"/>
        <v>1.1499999999999999</v>
      </c>
      <c r="U11" s="95">
        <f t="shared" si="10"/>
        <v>1.1499999999999999</v>
      </c>
      <c r="V11" s="95">
        <f t="shared" si="11"/>
        <v>1.1200000000000001</v>
      </c>
      <c r="W11" s="95">
        <f t="shared" si="12"/>
        <v>1.01</v>
      </c>
      <c r="X11" s="95">
        <f t="shared" si="13"/>
        <v>1.03</v>
      </c>
      <c r="Y11" s="95">
        <f t="shared" si="14"/>
        <v>1.01</v>
      </c>
      <c r="Z11" s="95">
        <f t="shared" si="15"/>
        <v>1.03</v>
      </c>
      <c r="AA11" s="95">
        <f t="shared" si="16"/>
        <v>0.9</v>
      </c>
      <c r="AB11" s="95">
        <f t="shared" si="17"/>
        <v>1.1399999999999999</v>
      </c>
      <c r="AC11" s="95">
        <f t="shared" si="18"/>
        <v>1.1299999999999999</v>
      </c>
      <c r="AD11" s="95">
        <f t="shared" si="19"/>
        <v>1.1100000000000001</v>
      </c>
      <c r="AE11" s="95">
        <f t="shared" si="20"/>
        <v>1.03</v>
      </c>
      <c r="AF11" s="95">
        <f t="shared" si="21"/>
        <v>1.1100000000000001</v>
      </c>
      <c r="AG11" s="95">
        <f t="shared" si="22"/>
        <v>0.9</v>
      </c>
      <c r="AH11" s="95">
        <f t="shared" si="23"/>
        <v>0.99</v>
      </c>
      <c r="AI11" s="95">
        <f t="shared" si="24"/>
        <v>1.02</v>
      </c>
      <c r="AJ11" s="95">
        <f t="shared" si="25"/>
        <v>0.99</v>
      </c>
    </row>
    <row r="12" spans="1:36" ht="12.95" customHeight="1" x14ac:dyDescent="0.15">
      <c r="A12" s="94">
        <v>419</v>
      </c>
      <c r="B12" s="135" t="s">
        <v>52</v>
      </c>
      <c r="C12" s="136"/>
      <c r="D12" s="94">
        <v>24</v>
      </c>
      <c r="E12" s="94">
        <v>23</v>
      </c>
      <c r="F12" s="4">
        <f t="shared" si="0"/>
        <v>0.53</v>
      </c>
      <c r="G12" s="5"/>
      <c r="H12" s="94" t="s">
        <v>61</v>
      </c>
      <c r="I12" s="94" t="s">
        <v>84</v>
      </c>
      <c r="J12" s="1" t="s">
        <v>15</v>
      </c>
      <c r="K12" s="95">
        <f t="shared" si="1"/>
        <v>0.46</v>
      </c>
      <c r="L12" s="95">
        <f t="shared" si="2"/>
        <v>0.52</v>
      </c>
      <c r="M12" s="95">
        <f t="shared" si="3"/>
        <v>0.53</v>
      </c>
      <c r="N12" s="95">
        <f t="shared" si="4"/>
        <v>0.52</v>
      </c>
      <c r="O12" s="95">
        <f t="shared" si="5"/>
        <v>0.51</v>
      </c>
      <c r="P12" s="95">
        <f t="shared" si="26"/>
        <v>0.53</v>
      </c>
      <c r="Q12" s="95">
        <f t="shared" si="6"/>
        <v>0.46</v>
      </c>
      <c r="R12" s="95">
        <f t="shared" si="7"/>
        <v>0.52</v>
      </c>
      <c r="S12" s="95">
        <f t="shared" si="8"/>
        <v>0.53</v>
      </c>
      <c r="T12" s="95">
        <f t="shared" si="9"/>
        <v>0.56999999999999995</v>
      </c>
      <c r="U12" s="95">
        <f t="shared" si="10"/>
        <v>0.53</v>
      </c>
      <c r="V12" s="95">
        <f t="shared" si="11"/>
        <v>0.53</v>
      </c>
      <c r="W12" s="95">
        <f t="shared" si="12"/>
        <v>0.49</v>
      </c>
      <c r="X12" s="95">
        <f t="shared" si="13"/>
        <v>0.51</v>
      </c>
      <c r="Y12" s="95">
        <f t="shared" si="14"/>
        <v>0.46</v>
      </c>
      <c r="Z12" s="95">
        <f t="shared" si="15"/>
        <v>0.51</v>
      </c>
      <c r="AA12" s="95">
        <f t="shared" si="16"/>
        <v>0.44</v>
      </c>
      <c r="AB12" s="95">
        <f t="shared" si="17"/>
        <v>0.53</v>
      </c>
      <c r="AC12" s="95">
        <f t="shared" si="18"/>
        <v>0.53</v>
      </c>
      <c r="AD12" s="95">
        <f t="shared" si="19"/>
        <v>0.56999999999999995</v>
      </c>
      <c r="AE12" s="95">
        <f t="shared" si="20"/>
        <v>0.48</v>
      </c>
      <c r="AF12" s="95">
        <f t="shared" si="21"/>
        <v>0.53</v>
      </c>
      <c r="AG12" s="95">
        <f t="shared" si="22"/>
        <v>0.43</v>
      </c>
      <c r="AH12" s="95">
        <f t="shared" si="23"/>
        <v>0.47</v>
      </c>
      <c r="AI12" s="95">
        <f t="shared" si="24"/>
        <v>0.5</v>
      </c>
      <c r="AJ12" s="95">
        <f t="shared" si="25"/>
        <v>0.47</v>
      </c>
    </row>
    <row r="13" spans="1:36" ht="12.95" customHeight="1" x14ac:dyDescent="0.15">
      <c r="A13" s="94">
        <v>420</v>
      </c>
      <c r="B13" s="135" t="s">
        <v>52</v>
      </c>
      <c r="C13" s="136"/>
      <c r="D13" s="94">
        <v>24</v>
      </c>
      <c r="E13" s="94">
        <v>23</v>
      </c>
      <c r="F13" s="4">
        <f t="shared" si="0"/>
        <v>0.53</v>
      </c>
      <c r="G13" s="5"/>
      <c r="H13" s="94"/>
      <c r="I13" s="94"/>
      <c r="J13" s="1" t="s">
        <v>15</v>
      </c>
      <c r="K13" s="95">
        <f t="shared" si="1"/>
        <v>0.46</v>
      </c>
      <c r="L13" s="95">
        <f t="shared" si="2"/>
        <v>0.52</v>
      </c>
      <c r="M13" s="95">
        <f t="shared" si="3"/>
        <v>0.53</v>
      </c>
      <c r="N13" s="95">
        <f t="shared" si="4"/>
        <v>0.52</v>
      </c>
      <c r="O13" s="95">
        <f t="shared" si="5"/>
        <v>0.51</v>
      </c>
      <c r="P13" s="95">
        <f t="shared" si="26"/>
        <v>0.53</v>
      </c>
      <c r="Q13" s="95">
        <f t="shared" si="6"/>
        <v>0.46</v>
      </c>
      <c r="R13" s="95">
        <f t="shared" si="7"/>
        <v>0.52</v>
      </c>
      <c r="S13" s="95">
        <f t="shared" si="8"/>
        <v>0.53</v>
      </c>
      <c r="T13" s="95">
        <f t="shared" si="9"/>
        <v>0.56999999999999995</v>
      </c>
      <c r="U13" s="95">
        <f t="shared" si="10"/>
        <v>0.53</v>
      </c>
      <c r="V13" s="95">
        <f t="shared" si="11"/>
        <v>0.53</v>
      </c>
      <c r="W13" s="95">
        <f t="shared" si="12"/>
        <v>0.49</v>
      </c>
      <c r="X13" s="95">
        <f t="shared" si="13"/>
        <v>0.51</v>
      </c>
      <c r="Y13" s="95">
        <f t="shared" si="14"/>
        <v>0.46</v>
      </c>
      <c r="Z13" s="95">
        <f t="shared" si="15"/>
        <v>0.51</v>
      </c>
      <c r="AA13" s="95">
        <f t="shared" si="16"/>
        <v>0.44</v>
      </c>
      <c r="AB13" s="95">
        <f t="shared" si="17"/>
        <v>0.53</v>
      </c>
      <c r="AC13" s="95">
        <f t="shared" si="18"/>
        <v>0.53</v>
      </c>
      <c r="AD13" s="95">
        <f t="shared" si="19"/>
        <v>0.56999999999999995</v>
      </c>
      <c r="AE13" s="95">
        <f t="shared" si="20"/>
        <v>0.48</v>
      </c>
      <c r="AF13" s="95">
        <f t="shared" si="21"/>
        <v>0.53</v>
      </c>
      <c r="AG13" s="95">
        <f t="shared" si="22"/>
        <v>0.43</v>
      </c>
      <c r="AH13" s="95">
        <f t="shared" si="23"/>
        <v>0.47</v>
      </c>
      <c r="AI13" s="95">
        <f t="shared" si="24"/>
        <v>0.5</v>
      </c>
      <c r="AJ13" s="95">
        <f t="shared" si="25"/>
        <v>0.47</v>
      </c>
    </row>
    <row r="14" spans="1:36" ht="12.95" customHeight="1" x14ac:dyDescent="0.15">
      <c r="A14" s="94">
        <v>421</v>
      </c>
      <c r="B14" s="135" t="s">
        <v>52</v>
      </c>
      <c r="C14" s="136"/>
      <c r="D14" s="94">
        <v>26</v>
      </c>
      <c r="E14" s="94">
        <v>24</v>
      </c>
      <c r="F14" s="4">
        <f t="shared" si="0"/>
        <v>0.64</v>
      </c>
      <c r="G14" s="5"/>
      <c r="H14" s="94"/>
      <c r="I14" s="94"/>
      <c r="J14" s="1" t="s">
        <v>15</v>
      </c>
      <c r="K14" s="95">
        <f t="shared" si="1"/>
        <v>0.56000000000000005</v>
      </c>
      <c r="L14" s="95">
        <f t="shared" si="2"/>
        <v>0.63</v>
      </c>
      <c r="M14" s="95">
        <f t="shared" si="3"/>
        <v>0.64</v>
      </c>
      <c r="N14" s="95">
        <f t="shared" si="4"/>
        <v>0.62</v>
      </c>
      <c r="O14" s="95">
        <f t="shared" si="5"/>
        <v>0.61</v>
      </c>
      <c r="P14" s="95">
        <f t="shared" si="26"/>
        <v>0.64</v>
      </c>
      <c r="Q14" s="95">
        <f t="shared" si="6"/>
        <v>0.56000000000000005</v>
      </c>
      <c r="R14" s="95">
        <f t="shared" si="7"/>
        <v>0.63</v>
      </c>
      <c r="S14" s="95">
        <f t="shared" si="8"/>
        <v>0.64</v>
      </c>
      <c r="T14" s="95">
        <f t="shared" si="9"/>
        <v>0.7</v>
      </c>
      <c r="U14" s="95">
        <f t="shared" si="10"/>
        <v>0.64</v>
      </c>
      <c r="V14" s="95">
        <f t="shared" si="11"/>
        <v>0.64</v>
      </c>
      <c r="W14" s="95">
        <f t="shared" si="12"/>
        <v>0.59</v>
      </c>
      <c r="X14" s="95">
        <f t="shared" si="13"/>
        <v>0.61</v>
      </c>
      <c r="Y14" s="95">
        <f t="shared" si="14"/>
        <v>0.56000000000000005</v>
      </c>
      <c r="Z14" s="95">
        <f t="shared" si="15"/>
        <v>0.61</v>
      </c>
      <c r="AA14" s="95">
        <f t="shared" si="16"/>
        <v>0.53</v>
      </c>
      <c r="AB14" s="95">
        <f t="shared" si="17"/>
        <v>0.64</v>
      </c>
      <c r="AC14" s="95">
        <f t="shared" si="18"/>
        <v>0.65</v>
      </c>
      <c r="AD14" s="95">
        <f t="shared" si="19"/>
        <v>0.69</v>
      </c>
      <c r="AE14" s="95">
        <f t="shared" si="20"/>
        <v>0.59</v>
      </c>
      <c r="AF14" s="95">
        <f t="shared" si="21"/>
        <v>0.65</v>
      </c>
      <c r="AG14" s="95">
        <f t="shared" si="22"/>
        <v>0.52</v>
      </c>
      <c r="AH14" s="95">
        <f t="shared" si="23"/>
        <v>0.56999999999999995</v>
      </c>
      <c r="AI14" s="95">
        <f t="shared" si="24"/>
        <v>0.6</v>
      </c>
      <c r="AJ14" s="95">
        <f t="shared" si="25"/>
        <v>0.56999999999999995</v>
      </c>
    </row>
    <row r="15" spans="1:36" ht="12.95" customHeight="1" x14ac:dyDescent="0.15">
      <c r="A15" s="94">
        <v>422</v>
      </c>
      <c r="B15" s="135" t="s">
        <v>52</v>
      </c>
      <c r="C15" s="136"/>
      <c r="D15" s="94">
        <v>28</v>
      </c>
      <c r="E15" s="94">
        <v>25</v>
      </c>
      <c r="F15" s="4">
        <f t="shared" si="0"/>
        <v>0.77</v>
      </c>
      <c r="G15" s="94"/>
      <c r="H15" s="94"/>
      <c r="I15" s="94"/>
      <c r="J15" s="1" t="s">
        <v>15</v>
      </c>
      <c r="K15" s="95">
        <f t="shared" si="1"/>
        <v>0.66</v>
      </c>
      <c r="L15" s="95">
        <f t="shared" si="2"/>
        <v>0.76</v>
      </c>
      <c r="M15" s="95">
        <f t="shared" si="3"/>
        <v>0.77</v>
      </c>
      <c r="N15" s="95">
        <f t="shared" si="4"/>
        <v>0.74</v>
      </c>
      <c r="O15" s="95">
        <f t="shared" si="5"/>
        <v>0.73</v>
      </c>
      <c r="P15" s="95">
        <f t="shared" si="26"/>
        <v>0.77</v>
      </c>
      <c r="Q15" s="95">
        <f t="shared" si="6"/>
        <v>0.66</v>
      </c>
      <c r="R15" s="95">
        <f t="shared" si="7"/>
        <v>0.76</v>
      </c>
      <c r="S15" s="95">
        <f t="shared" si="8"/>
        <v>0.77</v>
      </c>
      <c r="T15" s="95">
        <f t="shared" si="9"/>
        <v>0.83</v>
      </c>
      <c r="U15" s="95">
        <f t="shared" si="10"/>
        <v>0.77</v>
      </c>
      <c r="V15" s="95">
        <f t="shared" si="11"/>
        <v>0.77</v>
      </c>
      <c r="W15" s="95">
        <f t="shared" si="12"/>
        <v>0.71</v>
      </c>
      <c r="X15" s="95">
        <f t="shared" si="13"/>
        <v>0.73</v>
      </c>
      <c r="Y15" s="95">
        <f t="shared" si="14"/>
        <v>0.68</v>
      </c>
      <c r="Z15" s="95">
        <f t="shared" si="15"/>
        <v>0.73</v>
      </c>
      <c r="AA15" s="95">
        <f t="shared" si="16"/>
        <v>0.63</v>
      </c>
      <c r="AB15" s="95">
        <f t="shared" si="17"/>
        <v>0.78</v>
      </c>
      <c r="AC15" s="95">
        <f t="shared" si="18"/>
        <v>0.78</v>
      </c>
      <c r="AD15" s="95">
        <f t="shared" si="19"/>
        <v>0.81</v>
      </c>
      <c r="AE15" s="95">
        <f t="shared" si="20"/>
        <v>0.71</v>
      </c>
      <c r="AF15" s="95">
        <f t="shared" si="21"/>
        <v>0.78</v>
      </c>
      <c r="AG15" s="95">
        <f t="shared" si="22"/>
        <v>0.62</v>
      </c>
      <c r="AH15" s="95">
        <f t="shared" si="23"/>
        <v>0.68</v>
      </c>
      <c r="AI15" s="95">
        <f t="shared" si="24"/>
        <v>0.72</v>
      </c>
      <c r="AJ15" s="95">
        <f t="shared" si="25"/>
        <v>0.68</v>
      </c>
    </row>
    <row r="16" spans="1:36" ht="12.95" customHeight="1" x14ac:dyDescent="0.15">
      <c r="A16" s="94">
        <v>423</v>
      </c>
      <c r="B16" s="135" t="s">
        <v>52</v>
      </c>
      <c r="C16" s="136"/>
      <c r="D16" s="94">
        <v>34</v>
      </c>
      <c r="E16" s="94">
        <v>25</v>
      </c>
      <c r="F16" s="4">
        <f t="shared" si="0"/>
        <v>1.04</v>
      </c>
      <c r="G16" s="5"/>
      <c r="H16" s="94"/>
      <c r="I16" s="94"/>
      <c r="J16" s="1" t="s">
        <v>15</v>
      </c>
      <c r="K16" s="95">
        <f t="shared" si="1"/>
        <v>0.93</v>
      </c>
      <c r="L16" s="95">
        <f t="shared" si="2"/>
        <v>1.08</v>
      </c>
      <c r="M16" s="95">
        <f t="shared" si="3"/>
        <v>1.07</v>
      </c>
      <c r="N16" s="95">
        <f t="shared" si="4"/>
        <v>1.04</v>
      </c>
      <c r="O16" s="95">
        <f t="shared" si="5"/>
        <v>1.03</v>
      </c>
      <c r="P16" s="95">
        <f t="shared" si="26"/>
        <v>1.04</v>
      </c>
      <c r="Q16" s="95">
        <f t="shared" si="6"/>
        <v>0.94</v>
      </c>
      <c r="R16" s="95">
        <f t="shared" si="7"/>
        <v>1.0900000000000001</v>
      </c>
      <c r="S16" s="95">
        <f t="shared" si="8"/>
        <v>1.08</v>
      </c>
      <c r="T16" s="95">
        <f t="shared" si="9"/>
        <v>1.1499999999999999</v>
      </c>
      <c r="U16" s="95">
        <f t="shared" si="10"/>
        <v>1.1499999999999999</v>
      </c>
      <c r="V16" s="95">
        <f t="shared" si="11"/>
        <v>1.1200000000000001</v>
      </c>
      <c r="W16" s="95">
        <f t="shared" si="12"/>
        <v>1.01</v>
      </c>
      <c r="X16" s="95">
        <f t="shared" si="13"/>
        <v>1.03</v>
      </c>
      <c r="Y16" s="95">
        <f t="shared" si="14"/>
        <v>1.01</v>
      </c>
      <c r="Z16" s="95">
        <f t="shared" si="15"/>
        <v>1.03</v>
      </c>
      <c r="AA16" s="95">
        <f t="shared" si="16"/>
        <v>0.9</v>
      </c>
      <c r="AB16" s="95">
        <f t="shared" si="17"/>
        <v>1.1399999999999999</v>
      </c>
      <c r="AC16" s="95">
        <f t="shared" si="18"/>
        <v>1.1299999999999999</v>
      </c>
      <c r="AD16" s="95">
        <f t="shared" si="19"/>
        <v>1.1100000000000001</v>
      </c>
      <c r="AE16" s="95">
        <f t="shared" si="20"/>
        <v>1.03</v>
      </c>
      <c r="AF16" s="95">
        <f t="shared" si="21"/>
        <v>1.1100000000000001</v>
      </c>
      <c r="AG16" s="95">
        <f t="shared" si="22"/>
        <v>0.9</v>
      </c>
      <c r="AH16" s="95">
        <f t="shared" si="23"/>
        <v>0.99</v>
      </c>
      <c r="AI16" s="95">
        <f t="shared" si="24"/>
        <v>1.02</v>
      </c>
      <c r="AJ16" s="95">
        <f t="shared" si="25"/>
        <v>0.99</v>
      </c>
    </row>
    <row r="17" spans="1:36" ht="12.95" customHeight="1" x14ac:dyDescent="0.15">
      <c r="A17" s="94"/>
      <c r="B17" s="135"/>
      <c r="C17" s="136"/>
      <c r="D17" s="94"/>
      <c r="E17" s="94"/>
      <c r="F17" s="4" t="str">
        <f t="shared" si="0"/>
        <v/>
      </c>
      <c r="G17" s="94"/>
      <c r="H17" s="94"/>
      <c r="I17" s="94"/>
      <c r="J17" s="1" t="s">
        <v>15</v>
      </c>
      <c r="K17" s="95" t="e">
        <f t="shared" si="1"/>
        <v>#NUM!</v>
      </c>
      <c r="L17" s="95" t="e">
        <f t="shared" si="2"/>
        <v>#NUM!</v>
      </c>
      <c r="M17" s="95" t="e">
        <f t="shared" si="3"/>
        <v>#NUM!</v>
      </c>
      <c r="N17" s="95" t="e">
        <f t="shared" si="4"/>
        <v>#NUM!</v>
      </c>
      <c r="O17" s="95" t="e">
        <f t="shared" si="5"/>
        <v>#NUM!</v>
      </c>
      <c r="P17" s="95" t="e">
        <f t="shared" si="26"/>
        <v>#N/A</v>
      </c>
      <c r="Q17" s="95" t="e">
        <f t="shared" si="6"/>
        <v>#NUM!</v>
      </c>
      <c r="R17" s="95" t="e">
        <f t="shared" si="7"/>
        <v>#NUM!</v>
      </c>
      <c r="S17" s="95" t="e">
        <f t="shared" si="8"/>
        <v>#NUM!</v>
      </c>
      <c r="T17" s="95" t="e">
        <f t="shared" si="9"/>
        <v>#NUM!</v>
      </c>
      <c r="U17" s="95" t="e">
        <f t="shared" si="10"/>
        <v>#N/A</v>
      </c>
      <c r="V17" s="95" t="e">
        <f t="shared" si="11"/>
        <v>#NUM!</v>
      </c>
      <c r="W17" s="95" t="e">
        <f t="shared" si="12"/>
        <v>#NUM!</v>
      </c>
      <c r="X17" s="95" t="e">
        <f t="shared" si="13"/>
        <v>#NUM!</v>
      </c>
      <c r="Y17" s="95" t="e">
        <f t="shared" si="14"/>
        <v>#NUM!</v>
      </c>
      <c r="Z17" s="95" t="e">
        <f t="shared" si="15"/>
        <v>#N/A</v>
      </c>
      <c r="AA17" s="95" t="e">
        <f t="shared" si="16"/>
        <v>#NUM!</v>
      </c>
      <c r="AB17" s="95" t="e">
        <f t="shared" si="17"/>
        <v>#NUM!</v>
      </c>
      <c r="AC17" s="95" t="e">
        <f t="shared" si="18"/>
        <v>#NUM!</v>
      </c>
      <c r="AD17" s="95" t="e">
        <f t="shared" si="19"/>
        <v>#NUM!</v>
      </c>
      <c r="AE17" s="95" t="e">
        <f t="shared" si="20"/>
        <v>#NUM!</v>
      </c>
      <c r="AF17" s="95" t="e">
        <f t="shared" si="21"/>
        <v>#N/A</v>
      </c>
      <c r="AG17" s="95" t="e">
        <f t="shared" si="22"/>
        <v>#NUM!</v>
      </c>
      <c r="AH17" s="95" t="e">
        <f t="shared" si="23"/>
        <v>#NUM!</v>
      </c>
      <c r="AI17" s="95" t="e">
        <f t="shared" si="24"/>
        <v>#NUM!</v>
      </c>
      <c r="AJ17" s="95" t="e">
        <f t="shared" si="25"/>
        <v>#N/A</v>
      </c>
    </row>
    <row r="18" spans="1:36" ht="12.95" customHeight="1" x14ac:dyDescent="0.15">
      <c r="A18" s="94"/>
      <c r="B18" s="135"/>
      <c r="C18" s="136"/>
      <c r="D18" s="94"/>
      <c r="E18" s="94"/>
      <c r="F18" s="4" t="str">
        <f t="shared" si="0"/>
        <v/>
      </c>
      <c r="G18" s="5"/>
      <c r="H18" s="94"/>
      <c r="I18" s="94"/>
      <c r="J18" s="1" t="s">
        <v>15</v>
      </c>
      <c r="K18" s="95" t="e">
        <f t="shared" si="1"/>
        <v>#NUM!</v>
      </c>
      <c r="L18" s="95" t="e">
        <f t="shared" si="2"/>
        <v>#NUM!</v>
      </c>
      <c r="M18" s="95" t="e">
        <f t="shared" si="3"/>
        <v>#NUM!</v>
      </c>
      <c r="N18" s="95" t="e">
        <f t="shared" si="4"/>
        <v>#NUM!</v>
      </c>
      <c r="O18" s="95" t="e">
        <f t="shared" si="5"/>
        <v>#NUM!</v>
      </c>
      <c r="P18" s="95" t="e">
        <f t="shared" si="26"/>
        <v>#N/A</v>
      </c>
      <c r="Q18" s="95" t="e">
        <f t="shared" si="6"/>
        <v>#NUM!</v>
      </c>
      <c r="R18" s="95" t="e">
        <f t="shared" si="7"/>
        <v>#NUM!</v>
      </c>
      <c r="S18" s="95" t="e">
        <f t="shared" si="8"/>
        <v>#NUM!</v>
      </c>
      <c r="T18" s="95" t="e">
        <f t="shared" si="9"/>
        <v>#NUM!</v>
      </c>
      <c r="U18" s="95" t="e">
        <f t="shared" si="10"/>
        <v>#N/A</v>
      </c>
      <c r="V18" s="95" t="e">
        <f t="shared" si="11"/>
        <v>#NUM!</v>
      </c>
      <c r="W18" s="95" t="e">
        <f t="shared" si="12"/>
        <v>#NUM!</v>
      </c>
      <c r="X18" s="95" t="e">
        <f t="shared" si="13"/>
        <v>#NUM!</v>
      </c>
      <c r="Y18" s="95" t="e">
        <f t="shared" si="14"/>
        <v>#NUM!</v>
      </c>
      <c r="Z18" s="95" t="e">
        <f t="shared" si="15"/>
        <v>#N/A</v>
      </c>
      <c r="AA18" s="95" t="e">
        <f t="shared" si="16"/>
        <v>#NUM!</v>
      </c>
      <c r="AB18" s="95" t="e">
        <f t="shared" si="17"/>
        <v>#NUM!</v>
      </c>
      <c r="AC18" s="95" t="e">
        <f t="shared" si="18"/>
        <v>#NUM!</v>
      </c>
      <c r="AD18" s="95" t="e">
        <f t="shared" si="19"/>
        <v>#NUM!</v>
      </c>
      <c r="AE18" s="95" t="e">
        <f t="shared" si="20"/>
        <v>#NUM!</v>
      </c>
      <c r="AF18" s="95" t="e">
        <f t="shared" si="21"/>
        <v>#N/A</v>
      </c>
      <c r="AG18" s="95" t="e">
        <f t="shared" si="22"/>
        <v>#NUM!</v>
      </c>
      <c r="AH18" s="95" t="e">
        <f t="shared" si="23"/>
        <v>#NUM!</v>
      </c>
      <c r="AI18" s="95" t="e">
        <f t="shared" si="24"/>
        <v>#NUM!</v>
      </c>
      <c r="AJ18" s="95" t="e">
        <f t="shared" si="25"/>
        <v>#N/A</v>
      </c>
    </row>
    <row r="19" spans="1:36" ht="12.95" customHeight="1" x14ac:dyDescent="0.15">
      <c r="A19" s="94"/>
      <c r="B19" s="135"/>
      <c r="C19" s="136"/>
      <c r="D19" s="94"/>
      <c r="E19" s="94"/>
      <c r="F19" s="4" t="str">
        <f t="shared" si="0"/>
        <v/>
      </c>
      <c r="G19" s="5"/>
      <c r="H19" s="94"/>
      <c r="I19" s="94"/>
      <c r="J19" s="1" t="s">
        <v>15</v>
      </c>
      <c r="K19" s="95" t="e">
        <f t="shared" si="1"/>
        <v>#NUM!</v>
      </c>
      <c r="L19" s="95" t="e">
        <f t="shared" si="2"/>
        <v>#NUM!</v>
      </c>
      <c r="M19" s="95" t="e">
        <f t="shared" si="3"/>
        <v>#NUM!</v>
      </c>
      <c r="N19" s="95" t="e">
        <f t="shared" si="4"/>
        <v>#NUM!</v>
      </c>
      <c r="O19" s="95" t="e">
        <f t="shared" si="5"/>
        <v>#NUM!</v>
      </c>
      <c r="P19" s="95" t="e">
        <f t="shared" si="26"/>
        <v>#N/A</v>
      </c>
      <c r="Q19" s="95" t="e">
        <f t="shared" si="6"/>
        <v>#NUM!</v>
      </c>
      <c r="R19" s="95" t="e">
        <f t="shared" si="7"/>
        <v>#NUM!</v>
      </c>
      <c r="S19" s="95" t="e">
        <f t="shared" si="8"/>
        <v>#NUM!</v>
      </c>
      <c r="T19" s="95" t="e">
        <f t="shared" si="9"/>
        <v>#NUM!</v>
      </c>
      <c r="U19" s="95" t="e">
        <f t="shared" si="10"/>
        <v>#N/A</v>
      </c>
      <c r="V19" s="95" t="e">
        <f t="shared" si="11"/>
        <v>#NUM!</v>
      </c>
      <c r="W19" s="95" t="e">
        <f t="shared" si="12"/>
        <v>#NUM!</v>
      </c>
      <c r="X19" s="95" t="e">
        <f t="shared" si="13"/>
        <v>#NUM!</v>
      </c>
      <c r="Y19" s="95" t="e">
        <f t="shared" si="14"/>
        <v>#NUM!</v>
      </c>
      <c r="Z19" s="95" t="e">
        <f t="shared" si="15"/>
        <v>#N/A</v>
      </c>
      <c r="AA19" s="95" t="e">
        <f t="shared" si="16"/>
        <v>#NUM!</v>
      </c>
      <c r="AB19" s="95" t="e">
        <f t="shared" si="17"/>
        <v>#NUM!</v>
      </c>
      <c r="AC19" s="95" t="e">
        <f t="shared" si="18"/>
        <v>#NUM!</v>
      </c>
      <c r="AD19" s="95" t="e">
        <f t="shared" si="19"/>
        <v>#NUM!</v>
      </c>
      <c r="AE19" s="95" t="e">
        <f t="shared" si="20"/>
        <v>#NUM!</v>
      </c>
      <c r="AF19" s="95" t="e">
        <f t="shared" si="21"/>
        <v>#N/A</v>
      </c>
      <c r="AG19" s="95" t="e">
        <f t="shared" si="22"/>
        <v>#NUM!</v>
      </c>
      <c r="AH19" s="95" t="e">
        <f t="shared" si="23"/>
        <v>#NUM!</v>
      </c>
      <c r="AI19" s="95" t="e">
        <f t="shared" si="24"/>
        <v>#NUM!</v>
      </c>
      <c r="AJ19" s="95" t="e">
        <f t="shared" si="25"/>
        <v>#N/A</v>
      </c>
    </row>
    <row r="20" spans="1:36" ht="12.95" customHeight="1" x14ac:dyDescent="0.15">
      <c r="A20" s="94"/>
      <c r="B20" s="135"/>
      <c r="C20" s="136"/>
      <c r="D20" s="94"/>
      <c r="E20" s="94"/>
      <c r="F20" s="4" t="str">
        <f t="shared" si="0"/>
        <v/>
      </c>
      <c r="G20" s="5"/>
      <c r="H20" s="94"/>
      <c r="I20" s="94"/>
      <c r="J20" s="1" t="s">
        <v>15</v>
      </c>
      <c r="K20" s="95" t="e">
        <f t="shared" si="1"/>
        <v>#NUM!</v>
      </c>
      <c r="L20" s="95" t="e">
        <f t="shared" si="2"/>
        <v>#NUM!</v>
      </c>
      <c r="M20" s="95" t="e">
        <f t="shared" si="3"/>
        <v>#NUM!</v>
      </c>
      <c r="N20" s="95" t="e">
        <f t="shared" si="4"/>
        <v>#NUM!</v>
      </c>
      <c r="O20" s="95" t="e">
        <f t="shared" si="5"/>
        <v>#NUM!</v>
      </c>
      <c r="P20" s="95" t="e">
        <f t="shared" si="26"/>
        <v>#N/A</v>
      </c>
      <c r="Q20" s="95" t="e">
        <f t="shared" si="6"/>
        <v>#NUM!</v>
      </c>
      <c r="R20" s="95" t="e">
        <f t="shared" si="7"/>
        <v>#NUM!</v>
      </c>
      <c r="S20" s="95" t="e">
        <f t="shared" si="8"/>
        <v>#NUM!</v>
      </c>
      <c r="T20" s="95" t="e">
        <f t="shared" si="9"/>
        <v>#NUM!</v>
      </c>
      <c r="U20" s="95" t="e">
        <f t="shared" si="10"/>
        <v>#N/A</v>
      </c>
      <c r="V20" s="95" t="e">
        <f t="shared" si="11"/>
        <v>#NUM!</v>
      </c>
      <c r="W20" s="95" t="e">
        <f t="shared" si="12"/>
        <v>#NUM!</v>
      </c>
      <c r="X20" s="95" t="e">
        <f t="shared" si="13"/>
        <v>#NUM!</v>
      </c>
      <c r="Y20" s="95" t="e">
        <f t="shared" si="14"/>
        <v>#NUM!</v>
      </c>
      <c r="Z20" s="95" t="e">
        <f t="shared" si="15"/>
        <v>#N/A</v>
      </c>
      <c r="AA20" s="95" t="e">
        <f t="shared" si="16"/>
        <v>#NUM!</v>
      </c>
      <c r="AB20" s="95" t="e">
        <f t="shared" si="17"/>
        <v>#NUM!</v>
      </c>
      <c r="AC20" s="95" t="e">
        <f t="shared" si="18"/>
        <v>#NUM!</v>
      </c>
      <c r="AD20" s="95" t="e">
        <f t="shared" si="19"/>
        <v>#NUM!</v>
      </c>
      <c r="AE20" s="95" t="e">
        <f t="shared" si="20"/>
        <v>#NUM!</v>
      </c>
      <c r="AF20" s="95" t="e">
        <f t="shared" si="21"/>
        <v>#N/A</v>
      </c>
      <c r="AG20" s="95" t="e">
        <f t="shared" si="22"/>
        <v>#NUM!</v>
      </c>
      <c r="AH20" s="95" t="e">
        <f t="shared" si="23"/>
        <v>#NUM!</v>
      </c>
      <c r="AI20" s="95" t="e">
        <f t="shared" si="24"/>
        <v>#NUM!</v>
      </c>
      <c r="AJ20" s="95" t="e">
        <f t="shared" si="25"/>
        <v>#N/A</v>
      </c>
    </row>
    <row r="21" spans="1:36" ht="12.95" customHeight="1" x14ac:dyDescent="0.15">
      <c r="A21" s="94"/>
      <c r="B21" s="135"/>
      <c r="C21" s="136"/>
      <c r="D21" s="94"/>
      <c r="E21" s="94"/>
      <c r="F21" s="4" t="str">
        <f t="shared" si="0"/>
        <v/>
      </c>
      <c r="G21" s="5"/>
      <c r="H21" s="94"/>
      <c r="I21" s="94"/>
      <c r="J21" s="1" t="s">
        <v>15</v>
      </c>
      <c r="K21" s="95" t="e">
        <f t="shared" si="1"/>
        <v>#NUM!</v>
      </c>
      <c r="L21" s="95" t="e">
        <f t="shared" si="2"/>
        <v>#NUM!</v>
      </c>
      <c r="M21" s="95" t="e">
        <f t="shared" si="3"/>
        <v>#NUM!</v>
      </c>
      <c r="N21" s="95" t="e">
        <f t="shared" si="4"/>
        <v>#NUM!</v>
      </c>
      <c r="O21" s="95" t="e">
        <f t="shared" si="5"/>
        <v>#NUM!</v>
      </c>
      <c r="P21" s="95" t="e">
        <f t="shared" si="26"/>
        <v>#N/A</v>
      </c>
      <c r="Q21" s="95" t="e">
        <f t="shared" si="6"/>
        <v>#NUM!</v>
      </c>
      <c r="R21" s="95" t="e">
        <f t="shared" si="7"/>
        <v>#NUM!</v>
      </c>
      <c r="S21" s="95" t="e">
        <f t="shared" si="8"/>
        <v>#NUM!</v>
      </c>
      <c r="T21" s="95" t="e">
        <f t="shared" si="9"/>
        <v>#NUM!</v>
      </c>
      <c r="U21" s="95" t="e">
        <f t="shared" si="10"/>
        <v>#N/A</v>
      </c>
      <c r="V21" s="95" t="e">
        <f t="shared" si="11"/>
        <v>#NUM!</v>
      </c>
      <c r="W21" s="95" t="e">
        <f t="shared" si="12"/>
        <v>#NUM!</v>
      </c>
      <c r="X21" s="95" t="e">
        <f t="shared" si="13"/>
        <v>#NUM!</v>
      </c>
      <c r="Y21" s="95" t="e">
        <f t="shared" si="14"/>
        <v>#NUM!</v>
      </c>
      <c r="Z21" s="95" t="e">
        <f t="shared" si="15"/>
        <v>#N/A</v>
      </c>
      <c r="AA21" s="95" t="e">
        <f t="shared" si="16"/>
        <v>#NUM!</v>
      </c>
      <c r="AB21" s="95" t="e">
        <f t="shared" si="17"/>
        <v>#NUM!</v>
      </c>
      <c r="AC21" s="95" t="e">
        <f t="shared" si="18"/>
        <v>#NUM!</v>
      </c>
      <c r="AD21" s="95" t="e">
        <f t="shared" si="19"/>
        <v>#NUM!</v>
      </c>
      <c r="AE21" s="95" t="e">
        <f t="shared" si="20"/>
        <v>#NUM!</v>
      </c>
      <c r="AF21" s="95" t="e">
        <f t="shared" si="21"/>
        <v>#N/A</v>
      </c>
      <c r="AG21" s="95" t="e">
        <f t="shared" si="22"/>
        <v>#NUM!</v>
      </c>
      <c r="AH21" s="95" t="e">
        <f t="shared" si="23"/>
        <v>#NUM!</v>
      </c>
      <c r="AI21" s="95" t="e">
        <f t="shared" si="24"/>
        <v>#NUM!</v>
      </c>
      <c r="AJ21" s="95" t="e">
        <f t="shared" si="25"/>
        <v>#N/A</v>
      </c>
    </row>
    <row r="22" spans="1:36" ht="12.95" customHeight="1" x14ac:dyDescent="0.15">
      <c r="A22" s="94"/>
      <c r="B22" s="135"/>
      <c r="C22" s="136"/>
      <c r="D22" s="94"/>
      <c r="E22" s="94"/>
      <c r="F22" s="4" t="str">
        <f t="shared" si="0"/>
        <v/>
      </c>
      <c r="G22" s="5"/>
      <c r="H22" s="94"/>
      <c r="I22" s="94"/>
      <c r="J22" s="1" t="s">
        <v>15</v>
      </c>
      <c r="K22" s="95" t="e">
        <f t="shared" si="1"/>
        <v>#NUM!</v>
      </c>
      <c r="L22" s="95" t="e">
        <f t="shared" si="2"/>
        <v>#NUM!</v>
      </c>
      <c r="M22" s="95" t="e">
        <f t="shared" si="3"/>
        <v>#NUM!</v>
      </c>
      <c r="N22" s="95" t="e">
        <f t="shared" si="4"/>
        <v>#NUM!</v>
      </c>
      <c r="O22" s="95" t="e">
        <f t="shared" si="5"/>
        <v>#NUM!</v>
      </c>
      <c r="P22" s="95" t="e">
        <f t="shared" si="26"/>
        <v>#N/A</v>
      </c>
      <c r="Q22" s="95" t="e">
        <f t="shared" si="6"/>
        <v>#NUM!</v>
      </c>
      <c r="R22" s="95" t="e">
        <f t="shared" si="7"/>
        <v>#NUM!</v>
      </c>
      <c r="S22" s="95" t="e">
        <f t="shared" si="8"/>
        <v>#NUM!</v>
      </c>
      <c r="T22" s="95" t="e">
        <f t="shared" si="9"/>
        <v>#NUM!</v>
      </c>
      <c r="U22" s="95" t="e">
        <f t="shared" si="10"/>
        <v>#N/A</v>
      </c>
      <c r="V22" s="95" t="e">
        <f t="shared" si="11"/>
        <v>#NUM!</v>
      </c>
      <c r="W22" s="95" t="e">
        <f t="shared" si="12"/>
        <v>#NUM!</v>
      </c>
      <c r="X22" s="95" t="e">
        <f t="shared" si="13"/>
        <v>#NUM!</v>
      </c>
      <c r="Y22" s="95" t="e">
        <f t="shared" si="14"/>
        <v>#NUM!</v>
      </c>
      <c r="Z22" s="95" t="e">
        <f t="shared" si="15"/>
        <v>#N/A</v>
      </c>
      <c r="AA22" s="95" t="e">
        <f t="shared" si="16"/>
        <v>#NUM!</v>
      </c>
      <c r="AB22" s="95" t="e">
        <f t="shared" si="17"/>
        <v>#NUM!</v>
      </c>
      <c r="AC22" s="95" t="e">
        <f t="shared" si="18"/>
        <v>#NUM!</v>
      </c>
      <c r="AD22" s="95" t="e">
        <f t="shared" si="19"/>
        <v>#NUM!</v>
      </c>
      <c r="AE22" s="95" t="e">
        <f t="shared" si="20"/>
        <v>#NUM!</v>
      </c>
      <c r="AF22" s="95" t="e">
        <f t="shared" si="21"/>
        <v>#N/A</v>
      </c>
      <c r="AG22" s="95" t="e">
        <f t="shared" si="22"/>
        <v>#NUM!</v>
      </c>
      <c r="AH22" s="95" t="e">
        <f t="shared" si="23"/>
        <v>#NUM!</v>
      </c>
      <c r="AI22" s="95" t="e">
        <f t="shared" si="24"/>
        <v>#NUM!</v>
      </c>
      <c r="AJ22" s="95" t="e">
        <f t="shared" si="25"/>
        <v>#N/A</v>
      </c>
    </row>
    <row r="23" spans="1:36" ht="12.95" customHeight="1" x14ac:dyDescent="0.15">
      <c r="A23" s="94"/>
      <c r="B23" s="135"/>
      <c r="C23" s="136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35"/>
      <c r="C24" s="136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35"/>
      <c r="C25" s="136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35"/>
      <c r="C26" s="136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35"/>
      <c r="C27" s="136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35"/>
      <c r="C28" s="136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35"/>
      <c r="C29" s="136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35"/>
      <c r="C30" s="136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306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25</v>
      </c>
      <c r="D48" s="14" t="str">
        <f>IF(D47&gt;0,ROUND(SUMIF(G4:G43,"*下層*",E4:E43)/D47,0),"")</f>
        <v/>
      </c>
      <c r="E48" s="14">
        <f>ROUND(SUM(E4:E43)/E47,0)</f>
        <v>25</v>
      </c>
      <c r="F48" s="13"/>
      <c r="G48" s="15">
        <f>C48</f>
        <v>25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30</v>
      </c>
      <c r="D49" s="14" t="str">
        <f>IF(D47&gt;0,ROUND(SUMIF(G4:G43,"*下層*",D4:D43)/D47,0),"")</f>
        <v/>
      </c>
      <c r="E49" s="14">
        <f>ROUND(SUM(D4:D43)/E47,0)</f>
        <v>30</v>
      </c>
      <c r="F49" s="13"/>
      <c r="G49" s="15">
        <f>C49</f>
        <v>30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11.030000000000001</v>
      </c>
      <c r="D50" s="16">
        <f>SUMIF(G4:G43,"*下層*",F4:F43)</f>
        <v>0</v>
      </c>
      <c r="E50" s="4">
        <f>SUM(F4:F43)</f>
        <v>11.030000000000001</v>
      </c>
      <c r="F50" s="13"/>
      <c r="G50" s="17">
        <f>C50*100</f>
        <v>1103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形状比＝83、Sr＝11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24</v>
      </c>
      <c r="D55" s="14" t="str">
        <f>IF(D54&gt;0,ROUND(SUMIF(H4:H43,"▲",E4:E43)/D54,0),"")</f>
        <v/>
      </c>
      <c r="E55" s="14">
        <f>ROUND(SUMIF(H4:H43,"*",E4:E43)/E54,0)</f>
        <v>24</v>
      </c>
      <c r="F55" s="13"/>
      <c r="G55" s="15">
        <f>C55</f>
        <v>24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27</v>
      </c>
      <c r="D56" s="14" t="str">
        <f>IF(D54&gt;0,ROUND(SUMIF(H4:H43,"▲",D4:D43)/D54,0),"")</f>
        <v/>
      </c>
      <c r="E56" s="14">
        <f>ROUND(SUMIF(H4:H43,"*",D4:D43)/E54,0)</f>
        <v>27</v>
      </c>
      <c r="F56" s="13"/>
      <c r="G56" s="15">
        <f>C56</f>
        <v>27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2.19</v>
      </c>
      <c r="D57" s="16">
        <f>SUMIF(H4:H43,"▲",F4:F43)</f>
        <v>0</v>
      </c>
      <c r="E57" s="16">
        <f>SUM(C57:D57)</f>
        <v>2.19</v>
      </c>
      <c r="F57" s="13"/>
      <c r="G57" s="19">
        <f>C57*100</f>
        <v>219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23.1</v>
      </c>
      <c r="D61" s="20" t="str">
        <f>IF(D47&gt;0,ROUND(D54/D47*100,1),"")</f>
        <v/>
      </c>
      <c r="E61" s="20">
        <f>ROUND(E54/E47*100,1)</f>
        <v>23.1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19.899999999999999</v>
      </c>
      <c r="D62" s="20" t="str">
        <f>IF(D47&gt;0,ROUND(D57/D50*100,1),"")</f>
        <v/>
      </c>
      <c r="E62" s="20">
        <f>ROUND(E57/E50*100,1)</f>
        <v>19.899999999999999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25</v>
      </c>
      <c r="D67" s="14" t="str">
        <f>IF(D66&gt;0,ROUND(SUMIFS(E4:E43,G4:G43,"*下層*",H4:H43,"")/D66,0),"")</f>
        <v/>
      </c>
      <c r="E67" s="14">
        <f>IF(E66&gt;0,ROUND(SUMIF(H4:H43,"",E4:E43)/E66,0),"")</f>
        <v>25</v>
      </c>
      <c r="F67" s="13"/>
      <c r="G67" s="15">
        <f>C67</f>
        <v>25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31</v>
      </c>
      <c r="D68" s="14" t="str">
        <f>IF(D66&gt;0,ROUND(SUMIFS(D4:D43,G4:G43,"*下層*",H4:H43,"")/D66,0),"")</f>
        <v/>
      </c>
      <c r="E68" s="14">
        <f>IF(E66&gt;0,ROUND(SUMIF(H4:H43,"",D4:D43)/E66,0),"")</f>
        <v>31</v>
      </c>
      <c r="F68" s="13"/>
      <c r="G68" s="15">
        <f>C68</f>
        <v>31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8.8400000000000016</v>
      </c>
      <c r="D69" s="16" t="str">
        <f>IF(D66&gt;0,D50-D57,"")</f>
        <v/>
      </c>
      <c r="E69" s="4">
        <f>SUM(C69:D69)</f>
        <v>8.8400000000000016</v>
      </c>
      <c r="F69" s="13"/>
      <c r="G69" s="17">
        <f>C69*100</f>
        <v>884.00000000000011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形状比＝81、Sr＝13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D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95" priority="16" stopIfTrue="1">
      <formula>AND(($H4="スギ"),(#REF!&lt;12))</formula>
    </cfRule>
  </conditionalFormatting>
  <conditionalFormatting sqref="L4:L43">
    <cfRule type="expression" dxfId="494" priority="15" stopIfTrue="1">
      <formula>AND(($H4="スギ"),(#REF!&lt;22),(#REF!&gt;=12))</formula>
    </cfRule>
  </conditionalFormatting>
  <conditionalFormatting sqref="M4:M43">
    <cfRule type="expression" dxfId="493" priority="14" stopIfTrue="1">
      <formula>AND(($H4="スギ"),(#REF!&lt;32),(#REF!&gt;=22))</formula>
    </cfRule>
  </conditionalFormatting>
  <conditionalFormatting sqref="N4:N43">
    <cfRule type="expression" dxfId="492" priority="13" stopIfTrue="1">
      <formula>AND(($H4="スギ"),(#REF!&lt;42),(#REF!&gt;=32))</formula>
    </cfRule>
  </conditionalFormatting>
  <conditionalFormatting sqref="U4:U43 Z4:AF43 AJ4:AJ43 O4:P43">
    <cfRule type="expression" dxfId="491" priority="12" stopIfTrue="1">
      <formula>AND(($H4="スギ"),(#REF!&gt;=42))</formula>
    </cfRule>
  </conditionalFormatting>
  <conditionalFormatting sqref="Q4:Q43 AA4:AA43">
    <cfRule type="expression" dxfId="490" priority="11" stopIfTrue="1">
      <formula>AND(($H4="ヒノキ"),(#REF!&lt;12))</formula>
    </cfRule>
  </conditionalFormatting>
  <conditionalFormatting sqref="R4:R43 AB4:AE43">
    <cfRule type="expression" dxfId="489" priority="10" stopIfTrue="1">
      <formula>AND(($H4="ヒノキ"),(#REF!&lt;22),(#REF!&gt;=12))</formula>
    </cfRule>
  </conditionalFormatting>
  <conditionalFormatting sqref="S4:S43">
    <cfRule type="expression" dxfId="488" priority="9" stopIfTrue="1">
      <formula>AND(($H4="ヒノキ"),(#REF!&lt;32),(#REF!&gt;=22))</formula>
    </cfRule>
  </conditionalFormatting>
  <conditionalFormatting sqref="T4:U43 Z4:AF43 AJ4:AJ43">
    <cfRule type="expression" dxfId="487" priority="8" stopIfTrue="1">
      <formula>AND(($H4="ヒノキ"),(#REF!&gt;=32))</formula>
    </cfRule>
  </conditionalFormatting>
  <conditionalFormatting sqref="V4:V43 AA4:AA43">
    <cfRule type="expression" dxfId="486" priority="7" stopIfTrue="1">
      <formula>AND(($H4="アカマツ"),(#REF!&lt;12))</formula>
    </cfRule>
  </conditionalFormatting>
  <conditionalFormatting sqref="W4:W43 AB4:AB43">
    <cfRule type="expression" dxfId="485" priority="6" stopIfTrue="1">
      <formula>AND(($H4="アカマツ"),(#REF!&lt;22),(#REF!&gt;=12))</formula>
    </cfRule>
  </conditionalFormatting>
  <conditionalFormatting sqref="X4:X43 AC4:AC43">
    <cfRule type="expression" dxfId="484" priority="5" stopIfTrue="1">
      <formula>AND(($H4="アカマツ"),(#REF!&lt;42),(#REF!&gt;=22))</formula>
    </cfRule>
  </conditionalFormatting>
  <conditionalFormatting sqref="Y4:AF43 AJ4:AJ43">
    <cfRule type="expression" dxfId="483" priority="4" stopIfTrue="1">
      <formula>AND(($H4="アカマツ"),(#REF!&gt;=42))</formula>
    </cfRule>
  </conditionalFormatting>
  <conditionalFormatting sqref="AG4:AG43">
    <cfRule type="expression" dxfId="482" priority="3" stopIfTrue="1">
      <formula>AND(($H4&lt;&gt;"スギ"),($H4&lt;&gt;"ヒノキ"),($H4&lt;&gt;"アカマツ"),(#REF!&lt;12))</formula>
    </cfRule>
  </conditionalFormatting>
  <conditionalFormatting sqref="AH4:AH43">
    <cfRule type="expression" dxfId="48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8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97E90-AE4F-40F0-942D-35B9695C8594}">
  <sheetPr>
    <tabColor rgb="FF990033"/>
  </sheetPr>
  <dimension ref="A1:AJ120"/>
  <sheetViews>
    <sheetView showGridLines="0" tabSelected="1" view="pageBreakPreview" topLeftCell="A37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247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261</v>
      </c>
      <c r="B4" s="135" t="s">
        <v>64</v>
      </c>
      <c r="C4" s="136"/>
      <c r="D4" s="94">
        <v>24</v>
      </c>
      <c r="E4" s="94">
        <v>18</v>
      </c>
      <c r="F4" s="4">
        <f t="shared" ref="F4:F43" si="0">IF(D4&gt;0,IF(B4="スギ",P4,IF(B4="ヒノキ",U4,IF(B4="アカマツ",Z4,IF(B4="カラマツ",AF4,AJ4)))),"")</f>
        <v>0.4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0.36</v>
      </c>
      <c r="L4" s="95">
        <f t="shared" ref="L4:L43" si="2">ROUND(10^(-5+0.73504+1.83346*LOG(D4)+1.06569*LOG(E4)),2)</f>
        <v>0.4</v>
      </c>
      <c r="M4" s="95">
        <f t="shared" ref="M4:M43" si="3">ROUND(10^(-5+0.71514+1.74357*LOG(D4)+1.17719*LOG(E4)),2)</f>
        <v>0.4</v>
      </c>
      <c r="N4" s="95">
        <f t="shared" ref="N4:N43" si="4">ROUND(10^(-5+0.82956+1.76381*LOG(D4)+1.06412*LOG(E4)),2)</f>
        <v>0.4</v>
      </c>
      <c r="O4" s="95">
        <f t="shared" ref="O4:O43" si="5">ROUND(10^(-5+0.88226+1.79204*LOG(D4)+0.99303*LOG(E4)),2)</f>
        <v>0.4</v>
      </c>
      <c r="P4" s="95">
        <f>HLOOKUP($D4,K$3:O$43,MATCH($A4,$A$3:$A$43,0),1)</f>
        <v>0.4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0.36</v>
      </c>
      <c r="R4" s="95">
        <f t="shared" ref="R4:R43" si="7">ROUND(10^(1.905709*LOG(D4)+1.011385*LOG(E4)-4.293729),2)</f>
        <v>0.4</v>
      </c>
      <c r="S4" s="95">
        <f t="shared" ref="S4:S43" si="8">ROUND(10^(1.771888*LOG(D4)+1.138415*LOG(E4)-4.271259),2)</f>
        <v>0.4</v>
      </c>
      <c r="T4" s="95">
        <f t="shared" ref="T4:T43" si="9">ROUND(10^(1.671519*LOG(D4)+1.363617*LOG(E4)-4.404407),2)</f>
        <v>0.41</v>
      </c>
      <c r="U4" s="95">
        <f t="shared" ref="U4:U43" si="10">HLOOKUP($D4,Q$3:T$43,MATCH($A4,$A$3:$A$43,0),1)</f>
        <v>0.4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0.42</v>
      </c>
      <c r="W4" s="95">
        <f t="shared" ref="W4:W43" si="12">ROUND(10^(-4.155639+1.847898*LOG(D4)+0.951955*LOG(E4)),2)</f>
        <v>0.39</v>
      </c>
      <c r="X4" s="95">
        <f t="shared" ref="X4:X43" si="13">ROUND(10^(-4.194535+1.804172*LOG(D4)+1.034248*LOG(E4)),2)</f>
        <v>0.39</v>
      </c>
      <c r="Y4" s="95">
        <f t="shared" ref="Y4:Y43" si="14">ROUND(10^(-4.42347+2.006485*LOG(D4)+0.967757*LOG(E4)),2)</f>
        <v>0.36</v>
      </c>
      <c r="Z4" s="95">
        <f t="shared" ref="Z4:Z43" si="15">HLOOKUP($D4,V$3:Y$43,MATCH($A4,$A$3:$A$43,0),1)</f>
        <v>0.39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0.35</v>
      </c>
      <c r="AB4" s="95">
        <f t="shared" ref="AB4:AB43" si="17">ROUND(10^(1.979213*LOG(D4)+0.998347*LOG(E4)-4.369281),2)</f>
        <v>0.41</v>
      </c>
      <c r="AC4" s="95">
        <f t="shared" ref="AC4:AC43" si="18">ROUND(10^(1.904401*LOG(D4)+1.062478*LOG(E4)-4.348104),2)</f>
        <v>0.41</v>
      </c>
      <c r="AD4" s="95">
        <f t="shared" ref="AD4:AD43" si="19">ROUND(10^(1.640825*LOG(D4)+1.080387*LOG(E4)-3.976731),2)</f>
        <v>0.44</v>
      </c>
      <c r="AE4" s="95">
        <f t="shared" ref="AE4:AE43" si="20">ROUND(10^(1.90887*LOG(D4)+1.088002*LOG(E4)-4.431495),2)</f>
        <v>0.37</v>
      </c>
      <c r="AF4" s="95">
        <f t="shared" ref="AF4:AF43" si="21">HLOOKUP($D4,AA$3:AE$43,MATCH($A4,$A$3:$A$43,0),1)</f>
        <v>0.41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0.35</v>
      </c>
      <c r="AH4" s="95">
        <f t="shared" ref="AH4:AH43" si="23">ROUND(10^(1.93813902*LOG(D4)+0.96697002*LOG(E4)-4.32216295),2)</f>
        <v>0.37</v>
      </c>
      <c r="AI4" s="95">
        <f t="shared" ref="AI4:AI43" si="24">ROUND(10^(1.82464098*LOG(D4)+0.97625989*LOG(E4)-4.15096808),2)</f>
        <v>0.39</v>
      </c>
      <c r="AJ4" s="95">
        <f t="shared" ref="AJ4:AJ43" si="25">HLOOKUP($D4,AG$3:AI$43,MATCH($A4,$A$3:$A$43,0),1)</f>
        <v>0.37</v>
      </c>
    </row>
    <row r="5" spans="1:36" ht="12.95" customHeight="1" x14ac:dyDescent="0.15">
      <c r="A5" s="94">
        <v>262</v>
      </c>
      <c r="B5" s="135" t="s">
        <v>64</v>
      </c>
      <c r="C5" s="136"/>
      <c r="D5" s="94">
        <v>16</v>
      </c>
      <c r="E5" s="94">
        <v>16</v>
      </c>
      <c r="F5" s="4">
        <f t="shared" si="0"/>
        <v>0.17</v>
      </c>
      <c r="G5" s="5"/>
      <c r="H5" s="94"/>
      <c r="I5" s="5"/>
      <c r="J5" s="1" t="s">
        <v>15</v>
      </c>
      <c r="K5" s="95">
        <f t="shared" si="1"/>
        <v>0.16</v>
      </c>
      <c r="L5" s="95">
        <f t="shared" si="2"/>
        <v>0.17</v>
      </c>
      <c r="M5" s="95">
        <f t="shared" si="3"/>
        <v>0.17</v>
      </c>
      <c r="N5" s="95">
        <f t="shared" si="4"/>
        <v>0.17</v>
      </c>
      <c r="O5" s="95">
        <f t="shared" si="5"/>
        <v>0.17</v>
      </c>
      <c r="P5" s="95">
        <f t="shared" ref="P5:P43" si="26">HLOOKUP($D5,K$3:O$43,MATCH(A5,$A$3:$A$43,0),1)</f>
        <v>0.17</v>
      </c>
      <c r="Q5" s="95">
        <f t="shared" si="6"/>
        <v>0.15</v>
      </c>
      <c r="R5" s="95">
        <f t="shared" si="7"/>
        <v>0.17</v>
      </c>
      <c r="S5" s="95">
        <f t="shared" si="8"/>
        <v>0.17</v>
      </c>
      <c r="T5" s="95">
        <f t="shared" si="9"/>
        <v>0.18</v>
      </c>
      <c r="U5" s="95">
        <f t="shared" si="10"/>
        <v>0.17</v>
      </c>
      <c r="V5" s="95">
        <f t="shared" si="11"/>
        <v>0.17</v>
      </c>
      <c r="W5" s="95">
        <f t="shared" si="12"/>
        <v>0.16</v>
      </c>
      <c r="X5" s="95">
        <f t="shared" si="13"/>
        <v>0.17</v>
      </c>
      <c r="Y5" s="95">
        <f t="shared" si="14"/>
        <v>0.14000000000000001</v>
      </c>
      <c r="Z5" s="95">
        <f t="shared" si="15"/>
        <v>0.16</v>
      </c>
      <c r="AA5" s="95">
        <f t="shared" si="16"/>
        <v>0.15</v>
      </c>
      <c r="AB5" s="95">
        <f t="shared" si="17"/>
        <v>0.16</v>
      </c>
      <c r="AC5" s="95">
        <f t="shared" si="18"/>
        <v>0.17</v>
      </c>
      <c r="AD5" s="95">
        <f t="shared" si="19"/>
        <v>0.2</v>
      </c>
      <c r="AE5" s="95">
        <f t="shared" si="20"/>
        <v>0.15</v>
      </c>
      <c r="AF5" s="95">
        <f t="shared" si="21"/>
        <v>0.16</v>
      </c>
      <c r="AG5" s="95">
        <f t="shared" si="22"/>
        <v>0.14000000000000001</v>
      </c>
      <c r="AH5" s="95">
        <f t="shared" si="23"/>
        <v>0.15</v>
      </c>
      <c r="AI5" s="95">
        <f t="shared" si="24"/>
        <v>0.17</v>
      </c>
      <c r="AJ5" s="95">
        <f t="shared" si="25"/>
        <v>0.15</v>
      </c>
    </row>
    <row r="6" spans="1:36" ht="12.95" customHeight="1" x14ac:dyDescent="0.15">
      <c r="A6" s="94">
        <v>263</v>
      </c>
      <c r="B6" s="135" t="s">
        <v>64</v>
      </c>
      <c r="C6" s="136"/>
      <c r="D6" s="94">
        <v>22</v>
      </c>
      <c r="E6" s="94">
        <v>17</v>
      </c>
      <c r="F6" s="4">
        <f t="shared" si="0"/>
        <v>0.32</v>
      </c>
      <c r="G6" s="5"/>
      <c r="H6" s="94"/>
      <c r="I6" s="94"/>
      <c r="J6" s="1" t="s">
        <v>15</v>
      </c>
      <c r="K6" s="95">
        <f t="shared" si="1"/>
        <v>0.28999999999999998</v>
      </c>
      <c r="L6" s="95">
        <f t="shared" si="2"/>
        <v>0.32</v>
      </c>
      <c r="M6" s="95">
        <f t="shared" si="3"/>
        <v>0.32</v>
      </c>
      <c r="N6" s="95">
        <f t="shared" si="4"/>
        <v>0.32</v>
      </c>
      <c r="O6" s="95">
        <f t="shared" si="5"/>
        <v>0.32</v>
      </c>
      <c r="P6" s="95">
        <f t="shared" si="26"/>
        <v>0.32</v>
      </c>
      <c r="Q6" s="95">
        <f t="shared" si="6"/>
        <v>0.28999999999999998</v>
      </c>
      <c r="R6" s="95">
        <f t="shared" si="7"/>
        <v>0.32</v>
      </c>
      <c r="S6" s="95">
        <f t="shared" si="8"/>
        <v>0.32</v>
      </c>
      <c r="T6" s="95">
        <f t="shared" si="9"/>
        <v>0.33</v>
      </c>
      <c r="U6" s="95">
        <f t="shared" si="10"/>
        <v>0.32</v>
      </c>
      <c r="V6" s="95">
        <f t="shared" si="11"/>
        <v>0.33</v>
      </c>
      <c r="W6" s="95">
        <f t="shared" si="12"/>
        <v>0.31</v>
      </c>
      <c r="X6" s="95">
        <f t="shared" si="13"/>
        <v>0.32</v>
      </c>
      <c r="Y6" s="95">
        <f t="shared" si="14"/>
        <v>0.28999999999999998</v>
      </c>
      <c r="Z6" s="95">
        <f t="shared" si="15"/>
        <v>0.32</v>
      </c>
      <c r="AA6" s="95">
        <f t="shared" si="16"/>
        <v>0.28000000000000003</v>
      </c>
      <c r="AB6" s="95">
        <f t="shared" si="17"/>
        <v>0.33</v>
      </c>
      <c r="AC6" s="95">
        <f t="shared" si="18"/>
        <v>0.33</v>
      </c>
      <c r="AD6" s="95">
        <f t="shared" si="19"/>
        <v>0.36</v>
      </c>
      <c r="AE6" s="95">
        <f t="shared" si="20"/>
        <v>0.28999999999999998</v>
      </c>
      <c r="AF6" s="95">
        <f t="shared" si="21"/>
        <v>0.33</v>
      </c>
      <c r="AG6" s="95">
        <f t="shared" si="22"/>
        <v>0.28000000000000003</v>
      </c>
      <c r="AH6" s="95">
        <f t="shared" si="23"/>
        <v>0.28999999999999998</v>
      </c>
      <c r="AI6" s="95">
        <f t="shared" si="24"/>
        <v>0.32</v>
      </c>
      <c r="AJ6" s="95">
        <f t="shared" si="25"/>
        <v>0.28999999999999998</v>
      </c>
    </row>
    <row r="7" spans="1:36" ht="12.95" customHeight="1" x14ac:dyDescent="0.15">
      <c r="A7" s="94">
        <v>264</v>
      </c>
      <c r="B7" s="135" t="s">
        <v>64</v>
      </c>
      <c r="C7" s="136"/>
      <c r="D7" s="94">
        <v>18</v>
      </c>
      <c r="E7" s="94">
        <v>18</v>
      </c>
      <c r="F7" s="4">
        <f t="shared" si="0"/>
        <v>0.23</v>
      </c>
      <c r="G7" s="5"/>
      <c r="H7" s="94"/>
      <c r="I7" s="94"/>
      <c r="J7" s="1" t="s">
        <v>15</v>
      </c>
      <c r="K7" s="95">
        <f t="shared" si="1"/>
        <v>0.22</v>
      </c>
      <c r="L7" s="95">
        <f t="shared" si="2"/>
        <v>0.24</v>
      </c>
      <c r="M7" s="95">
        <f t="shared" si="3"/>
        <v>0.24</v>
      </c>
      <c r="N7" s="95">
        <f t="shared" si="4"/>
        <v>0.24</v>
      </c>
      <c r="O7" s="95">
        <f t="shared" si="5"/>
        <v>0.24</v>
      </c>
      <c r="P7" s="95">
        <f t="shared" si="26"/>
        <v>0.24</v>
      </c>
      <c r="Q7" s="95">
        <f t="shared" si="6"/>
        <v>0.22</v>
      </c>
      <c r="R7" s="95">
        <f t="shared" si="7"/>
        <v>0.23</v>
      </c>
      <c r="S7" s="95">
        <f t="shared" si="8"/>
        <v>0.24</v>
      </c>
      <c r="T7" s="95">
        <f t="shared" si="9"/>
        <v>0.25</v>
      </c>
      <c r="U7" s="95">
        <f t="shared" si="10"/>
        <v>0.23</v>
      </c>
      <c r="V7" s="95">
        <f t="shared" si="11"/>
        <v>0.24</v>
      </c>
      <c r="W7" s="95">
        <f t="shared" si="12"/>
        <v>0.23</v>
      </c>
      <c r="X7" s="95">
        <f t="shared" si="13"/>
        <v>0.23</v>
      </c>
      <c r="Y7" s="95">
        <f t="shared" si="14"/>
        <v>0.2</v>
      </c>
      <c r="Z7" s="95">
        <f t="shared" si="15"/>
        <v>0.23</v>
      </c>
      <c r="AA7" s="95">
        <f t="shared" si="16"/>
        <v>0.21</v>
      </c>
      <c r="AB7" s="95">
        <f t="shared" si="17"/>
        <v>0.23</v>
      </c>
      <c r="AC7" s="95">
        <f t="shared" si="18"/>
        <v>0.24</v>
      </c>
      <c r="AD7" s="95">
        <f t="shared" si="19"/>
        <v>0.27</v>
      </c>
      <c r="AE7" s="95">
        <f t="shared" si="20"/>
        <v>0.21</v>
      </c>
      <c r="AF7" s="95">
        <f t="shared" si="21"/>
        <v>0.23</v>
      </c>
      <c r="AG7" s="95">
        <f t="shared" si="22"/>
        <v>0.2</v>
      </c>
      <c r="AH7" s="95">
        <f t="shared" si="23"/>
        <v>0.21</v>
      </c>
      <c r="AI7" s="95">
        <f t="shared" si="24"/>
        <v>0.23</v>
      </c>
      <c r="AJ7" s="95">
        <f t="shared" si="25"/>
        <v>0.21</v>
      </c>
    </row>
    <row r="8" spans="1:36" ht="12.95" customHeight="1" x14ac:dyDescent="0.15">
      <c r="A8" s="94">
        <v>265</v>
      </c>
      <c r="B8" s="135" t="s">
        <v>64</v>
      </c>
      <c r="C8" s="136"/>
      <c r="D8" s="94">
        <v>18</v>
      </c>
      <c r="E8" s="94">
        <v>18</v>
      </c>
      <c r="F8" s="4">
        <f t="shared" si="0"/>
        <v>0.23</v>
      </c>
      <c r="G8" s="5"/>
      <c r="H8" s="94" t="s">
        <v>61</v>
      </c>
      <c r="I8" s="94" t="s">
        <v>84</v>
      </c>
      <c r="J8" s="1" t="s">
        <v>15</v>
      </c>
      <c r="K8" s="95">
        <f t="shared" si="1"/>
        <v>0.22</v>
      </c>
      <c r="L8" s="95">
        <f t="shared" si="2"/>
        <v>0.24</v>
      </c>
      <c r="M8" s="95">
        <f t="shared" si="3"/>
        <v>0.24</v>
      </c>
      <c r="N8" s="95">
        <f t="shared" si="4"/>
        <v>0.24</v>
      </c>
      <c r="O8" s="95">
        <f t="shared" si="5"/>
        <v>0.24</v>
      </c>
      <c r="P8" s="95">
        <f t="shared" si="26"/>
        <v>0.24</v>
      </c>
      <c r="Q8" s="95">
        <f t="shared" si="6"/>
        <v>0.22</v>
      </c>
      <c r="R8" s="95">
        <f t="shared" si="7"/>
        <v>0.23</v>
      </c>
      <c r="S8" s="95">
        <f t="shared" si="8"/>
        <v>0.24</v>
      </c>
      <c r="T8" s="95">
        <f t="shared" si="9"/>
        <v>0.25</v>
      </c>
      <c r="U8" s="95">
        <f t="shared" si="10"/>
        <v>0.23</v>
      </c>
      <c r="V8" s="95">
        <f t="shared" si="11"/>
        <v>0.24</v>
      </c>
      <c r="W8" s="95">
        <f t="shared" si="12"/>
        <v>0.23</v>
      </c>
      <c r="X8" s="95">
        <f t="shared" si="13"/>
        <v>0.23</v>
      </c>
      <c r="Y8" s="95">
        <f t="shared" si="14"/>
        <v>0.2</v>
      </c>
      <c r="Z8" s="95">
        <f t="shared" si="15"/>
        <v>0.23</v>
      </c>
      <c r="AA8" s="95">
        <f t="shared" si="16"/>
        <v>0.21</v>
      </c>
      <c r="AB8" s="95">
        <f t="shared" si="17"/>
        <v>0.23</v>
      </c>
      <c r="AC8" s="95">
        <f t="shared" si="18"/>
        <v>0.24</v>
      </c>
      <c r="AD8" s="95">
        <f t="shared" si="19"/>
        <v>0.27</v>
      </c>
      <c r="AE8" s="95">
        <f t="shared" si="20"/>
        <v>0.21</v>
      </c>
      <c r="AF8" s="95">
        <f t="shared" si="21"/>
        <v>0.23</v>
      </c>
      <c r="AG8" s="95">
        <f t="shared" si="22"/>
        <v>0.2</v>
      </c>
      <c r="AH8" s="95">
        <f t="shared" si="23"/>
        <v>0.21</v>
      </c>
      <c r="AI8" s="95">
        <f t="shared" si="24"/>
        <v>0.23</v>
      </c>
      <c r="AJ8" s="95">
        <f t="shared" si="25"/>
        <v>0.21</v>
      </c>
    </row>
    <row r="9" spans="1:36" ht="12.95" customHeight="1" x14ac:dyDescent="0.15">
      <c r="A9" s="94">
        <v>266</v>
      </c>
      <c r="B9" s="135" t="s">
        <v>64</v>
      </c>
      <c r="C9" s="136"/>
      <c r="D9" s="94">
        <v>22</v>
      </c>
      <c r="E9" s="94">
        <v>19</v>
      </c>
      <c r="F9" s="4">
        <f t="shared" si="0"/>
        <v>0.37</v>
      </c>
      <c r="G9" s="5"/>
      <c r="H9" s="94"/>
      <c r="I9" s="94"/>
      <c r="J9" s="1" t="s">
        <v>15</v>
      </c>
      <c r="K9" s="95">
        <f t="shared" si="1"/>
        <v>0.33</v>
      </c>
      <c r="L9" s="95">
        <f t="shared" si="2"/>
        <v>0.36</v>
      </c>
      <c r="M9" s="95">
        <f t="shared" si="3"/>
        <v>0.36</v>
      </c>
      <c r="N9" s="95">
        <f t="shared" si="4"/>
        <v>0.36</v>
      </c>
      <c r="O9" s="95">
        <f t="shared" si="5"/>
        <v>0.36</v>
      </c>
      <c r="P9" s="95">
        <f t="shared" si="26"/>
        <v>0.36</v>
      </c>
      <c r="Q9" s="95">
        <f t="shared" si="6"/>
        <v>0.33</v>
      </c>
      <c r="R9" s="95">
        <f t="shared" si="7"/>
        <v>0.36</v>
      </c>
      <c r="S9" s="95">
        <f t="shared" si="8"/>
        <v>0.37</v>
      </c>
      <c r="T9" s="95">
        <f t="shared" si="9"/>
        <v>0.38</v>
      </c>
      <c r="U9" s="95">
        <f t="shared" si="10"/>
        <v>0.37</v>
      </c>
      <c r="V9" s="95">
        <f t="shared" si="11"/>
        <v>0.37</v>
      </c>
      <c r="W9" s="95">
        <f t="shared" si="12"/>
        <v>0.35</v>
      </c>
      <c r="X9" s="95">
        <f t="shared" si="13"/>
        <v>0.35</v>
      </c>
      <c r="Y9" s="95">
        <f t="shared" si="14"/>
        <v>0.32</v>
      </c>
      <c r="Z9" s="95">
        <f t="shared" si="15"/>
        <v>0.35</v>
      </c>
      <c r="AA9" s="95">
        <f t="shared" si="16"/>
        <v>0.31</v>
      </c>
      <c r="AB9" s="95">
        <f t="shared" si="17"/>
        <v>0.37</v>
      </c>
      <c r="AC9" s="95">
        <f t="shared" si="18"/>
        <v>0.37</v>
      </c>
      <c r="AD9" s="95">
        <f t="shared" si="19"/>
        <v>0.41</v>
      </c>
      <c r="AE9" s="95">
        <f t="shared" si="20"/>
        <v>0.33</v>
      </c>
      <c r="AF9" s="95">
        <f t="shared" si="21"/>
        <v>0.37</v>
      </c>
      <c r="AG9" s="95">
        <f t="shared" si="22"/>
        <v>0.31</v>
      </c>
      <c r="AH9" s="95">
        <f t="shared" si="23"/>
        <v>0.33</v>
      </c>
      <c r="AI9" s="95">
        <f t="shared" si="24"/>
        <v>0.35</v>
      </c>
      <c r="AJ9" s="95">
        <f t="shared" si="25"/>
        <v>0.33</v>
      </c>
    </row>
    <row r="10" spans="1:36" ht="12.95" customHeight="1" x14ac:dyDescent="0.15">
      <c r="A10" s="94">
        <v>267</v>
      </c>
      <c r="B10" s="135" t="s">
        <v>64</v>
      </c>
      <c r="C10" s="136"/>
      <c r="D10" s="94">
        <v>20</v>
      </c>
      <c r="E10" s="94">
        <v>18</v>
      </c>
      <c r="F10" s="4">
        <f t="shared" si="0"/>
        <v>0.28999999999999998</v>
      </c>
      <c r="G10" s="5" t="s">
        <v>65</v>
      </c>
      <c r="H10" s="94"/>
      <c r="I10" s="5"/>
      <c r="J10" s="1" t="s">
        <v>15</v>
      </c>
      <c r="K10" s="95">
        <f t="shared" si="1"/>
        <v>0.26</v>
      </c>
      <c r="L10" s="95">
        <f t="shared" si="2"/>
        <v>0.28999999999999998</v>
      </c>
      <c r="M10" s="95">
        <f t="shared" si="3"/>
        <v>0.28999999999999998</v>
      </c>
      <c r="N10" s="95">
        <f t="shared" si="4"/>
        <v>0.28999999999999998</v>
      </c>
      <c r="O10" s="95">
        <f t="shared" si="5"/>
        <v>0.28999999999999998</v>
      </c>
      <c r="P10" s="95">
        <f t="shared" si="26"/>
        <v>0.28999999999999998</v>
      </c>
      <c r="Q10" s="95">
        <f t="shared" si="6"/>
        <v>0.26</v>
      </c>
      <c r="R10" s="95">
        <f t="shared" si="7"/>
        <v>0.28999999999999998</v>
      </c>
      <c r="S10" s="95">
        <f t="shared" si="8"/>
        <v>0.28999999999999998</v>
      </c>
      <c r="T10" s="95">
        <f t="shared" si="9"/>
        <v>0.3</v>
      </c>
      <c r="U10" s="95">
        <f t="shared" si="10"/>
        <v>0.28999999999999998</v>
      </c>
      <c r="V10" s="95">
        <f t="shared" si="11"/>
        <v>0.28999999999999998</v>
      </c>
      <c r="W10" s="95">
        <f t="shared" si="12"/>
        <v>0.28000000000000003</v>
      </c>
      <c r="X10" s="95">
        <f t="shared" si="13"/>
        <v>0.28000000000000003</v>
      </c>
      <c r="Y10" s="95">
        <f t="shared" si="14"/>
        <v>0.25</v>
      </c>
      <c r="Z10" s="95">
        <f t="shared" si="15"/>
        <v>0.28000000000000003</v>
      </c>
      <c r="AA10" s="95">
        <f t="shared" si="16"/>
        <v>0.25</v>
      </c>
      <c r="AB10" s="95">
        <f t="shared" si="17"/>
        <v>0.28999999999999998</v>
      </c>
      <c r="AC10" s="95">
        <f t="shared" si="18"/>
        <v>0.28999999999999998</v>
      </c>
      <c r="AD10" s="95">
        <f t="shared" si="19"/>
        <v>0.33</v>
      </c>
      <c r="AE10" s="95">
        <f t="shared" si="20"/>
        <v>0.26</v>
      </c>
      <c r="AF10" s="95">
        <f t="shared" si="21"/>
        <v>0.28999999999999998</v>
      </c>
      <c r="AG10" s="95">
        <f t="shared" si="22"/>
        <v>0.24</v>
      </c>
      <c r="AH10" s="95">
        <f t="shared" si="23"/>
        <v>0.26</v>
      </c>
      <c r="AI10" s="95">
        <f t="shared" si="24"/>
        <v>0.28000000000000003</v>
      </c>
      <c r="AJ10" s="95">
        <f t="shared" si="25"/>
        <v>0.26</v>
      </c>
    </row>
    <row r="11" spans="1:36" ht="12.95" customHeight="1" x14ac:dyDescent="0.15">
      <c r="A11" s="94">
        <v>268</v>
      </c>
      <c r="B11" s="135" t="s">
        <v>64</v>
      </c>
      <c r="C11" s="136"/>
      <c r="D11" s="94">
        <v>24</v>
      </c>
      <c r="E11" s="94">
        <v>19</v>
      </c>
      <c r="F11" s="4">
        <f t="shared" si="0"/>
        <v>0.43</v>
      </c>
      <c r="G11" s="5"/>
      <c r="H11" s="94"/>
      <c r="I11" s="5"/>
      <c r="J11" s="1" t="s">
        <v>15</v>
      </c>
      <c r="K11" s="95">
        <f t="shared" si="1"/>
        <v>0.38</v>
      </c>
      <c r="L11" s="95">
        <f t="shared" si="2"/>
        <v>0.42</v>
      </c>
      <c r="M11" s="95">
        <f t="shared" si="3"/>
        <v>0.42</v>
      </c>
      <c r="N11" s="95">
        <f t="shared" si="4"/>
        <v>0.42</v>
      </c>
      <c r="O11" s="95">
        <f t="shared" si="5"/>
        <v>0.42</v>
      </c>
      <c r="P11" s="95">
        <f t="shared" si="26"/>
        <v>0.42</v>
      </c>
      <c r="Q11" s="95">
        <f t="shared" si="6"/>
        <v>0.38</v>
      </c>
      <c r="R11" s="95">
        <f t="shared" si="7"/>
        <v>0.43</v>
      </c>
      <c r="S11" s="95">
        <f t="shared" si="8"/>
        <v>0.43</v>
      </c>
      <c r="T11" s="95">
        <f t="shared" si="9"/>
        <v>0.44</v>
      </c>
      <c r="U11" s="95">
        <f t="shared" si="10"/>
        <v>0.43</v>
      </c>
      <c r="V11" s="95">
        <f t="shared" si="11"/>
        <v>0.44</v>
      </c>
      <c r="W11" s="95">
        <f t="shared" si="12"/>
        <v>0.41</v>
      </c>
      <c r="X11" s="95">
        <f t="shared" si="13"/>
        <v>0.42</v>
      </c>
      <c r="Y11" s="95">
        <f t="shared" si="14"/>
        <v>0.38</v>
      </c>
      <c r="Z11" s="95">
        <f t="shared" si="15"/>
        <v>0.42</v>
      </c>
      <c r="AA11" s="95">
        <f t="shared" si="16"/>
        <v>0.37</v>
      </c>
      <c r="AB11" s="95">
        <f t="shared" si="17"/>
        <v>0.44</v>
      </c>
      <c r="AC11" s="95">
        <f t="shared" si="18"/>
        <v>0.44</v>
      </c>
      <c r="AD11" s="95">
        <f t="shared" si="19"/>
        <v>0.47</v>
      </c>
      <c r="AE11" s="95">
        <f t="shared" si="20"/>
        <v>0.39</v>
      </c>
      <c r="AF11" s="95">
        <f t="shared" si="21"/>
        <v>0.44</v>
      </c>
      <c r="AG11" s="95">
        <f t="shared" si="22"/>
        <v>0.36</v>
      </c>
      <c r="AH11" s="95">
        <f t="shared" si="23"/>
        <v>0.39</v>
      </c>
      <c r="AI11" s="95">
        <f t="shared" si="24"/>
        <v>0.41</v>
      </c>
      <c r="AJ11" s="95">
        <f t="shared" si="25"/>
        <v>0.39</v>
      </c>
    </row>
    <row r="12" spans="1:36" ht="12.95" customHeight="1" x14ac:dyDescent="0.15">
      <c r="A12" s="94">
        <v>269</v>
      </c>
      <c r="B12" s="135" t="s">
        <v>64</v>
      </c>
      <c r="C12" s="136"/>
      <c r="D12" s="94">
        <v>16</v>
      </c>
      <c r="E12" s="94">
        <v>14</v>
      </c>
      <c r="F12" s="4">
        <f t="shared" si="0"/>
        <v>0.14000000000000001</v>
      </c>
      <c r="G12" s="5" t="s">
        <v>65</v>
      </c>
      <c r="H12" s="94" t="s">
        <v>61</v>
      </c>
      <c r="I12" s="5" t="s">
        <v>65</v>
      </c>
      <c r="J12" s="1" t="s">
        <v>15</v>
      </c>
      <c r="K12" s="95">
        <f t="shared" si="1"/>
        <v>0.14000000000000001</v>
      </c>
      <c r="L12" s="95">
        <f t="shared" si="2"/>
        <v>0.15</v>
      </c>
      <c r="M12" s="95">
        <f t="shared" si="3"/>
        <v>0.15</v>
      </c>
      <c r="N12" s="95">
        <f t="shared" si="4"/>
        <v>0.15</v>
      </c>
      <c r="O12" s="95">
        <f t="shared" si="5"/>
        <v>0.15</v>
      </c>
      <c r="P12" s="95">
        <f t="shared" si="26"/>
        <v>0.15</v>
      </c>
      <c r="Q12" s="95">
        <f t="shared" si="6"/>
        <v>0.14000000000000001</v>
      </c>
      <c r="R12" s="95">
        <f t="shared" si="7"/>
        <v>0.14000000000000001</v>
      </c>
      <c r="S12" s="95">
        <f t="shared" si="8"/>
        <v>0.15</v>
      </c>
      <c r="T12" s="95">
        <f t="shared" si="9"/>
        <v>0.15</v>
      </c>
      <c r="U12" s="95">
        <f t="shared" si="10"/>
        <v>0.14000000000000001</v>
      </c>
      <c r="V12" s="95">
        <f t="shared" si="11"/>
        <v>0.15</v>
      </c>
      <c r="W12" s="95">
        <f t="shared" si="12"/>
        <v>0.14000000000000001</v>
      </c>
      <c r="X12" s="95">
        <f t="shared" si="13"/>
        <v>0.15</v>
      </c>
      <c r="Y12" s="95">
        <f t="shared" si="14"/>
        <v>0.13</v>
      </c>
      <c r="Z12" s="95">
        <f t="shared" si="15"/>
        <v>0.14000000000000001</v>
      </c>
      <c r="AA12" s="95">
        <f t="shared" si="16"/>
        <v>0.13</v>
      </c>
      <c r="AB12" s="95">
        <f t="shared" si="17"/>
        <v>0.14000000000000001</v>
      </c>
      <c r="AC12" s="95">
        <f t="shared" si="18"/>
        <v>0.15</v>
      </c>
      <c r="AD12" s="95">
        <f t="shared" si="19"/>
        <v>0.17</v>
      </c>
      <c r="AE12" s="95">
        <f t="shared" si="20"/>
        <v>0.13</v>
      </c>
      <c r="AF12" s="95">
        <f t="shared" si="21"/>
        <v>0.14000000000000001</v>
      </c>
      <c r="AG12" s="95">
        <f t="shared" si="22"/>
        <v>0.13</v>
      </c>
      <c r="AH12" s="95">
        <f t="shared" si="23"/>
        <v>0.13</v>
      </c>
      <c r="AI12" s="95">
        <f t="shared" si="24"/>
        <v>0.15</v>
      </c>
      <c r="AJ12" s="95">
        <f t="shared" si="25"/>
        <v>0.13</v>
      </c>
    </row>
    <row r="13" spans="1:36" ht="12.95" customHeight="1" x14ac:dyDescent="0.15">
      <c r="A13" s="94">
        <v>270</v>
      </c>
      <c r="B13" s="135" t="s">
        <v>64</v>
      </c>
      <c r="C13" s="136"/>
      <c r="D13" s="94">
        <v>24</v>
      </c>
      <c r="E13" s="94">
        <v>18</v>
      </c>
      <c r="F13" s="4">
        <f t="shared" si="0"/>
        <v>0.4</v>
      </c>
      <c r="G13" s="5"/>
      <c r="H13" s="94"/>
      <c r="I13" s="5"/>
      <c r="J13" s="1" t="s">
        <v>15</v>
      </c>
      <c r="K13" s="95">
        <f t="shared" si="1"/>
        <v>0.36</v>
      </c>
      <c r="L13" s="95">
        <f t="shared" si="2"/>
        <v>0.4</v>
      </c>
      <c r="M13" s="95">
        <f t="shared" si="3"/>
        <v>0.4</v>
      </c>
      <c r="N13" s="95">
        <f t="shared" si="4"/>
        <v>0.4</v>
      </c>
      <c r="O13" s="95">
        <f t="shared" si="5"/>
        <v>0.4</v>
      </c>
      <c r="P13" s="95">
        <f t="shared" si="26"/>
        <v>0.4</v>
      </c>
      <c r="Q13" s="95">
        <f t="shared" si="6"/>
        <v>0.36</v>
      </c>
      <c r="R13" s="95">
        <f t="shared" si="7"/>
        <v>0.4</v>
      </c>
      <c r="S13" s="95">
        <f t="shared" si="8"/>
        <v>0.4</v>
      </c>
      <c r="T13" s="95">
        <f t="shared" si="9"/>
        <v>0.41</v>
      </c>
      <c r="U13" s="95">
        <f t="shared" si="10"/>
        <v>0.4</v>
      </c>
      <c r="V13" s="95">
        <f t="shared" si="11"/>
        <v>0.42</v>
      </c>
      <c r="W13" s="95">
        <f t="shared" si="12"/>
        <v>0.39</v>
      </c>
      <c r="X13" s="95">
        <f t="shared" si="13"/>
        <v>0.39</v>
      </c>
      <c r="Y13" s="95">
        <f t="shared" si="14"/>
        <v>0.36</v>
      </c>
      <c r="Z13" s="95">
        <f t="shared" si="15"/>
        <v>0.39</v>
      </c>
      <c r="AA13" s="95">
        <f t="shared" si="16"/>
        <v>0.35</v>
      </c>
      <c r="AB13" s="95">
        <f t="shared" si="17"/>
        <v>0.41</v>
      </c>
      <c r="AC13" s="95">
        <f t="shared" si="18"/>
        <v>0.41</v>
      </c>
      <c r="AD13" s="95">
        <f t="shared" si="19"/>
        <v>0.44</v>
      </c>
      <c r="AE13" s="95">
        <f t="shared" si="20"/>
        <v>0.37</v>
      </c>
      <c r="AF13" s="95">
        <f t="shared" si="21"/>
        <v>0.41</v>
      </c>
      <c r="AG13" s="95">
        <f t="shared" si="22"/>
        <v>0.35</v>
      </c>
      <c r="AH13" s="95">
        <f t="shared" si="23"/>
        <v>0.37</v>
      </c>
      <c r="AI13" s="95">
        <f t="shared" si="24"/>
        <v>0.39</v>
      </c>
      <c r="AJ13" s="95">
        <f t="shared" si="25"/>
        <v>0.37</v>
      </c>
    </row>
    <row r="14" spans="1:36" ht="12.95" customHeight="1" x14ac:dyDescent="0.15">
      <c r="A14" s="94">
        <v>271</v>
      </c>
      <c r="B14" s="135" t="s">
        <v>64</v>
      </c>
      <c r="C14" s="136"/>
      <c r="D14" s="94">
        <v>18</v>
      </c>
      <c r="E14" s="94">
        <v>16</v>
      </c>
      <c r="F14" s="4">
        <f t="shared" si="0"/>
        <v>0.21</v>
      </c>
      <c r="G14" s="5" t="s">
        <v>65</v>
      </c>
      <c r="H14" s="94" t="s">
        <v>61</v>
      </c>
      <c r="I14" s="5" t="s">
        <v>65</v>
      </c>
      <c r="J14" s="1" t="s">
        <v>15</v>
      </c>
      <c r="K14" s="95">
        <f t="shared" si="1"/>
        <v>0.19</v>
      </c>
      <c r="L14" s="95">
        <f t="shared" si="2"/>
        <v>0.21</v>
      </c>
      <c r="M14" s="95">
        <f t="shared" si="3"/>
        <v>0.21</v>
      </c>
      <c r="N14" s="95">
        <f t="shared" si="4"/>
        <v>0.21</v>
      </c>
      <c r="O14" s="95">
        <f t="shared" si="5"/>
        <v>0.21</v>
      </c>
      <c r="P14" s="95">
        <f t="shared" si="26"/>
        <v>0.21</v>
      </c>
      <c r="Q14" s="95">
        <f t="shared" si="6"/>
        <v>0.19</v>
      </c>
      <c r="R14" s="95">
        <f t="shared" si="7"/>
        <v>0.21</v>
      </c>
      <c r="S14" s="95">
        <f t="shared" si="8"/>
        <v>0.21</v>
      </c>
      <c r="T14" s="95">
        <f t="shared" si="9"/>
        <v>0.22</v>
      </c>
      <c r="U14" s="95">
        <f t="shared" si="10"/>
        <v>0.21</v>
      </c>
      <c r="V14" s="95">
        <f t="shared" si="11"/>
        <v>0.21</v>
      </c>
      <c r="W14" s="95">
        <f t="shared" si="12"/>
        <v>0.2</v>
      </c>
      <c r="X14" s="95">
        <f t="shared" si="13"/>
        <v>0.21</v>
      </c>
      <c r="Y14" s="95">
        <f t="shared" si="14"/>
        <v>0.18</v>
      </c>
      <c r="Z14" s="95">
        <f t="shared" si="15"/>
        <v>0.2</v>
      </c>
      <c r="AA14" s="95">
        <f t="shared" si="16"/>
        <v>0.19</v>
      </c>
      <c r="AB14" s="95">
        <f t="shared" si="17"/>
        <v>0.21</v>
      </c>
      <c r="AC14" s="95">
        <f t="shared" si="18"/>
        <v>0.21</v>
      </c>
      <c r="AD14" s="95">
        <f t="shared" si="19"/>
        <v>0.24</v>
      </c>
      <c r="AE14" s="95">
        <f t="shared" si="20"/>
        <v>0.19</v>
      </c>
      <c r="AF14" s="95">
        <f t="shared" si="21"/>
        <v>0.21</v>
      </c>
      <c r="AG14" s="95">
        <f t="shared" si="22"/>
        <v>0.18</v>
      </c>
      <c r="AH14" s="95">
        <f t="shared" si="23"/>
        <v>0.19</v>
      </c>
      <c r="AI14" s="95">
        <f t="shared" si="24"/>
        <v>0.21</v>
      </c>
      <c r="AJ14" s="95">
        <f t="shared" si="25"/>
        <v>0.19</v>
      </c>
    </row>
    <row r="15" spans="1:36" ht="12.95" customHeight="1" x14ac:dyDescent="0.15">
      <c r="A15" s="94">
        <v>272</v>
      </c>
      <c r="B15" s="135" t="s">
        <v>64</v>
      </c>
      <c r="C15" s="136"/>
      <c r="D15" s="94">
        <v>26</v>
      </c>
      <c r="E15" s="94">
        <v>19</v>
      </c>
      <c r="F15" s="4">
        <f t="shared" si="0"/>
        <v>0.49</v>
      </c>
      <c r="G15" s="94"/>
      <c r="H15" s="94"/>
      <c r="I15" s="99"/>
      <c r="J15" s="1" t="s">
        <v>15</v>
      </c>
      <c r="K15" s="95">
        <f t="shared" si="1"/>
        <v>0.44</v>
      </c>
      <c r="L15" s="95">
        <f t="shared" si="2"/>
        <v>0.49</v>
      </c>
      <c r="M15" s="95">
        <f t="shared" si="3"/>
        <v>0.49</v>
      </c>
      <c r="N15" s="95">
        <f t="shared" si="4"/>
        <v>0.49</v>
      </c>
      <c r="O15" s="95">
        <f t="shared" si="5"/>
        <v>0.49</v>
      </c>
      <c r="P15" s="95">
        <f t="shared" si="26"/>
        <v>0.49</v>
      </c>
      <c r="Q15" s="95">
        <f t="shared" si="6"/>
        <v>0.44</v>
      </c>
      <c r="R15" s="95">
        <f t="shared" si="7"/>
        <v>0.5</v>
      </c>
      <c r="S15" s="95">
        <f t="shared" si="8"/>
        <v>0.49</v>
      </c>
      <c r="T15" s="95">
        <f t="shared" si="9"/>
        <v>0.51</v>
      </c>
      <c r="U15" s="95">
        <f t="shared" si="10"/>
        <v>0.49</v>
      </c>
      <c r="V15" s="95">
        <f t="shared" si="11"/>
        <v>0.51</v>
      </c>
      <c r="W15" s="95">
        <f t="shared" si="12"/>
        <v>0.47</v>
      </c>
      <c r="X15" s="95">
        <f t="shared" si="13"/>
        <v>0.48</v>
      </c>
      <c r="Y15" s="95">
        <f t="shared" si="14"/>
        <v>0.45</v>
      </c>
      <c r="Z15" s="95">
        <f t="shared" si="15"/>
        <v>0.48</v>
      </c>
      <c r="AA15" s="95">
        <f t="shared" si="16"/>
        <v>0.42</v>
      </c>
      <c r="AB15" s="95">
        <f t="shared" si="17"/>
        <v>0.51</v>
      </c>
      <c r="AC15" s="95">
        <f t="shared" si="18"/>
        <v>0.51</v>
      </c>
      <c r="AD15" s="95">
        <f t="shared" si="19"/>
        <v>0.53</v>
      </c>
      <c r="AE15" s="95">
        <f t="shared" si="20"/>
        <v>0.46</v>
      </c>
      <c r="AF15" s="95">
        <f t="shared" si="21"/>
        <v>0.51</v>
      </c>
      <c r="AG15" s="95">
        <f t="shared" si="22"/>
        <v>0.42</v>
      </c>
      <c r="AH15" s="95">
        <f t="shared" si="23"/>
        <v>0.45</v>
      </c>
      <c r="AI15" s="95">
        <f t="shared" si="24"/>
        <v>0.48</v>
      </c>
      <c r="AJ15" s="95">
        <f t="shared" si="25"/>
        <v>0.45</v>
      </c>
    </row>
    <row r="16" spans="1:36" ht="12.95" customHeight="1" x14ac:dyDescent="0.15">
      <c r="A16" s="94">
        <v>273</v>
      </c>
      <c r="B16" s="135" t="s">
        <v>64</v>
      </c>
      <c r="C16" s="136"/>
      <c r="D16" s="94">
        <v>16</v>
      </c>
      <c r="E16" s="94">
        <v>16</v>
      </c>
      <c r="F16" s="4">
        <f t="shared" si="0"/>
        <v>0.17</v>
      </c>
      <c r="G16" s="5"/>
      <c r="H16" s="94"/>
      <c r="I16" s="5"/>
      <c r="J16" s="1" t="s">
        <v>15</v>
      </c>
      <c r="K16" s="95">
        <f t="shared" si="1"/>
        <v>0.16</v>
      </c>
      <c r="L16" s="95">
        <f t="shared" si="2"/>
        <v>0.17</v>
      </c>
      <c r="M16" s="95">
        <f t="shared" si="3"/>
        <v>0.17</v>
      </c>
      <c r="N16" s="95">
        <f t="shared" si="4"/>
        <v>0.17</v>
      </c>
      <c r="O16" s="95">
        <f t="shared" si="5"/>
        <v>0.17</v>
      </c>
      <c r="P16" s="95">
        <f t="shared" si="26"/>
        <v>0.17</v>
      </c>
      <c r="Q16" s="95">
        <f t="shared" si="6"/>
        <v>0.15</v>
      </c>
      <c r="R16" s="95">
        <f t="shared" si="7"/>
        <v>0.17</v>
      </c>
      <c r="S16" s="95">
        <f t="shared" si="8"/>
        <v>0.17</v>
      </c>
      <c r="T16" s="95">
        <f t="shared" si="9"/>
        <v>0.18</v>
      </c>
      <c r="U16" s="95">
        <f t="shared" si="10"/>
        <v>0.17</v>
      </c>
      <c r="V16" s="95">
        <f t="shared" si="11"/>
        <v>0.17</v>
      </c>
      <c r="W16" s="95">
        <f t="shared" si="12"/>
        <v>0.16</v>
      </c>
      <c r="X16" s="95">
        <f t="shared" si="13"/>
        <v>0.17</v>
      </c>
      <c r="Y16" s="95">
        <f t="shared" si="14"/>
        <v>0.14000000000000001</v>
      </c>
      <c r="Z16" s="95">
        <f t="shared" si="15"/>
        <v>0.16</v>
      </c>
      <c r="AA16" s="95">
        <f t="shared" si="16"/>
        <v>0.15</v>
      </c>
      <c r="AB16" s="95">
        <f t="shared" si="17"/>
        <v>0.16</v>
      </c>
      <c r="AC16" s="95">
        <f t="shared" si="18"/>
        <v>0.17</v>
      </c>
      <c r="AD16" s="95">
        <f t="shared" si="19"/>
        <v>0.2</v>
      </c>
      <c r="AE16" s="95">
        <f t="shared" si="20"/>
        <v>0.15</v>
      </c>
      <c r="AF16" s="95">
        <f t="shared" si="21"/>
        <v>0.16</v>
      </c>
      <c r="AG16" s="95">
        <f t="shared" si="22"/>
        <v>0.14000000000000001</v>
      </c>
      <c r="AH16" s="95">
        <f t="shared" si="23"/>
        <v>0.15</v>
      </c>
      <c r="AI16" s="95">
        <f t="shared" si="24"/>
        <v>0.17</v>
      </c>
      <c r="AJ16" s="95">
        <f t="shared" si="25"/>
        <v>0.15</v>
      </c>
    </row>
    <row r="17" spans="1:36" ht="12.95" customHeight="1" x14ac:dyDescent="0.15">
      <c r="A17" s="94">
        <v>274</v>
      </c>
      <c r="B17" s="135" t="s">
        <v>64</v>
      </c>
      <c r="C17" s="136"/>
      <c r="D17" s="94">
        <v>16</v>
      </c>
      <c r="E17" s="94">
        <v>15</v>
      </c>
      <c r="F17" s="4">
        <f t="shared" si="0"/>
        <v>0.16</v>
      </c>
      <c r="G17" s="5" t="s">
        <v>65</v>
      </c>
      <c r="H17" s="94" t="s">
        <v>61</v>
      </c>
      <c r="I17" s="5" t="s">
        <v>65</v>
      </c>
      <c r="J17" s="1" t="s">
        <v>15</v>
      </c>
      <c r="K17" s="95">
        <f t="shared" si="1"/>
        <v>0.15</v>
      </c>
      <c r="L17" s="95">
        <f t="shared" si="2"/>
        <v>0.16</v>
      </c>
      <c r="M17" s="95">
        <f t="shared" si="3"/>
        <v>0.16</v>
      </c>
      <c r="N17" s="95">
        <f t="shared" si="4"/>
        <v>0.16</v>
      </c>
      <c r="O17" s="95">
        <f t="shared" si="5"/>
        <v>0.16</v>
      </c>
      <c r="P17" s="95">
        <f t="shared" si="26"/>
        <v>0.16</v>
      </c>
      <c r="Q17" s="95">
        <f t="shared" si="6"/>
        <v>0.15</v>
      </c>
      <c r="R17" s="95">
        <f t="shared" si="7"/>
        <v>0.16</v>
      </c>
      <c r="S17" s="95">
        <f t="shared" si="8"/>
        <v>0.16</v>
      </c>
      <c r="T17" s="95">
        <f t="shared" si="9"/>
        <v>0.16</v>
      </c>
      <c r="U17" s="95">
        <f t="shared" si="10"/>
        <v>0.16</v>
      </c>
      <c r="V17" s="95">
        <f t="shared" si="11"/>
        <v>0.16</v>
      </c>
      <c r="W17" s="95">
        <f t="shared" si="12"/>
        <v>0.15</v>
      </c>
      <c r="X17" s="95">
        <f t="shared" si="13"/>
        <v>0.16</v>
      </c>
      <c r="Y17" s="95">
        <f t="shared" si="14"/>
        <v>0.14000000000000001</v>
      </c>
      <c r="Z17" s="95">
        <f t="shared" si="15"/>
        <v>0.15</v>
      </c>
      <c r="AA17" s="95">
        <f t="shared" si="16"/>
        <v>0.14000000000000001</v>
      </c>
      <c r="AB17" s="95">
        <f t="shared" si="17"/>
        <v>0.15</v>
      </c>
      <c r="AC17" s="95">
        <f t="shared" si="18"/>
        <v>0.16</v>
      </c>
      <c r="AD17" s="95">
        <f t="shared" si="19"/>
        <v>0.19</v>
      </c>
      <c r="AE17" s="95">
        <f t="shared" si="20"/>
        <v>0.14000000000000001</v>
      </c>
      <c r="AF17" s="95">
        <f t="shared" si="21"/>
        <v>0.15</v>
      </c>
      <c r="AG17" s="95">
        <f t="shared" si="22"/>
        <v>0.14000000000000001</v>
      </c>
      <c r="AH17" s="95">
        <f t="shared" si="23"/>
        <v>0.14000000000000001</v>
      </c>
      <c r="AI17" s="95">
        <f t="shared" si="24"/>
        <v>0.16</v>
      </c>
      <c r="AJ17" s="95">
        <f t="shared" si="25"/>
        <v>0.14000000000000001</v>
      </c>
    </row>
    <row r="18" spans="1:36" ht="12.95" customHeight="1" x14ac:dyDescent="0.15">
      <c r="A18" s="94">
        <v>275</v>
      </c>
      <c r="B18" s="135" t="s">
        <v>64</v>
      </c>
      <c r="C18" s="136"/>
      <c r="D18" s="94">
        <v>20</v>
      </c>
      <c r="E18" s="94">
        <v>17</v>
      </c>
      <c r="F18" s="4">
        <f t="shared" si="0"/>
        <v>0.27</v>
      </c>
      <c r="G18" s="5"/>
      <c r="H18" s="94"/>
      <c r="I18" s="5"/>
      <c r="J18" s="1" t="s">
        <v>15</v>
      </c>
      <c r="K18" s="95">
        <f t="shared" si="1"/>
        <v>0.25</v>
      </c>
      <c r="L18" s="95">
        <f t="shared" si="2"/>
        <v>0.27</v>
      </c>
      <c r="M18" s="95">
        <f t="shared" si="3"/>
        <v>0.27</v>
      </c>
      <c r="N18" s="95">
        <f t="shared" si="4"/>
        <v>0.27</v>
      </c>
      <c r="O18" s="95">
        <f t="shared" si="5"/>
        <v>0.27</v>
      </c>
      <c r="P18" s="95">
        <f t="shared" si="26"/>
        <v>0.27</v>
      </c>
      <c r="Q18" s="95">
        <f t="shared" si="6"/>
        <v>0.25</v>
      </c>
      <c r="R18" s="95">
        <f t="shared" si="7"/>
        <v>0.27</v>
      </c>
      <c r="S18" s="95">
        <f t="shared" si="8"/>
        <v>0.27</v>
      </c>
      <c r="T18" s="95">
        <f t="shared" si="9"/>
        <v>0.28000000000000003</v>
      </c>
      <c r="U18" s="95">
        <f t="shared" si="10"/>
        <v>0.27</v>
      </c>
      <c r="V18" s="95">
        <f t="shared" si="11"/>
        <v>0.28000000000000003</v>
      </c>
      <c r="W18" s="95">
        <f t="shared" si="12"/>
        <v>0.26</v>
      </c>
      <c r="X18" s="95">
        <f t="shared" si="13"/>
        <v>0.27</v>
      </c>
      <c r="Y18" s="95">
        <f t="shared" si="14"/>
        <v>0.24</v>
      </c>
      <c r="Z18" s="95">
        <f t="shared" si="15"/>
        <v>0.26</v>
      </c>
      <c r="AA18" s="95">
        <f t="shared" si="16"/>
        <v>0.24</v>
      </c>
      <c r="AB18" s="95">
        <f t="shared" si="17"/>
        <v>0.27</v>
      </c>
      <c r="AC18" s="95">
        <f t="shared" si="18"/>
        <v>0.27</v>
      </c>
      <c r="AD18" s="95">
        <f t="shared" si="19"/>
        <v>0.31</v>
      </c>
      <c r="AE18" s="95">
        <f t="shared" si="20"/>
        <v>0.25</v>
      </c>
      <c r="AF18" s="95">
        <f t="shared" si="21"/>
        <v>0.27</v>
      </c>
      <c r="AG18" s="95">
        <f t="shared" si="22"/>
        <v>0.23</v>
      </c>
      <c r="AH18" s="95">
        <f t="shared" si="23"/>
        <v>0.25</v>
      </c>
      <c r="AI18" s="95">
        <f t="shared" si="24"/>
        <v>0.27</v>
      </c>
      <c r="AJ18" s="95">
        <f t="shared" si="25"/>
        <v>0.25</v>
      </c>
    </row>
    <row r="19" spans="1:36" ht="12.95" customHeight="1" x14ac:dyDescent="0.15">
      <c r="A19" s="94">
        <v>276</v>
      </c>
      <c r="B19" s="135" t="s">
        <v>64</v>
      </c>
      <c r="C19" s="136"/>
      <c r="D19" s="94">
        <v>14</v>
      </c>
      <c r="E19" s="94">
        <v>13</v>
      </c>
      <c r="F19" s="4">
        <f t="shared" si="0"/>
        <v>0.1</v>
      </c>
      <c r="G19" s="5" t="s">
        <v>65</v>
      </c>
      <c r="H19" s="94" t="s">
        <v>61</v>
      </c>
      <c r="I19" s="5" t="s">
        <v>65</v>
      </c>
      <c r="J19" s="1" t="s">
        <v>15</v>
      </c>
      <c r="K19" s="95">
        <f t="shared" si="1"/>
        <v>0.1</v>
      </c>
      <c r="L19" s="95">
        <f t="shared" si="2"/>
        <v>0.11</v>
      </c>
      <c r="M19" s="95">
        <f t="shared" si="3"/>
        <v>0.11</v>
      </c>
      <c r="N19" s="95">
        <f t="shared" si="4"/>
        <v>0.11</v>
      </c>
      <c r="O19" s="95">
        <f t="shared" si="5"/>
        <v>0.11</v>
      </c>
      <c r="P19" s="95">
        <f t="shared" si="26"/>
        <v>0.11</v>
      </c>
      <c r="Q19" s="95">
        <f t="shared" si="6"/>
        <v>0.1</v>
      </c>
      <c r="R19" s="95">
        <f t="shared" si="7"/>
        <v>0.1</v>
      </c>
      <c r="S19" s="95">
        <f t="shared" si="8"/>
        <v>0.11</v>
      </c>
      <c r="T19" s="95">
        <f t="shared" si="9"/>
        <v>0.11</v>
      </c>
      <c r="U19" s="95">
        <f t="shared" si="10"/>
        <v>0.1</v>
      </c>
      <c r="V19" s="95">
        <f t="shared" si="11"/>
        <v>0.11</v>
      </c>
      <c r="W19" s="95">
        <f t="shared" si="12"/>
        <v>0.11</v>
      </c>
      <c r="X19" s="95">
        <f t="shared" si="13"/>
        <v>0.11</v>
      </c>
      <c r="Y19" s="95">
        <f t="shared" si="14"/>
        <v>0.09</v>
      </c>
      <c r="Z19" s="95">
        <f t="shared" si="15"/>
        <v>0.11</v>
      </c>
      <c r="AA19" s="95">
        <f t="shared" si="16"/>
        <v>0.1</v>
      </c>
      <c r="AB19" s="95">
        <f t="shared" si="17"/>
        <v>0.1</v>
      </c>
      <c r="AC19" s="95">
        <f t="shared" si="18"/>
        <v>0.1</v>
      </c>
      <c r="AD19" s="95">
        <f t="shared" si="19"/>
        <v>0.13</v>
      </c>
      <c r="AE19" s="95">
        <f t="shared" si="20"/>
        <v>0.09</v>
      </c>
      <c r="AF19" s="95">
        <f t="shared" si="21"/>
        <v>0.1</v>
      </c>
      <c r="AG19" s="95">
        <f t="shared" si="22"/>
        <v>0.09</v>
      </c>
      <c r="AH19" s="95">
        <f t="shared" si="23"/>
        <v>0.09</v>
      </c>
      <c r="AI19" s="95">
        <f t="shared" si="24"/>
        <v>0.11</v>
      </c>
      <c r="AJ19" s="95">
        <f t="shared" si="25"/>
        <v>0.09</v>
      </c>
    </row>
    <row r="20" spans="1:36" ht="12.95" customHeight="1" x14ac:dyDescent="0.15">
      <c r="A20" s="94">
        <v>277</v>
      </c>
      <c r="B20" s="135" t="s">
        <v>64</v>
      </c>
      <c r="C20" s="136"/>
      <c r="D20" s="94">
        <v>16</v>
      </c>
      <c r="E20" s="94">
        <v>15</v>
      </c>
      <c r="F20" s="4">
        <f t="shared" si="0"/>
        <v>0.16</v>
      </c>
      <c r="G20" s="5"/>
      <c r="H20" s="94"/>
      <c r="I20" s="5"/>
      <c r="J20" s="1" t="s">
        <v>15</v>
      </c>
      <c r="K20" s="95">
        <f t="shared" si="1"/>
        <v>0.15</v>
      </c>
      <c r="L20" s="95">
        <f t="shared" si="2"/>
        <v>0.16</v>
      </c>
      <c r="M20" s="95">
        <f t="shared" si="3"/>
        <v>0.16</v>
      </c>
      <c r="N20" s="95">
        <f t="shared" si="4"/>
        <v>0.16</v>
      </c>
      <c r="O20" s="95">
        <f t="shared" si="5"/>
        <v>0.16</v>
      </c>
      <c r="P20" s="95">
        <f t="shared" si="26"/>
        <v>0.16</v>
      </c>
      <c r="Q20" s="95">
        <f t="shared" si="6"/>
        <v>0.15</v>
      </c>
      <c r="R20" s="95">
        <f t="shared" si="7"/>
        <v>0.16</v>
      </c>
      <c r="S20" s="95">
        <f t="shared" si="8"/>
        <v>0.16</v>
      </c>
      <c r="T20" s="95">
        <f t="shared" si="9"/>
        <v>0.16</v>
      </c>
      <c r="U20" s="95">
        <f t="shared" si="10"/>
        <v>0.16</v>
      </c>
      <c r="V20" s="95">
        <f t="shared" si="11"/>
        <v>0.16</v>
      </c>
      <c r="W20" s="95">
        <f t="shared" si="12"/>
        <v>0.15</v>
      </c>
      <c r="X20" s="95">
        <f t="shared" si="13"/>
        <v>0.16</v>
      </c>
      <c r="Y20" s="95">
        <f t="shared" si="14"/>
        <v>0.14000000000000001</v>
      </c>
      <c r="Z20" s="95">
        <f t="shared" si="15"/>
        <v>0.15</v>
      </c>
      <c r="AA20" s="95">
        <f t="shared" si="16"/>
        <v>0.14000000000000001</v>
      </c>
      <c r="AB20" s="95">
        <f t="shared" si="17"/>
        <v>0.15</v>
      </c>
      <c r="AC20" s="95">
        <f t="shared" si="18"/>
        <v>0.16</v>
      </c>
      <c r="AD20" s="95">
        <f t="shared" si="19"/>
        <v>0.19</v>
      </c>
      <c r="AE20" s="95">
        <f t="shared" si="20"/>
        <v>0.14000000000000001</v>
      </c>
      <c r="AF20" s="95">
        <f t="shared" si="21"/>
        <v>0.15</v>
      </c>
      <c r="AG20" s="95">
        <f t="shared" si="22"/>
        <v>0.14000000000000001</v>
      </c>
      <c r="AH20" s="95">
        <f t="shared" si="23"/>
        <v>0.14000000000000001</v>
      </c>
      <c r="AI20" s="95">
        <f t="shared" si="24"/>
        <v>0.16</v>
      </c>
      <c r="AJ20" s="95">
        <f t="shared" si="25"/>
        <v>0.14000000000000001</v>
      </c>
    </row>
    <row r="21" spans="1:36" ht="12.95" customHeight="1" x14ac:dyDescent="0.15">
      <c r="A21" s="94">
        <v>278</v>
      </c>
      <c r="B21" s="135" t="s">
        <v>64</v>
      </c>
      <c r="C21" s="136"/>
      <c r="D21" s="94">
        <v>18</v>
      </c>
      <c r="E21" s="94">
        <v>15</v>
      </c>
      <c r="F21" s="4">
        <f t="shared" si="0"/>
        <v>0.19</v>
      </c>
      <c r="G21" s="5" t="s">
        <v>307</v>
      </c>
      <c r="H21" s="94"/>
      <c r="I21" s="94"/>
      <c r="J21" s="1" t="s">
        <v>15</v>
      </c>
      <c r="K21" s="95">
        <f t="shared" si="1"/>
        <v>0.18</v>
      </c>
      <c r="L21" s="95">
        <f t="shared" si="2"/>
        <v>0.19</v>
      </c>
      <c r="M21" s="95">
        <f t="shared" si="3"/>
        <v>0.19</v>
      </c>
      <c r="N21" s="95">
        <f t="shared" si="4"/>
        <v>0.2</v>
      </c>
      <c r="O21" s="95">
        <f t="shared" si="5"/>
        <v>0.2</v>
      </c>
      <c r="P21" s="95">
        <f t="shared" si="26"/>
        <v>0.19</v>
      </c>
      <c r="Q21" s="95">
        <f t="shared" si="6"/>
        <v>0.18</v>
      </c>
      <c r="R21" s="95">
        <f t="shared" si="7"/>
        <v>0.19</v>
      </c>
      <c r="S21" s="95">
        <f t="shared" si="8"/>
        <v>0.2</v>
      </c>
      <c r="T21" s="95">
        <f t="shared" si="9"/>
        <v>0.2</v>
      </c>
      <c r="U21" s="95">
        <f t="shared" si="10"/>
        <v>0.19</v>
      </c>
      <c r="V21" s="95">
        <f t="shared" si="11"/>
        <v>0.2</v>
      </c>
      <c r="W21" s="95">
        <f t="shared" si="12"/>
        <v>0.19</v>
      </c>
      <c r="X21" s="95">
        <f t="shared" si="13"/>
        <v>0.19</v>
      </c>
      <c r="Y21" s="95">
        <f t="shared" si="14"/>
        <v>0.17</v>
      </c>
      <c r="Z21" s="95">
        <f t="shared" si="15"/>
        <v>0.19</v>
      </c>
      <c r="AA21" s="95">
        <f t="shared" si="16"/>
        <v>0.17</v>
      </c>
      <c r="AB21" s="95">
        <f t="shared" si="17"/>
        <v>0.19</v>
      </c>
      <c r="AC21" s="95">
        <f t="shared" si="18"/>
        <v>0.2</v>
      </c>
      <c r="AD21" s="95">
        <f t="shared" si="19"/>
        <v>0.23</v>
      </c>
      <c r="AE21" s="95">
        <f t="shared" si="20"/>
        <v>0.18</v>
      </c>
      <c r="AF21" s="95">
        <f t="shared" si="21"/>
        <v>0.19</v>
      </c>
      <c r="AG21" s="95">
        <f t="shared" si="22"/>
        <v>0.17</v>
      </c>
      <c r="AH21" s="95">
        <f t="shared" si="23"/>
        <v>0.18</v>
      </c>
      <c r="AI21" s="95">
        <f t="shared" si="24"/>
        <v>0.19</v>
      </c>
      <c r="AJ21" s="95">
        <f t="shared" si="25"/>
        <v>0.18</v>
      </c>
    </row>
    <row r="22" spans="1:36" ht="12.95" customHeight="1" x14ac:dyDescent="0.15">
      <c r="A22" s="94">
        <v>279</v>
      </c>
      <c r="B22" s="135" t="s">
        <v>64</v>
      </c>
      <c r="C22" s="136"/>
      <c r="D22" s="94">
        <v>14</v>
      </c>
      <c r="E22" s="94">
        <v>14</v>
      </c>
      <c r="F22" s="4">
        <f t="shared" si="0"/>
        <v>0.11</v>
      </c>
      <c r="G22" s="5"/>
      <c r="H22" s="94" t="s">
        <v>61</v>
      </c>
      <c r="I22" s="94" t="s">
        <v>84</v>
      </c>
      <c r="J22" s="1" t="s">
        <v>15</v>
      </c>
      <c r="K22" s="95">
        <f t="shared" si="1"/>
        <v>0.11</v>
      </c>
      <c r="L22" s="95">
        <f t="shared" si="2"/>
        <v>0.11</v>
      </c>
      <c r="M22" s="95">
        <f t="shared" si="3"/>
        <v>0.12</v>
      </c>
      <c r="N22" s="95">
        <f t="shared" si="4"/>
        <v>0.12</v>
      </c>
      <c r="O22" s="95">
        <f t="shared" si="5"/>
        <v>0.12</v>
      </c>
      <c r="P22" s="95">
        <f t="shared" si="26"/>
        <v>0.11</v>
      </c>
      <c r="Q22" s="95">
        <f t="shared" si="6"/>
        <v>0.11</v>
      </c>
      <c r="R22" s="95">
        <f t="shared" si="7"/>
        <v>0.11</v>
      </c>
      <c r="S22" s="95">
        <f t="shared" si="8"/>
        <v>0.12</v>
      </c>
      <c r="T22" s="95">
        <f t="shared" si="9"/>
        <v>0.12</v>
      </c>
      <c r="U22" s="95">
        <f t="shared" si="10"/>
        <v>0.11</v>
      </c>
      <c r="V22" s="95">
        <f t="shared" si="11"/>
        <v>0.12</v>
      </c>
      <c r="W22" s="95">
        <f t="shared" si="12"/>
        <v>0.11</v>
      </c>
      <c r="X22" s="95">
        <f t="shared" si="13"/>
        <v>0.11</v>
      </c>
      <c r="Y22" s="95">
        <f t="shared" si="14"/>
        <v>0.1</v>
      </c>
      <c r="Z22" s="95">
        <f t="shared" si="15"/>
        <v>0.11</v>
      </c>
      <c r="AA22" s="95">
        <f t="shared" si="16"/>
        <v>0.1</v>
      </c>
      <c r="AB22" s="95">
        <f t="shared" si="17"/>
        <v>0.11</v>
      </c>
      <c r="AC22" s="95">
        <f t="shared" si="18"/>
        <v>0.11</v>
      </c>
      <c r="AD22" s="95">
        <f t="shared" si="19"/>
        <v>0.14000000000000001</v>
      </c>
      <c r="AE22" s="95">
        <f t="shared" si="20"/>
        <v>0.1</v>
      </c>
      <c r="AF22" s="95">
        <f t="shared" si="21"/>
        <v>0.11</v>
      </c>
      <c r="AG22" s="95">
        <f t="shared" si="22"/>
        <v>0.1</v>
      </c>
      <c r="AH22" s="95">
        <f t="shared" si="23"/>
        <v>0.1</v>
      </c>
      <c r="AI22" s="95">
        <f t="shared" si="24"/>
        <v>0.11</v>
      </c>
      <c r="AJ22" s="95">
        <f t="shared" si="25"/>
        <v>0.1</v>
      </c>
    </row>
    <row r="23" spans="1:36" ht="12.95" customHeight="1" x14ac:dyDescent="0.15">
      <c r="A23" s="94"/>
      <c r="B23" s="135"/>
      <c r="C23" s="136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35"/>
      <c r="C24" s="136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35"/>
      <c r="C25" s="136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35"/>
      <c r="C26" s="136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35"/>
      <c r="C27" s="136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35"/>
      <c r="C28" s="136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35"/>
      <c r="C29" s="136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35"/>
      <c r="C30" s="136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308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17</v>
      </c>
      <c r="D48" s="14" t="str">
        <f>IF(D47&gt;0,ROUND(SUMIF(G4:G43,"*下層*",E4:E43)/D47,0),"")</f>
        <v/>
      </c>
      <c r="E48" s="14">
        <f>ROUND(SUM(E4:E43)/E47,0)</f>
        <v>17</v>
      </c>
      <c r="F48" s="13"/>
      <c r="G48" s="15">
        <f>C48</f>
        <v>17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19</v>
      </c>
      <c r="D49" s="14" t="str">
        <f>IF(D47&gt;0,ROUND(SUMIF(G4:G43,"*下層*",D4:D43)/D47,0),"")</f>
        <v/>
      </c>
      <c r="E49" s="14">
        <f>ROUND(SUM(D4:D43)/E47,0)</f>
        <v>19</v>
      </c>
      <c r="F49" s="13"/>
      <c r="G49" s="15">
        <f>C49</f>
        <v>19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4.8400000000000016</v>
      </c>
      <c r="D50" s="16">
        <f>SUMIF(G4:G43,"*下層*",F4:F43)</f>
        <v>0</v>
      </c>
      <c r="E50" s="4">
        <f>SUM(F4:F43)</f>
        <v>4.8400000000000016</v>
      </c>
      <c r="F50" s="13"/>
      <c r="G50" s="17">
        <f>C50*100</f>
        <v>484.00000000000017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形状比＝89、Sr＝13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6</v>
      </c>
      <c r="D54" s="14">
        <f>COUNTIF(H4:H43,"▲")</f>
        <v>0</v>
      </c>
      <c r="E54" s="14">
        <f>COUNTA(H4:H43)</f>
        <v>6</v>
      </c>
      <c r="F54" s="10"/>
      <c r="G54" s="15">
        <f>C54*100</f>
        <v>600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15</v>
      </c>
      <c r="D55" s="14" t="str">
        <f>IF(D54&gt;0,ROUND(SUMIF(H4:H43,"▲",E4:E43)/D54,0),"")</f>
        <v/>
      </c>
      <c r="E55" s="14">
        <f>ROUND(SUMIF(H4:H43,"*",E4:E43)/E54,0)</f>
        <v>15</v>
      </c>
      <c r="F55" s="13"/>
      <c r="G55" s="15">
        <f>C55</f>
        <v>15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16</v>
      </c>
      <c r="D56" s="14" t="str">
        <f>IF(D54&gt;0,ROUND(SUMIF(H4:H43,"▲",D4:D43)/D54,0),"")</f>
        <v/>
      </c>
      <c r="E56" s="14">
        <f>ROUND(SUMIF(H4:H43,"*",D4:D43)/E54,0)</f>
        <v>16</v>
      </c>
      <c r="F56" s="13"/>
      <c r="G56" s="15">
        <f>C56</f>
        <v>16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0.95</v>
      </c>
      <c r="D57" s="16">
        <f>SUMIF(H4:H43,"▲",F4:F43)</f>
        <v>0</v>
      </c>
      <c r="E57" s="16">
        <f>SUM(C57:D57)</f>
        <v>0.95</v>
      </c>
      <c r="F57" s="13"/>
      <c r="G57" s="19">
        <f>C57*100</f>
        <v>95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31.6</v>
      </c>
      <c r="D61" s="20" t="str">
        <f>IF(D47&gt;0,ROUND(D54/D47*100,1),"")</f>
        <v/>
      </c>
      <c r="E61" s="20">
        <f>ROUND(E54/E47*100,1)</f>
        <v>31.6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19.600000000000001</v>
      </c>
      <c r="D62" s="20" t="str">
        <f>IF(D47&gt;0,ROUND(D57/D50*100,1),"")</f>
        <v/>
      </c>
      <c r="E62" s="20">
        <f>ROUND(E57/E50*100,1)</f>
        <v>19.600000000000001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13</v>
      </c>
      <c r="D66" s="14">
        <f>D47-D54</f>
        <v>0</v>
      </c>
      <c r="E66" s="14">
        <f>SUM(C66:D66)</f>
        <v>13</v>
      </c>
      <c r="F66" s="10"/>
      <c r="G66" s="15">
        <f>C66*100</f>
        <v>1300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3.8900000000000015</v>
      </c>
      <c r="D69" s="16" t="str">
        <f>IF(D66&gt;0,D50-D57,"")</f>
        <v/>
      </c>
      <c r="E69" s="4">
        <f>SUM(C69:D69)</f>
        <v>3.8900000000000015</v>
      </c>
      <c r="F69" s="13"/>
      <c r="G69" s="17">
        <f>C69*100</f>
        <v>389.00000000000017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形状比＝85、Sr＝16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79" priority="16" stopIfTrue="1">
      <formula>AND(($H4="スギ"),(#REF!&lt;12))</formula>
    </cfRule>
  </conditionalFormatting>
  <conditionalFormatting sqref="L4:L43">
    <cfRule type="expression" dxfId="478" priority="15" stopIfTrue="1">
      <formula>AND(($H4="スギ"),(#REF!&lt;22),(#REF!&gt;=12))</formula>
    </cfRule>
  </conditionalFormatting>
  <conditionalFormatting sqref="M4:M43">
    <cfRule type="expression" dxfId="477" priority="14" stopIfTrue="1">
      <formula>AND(($H4="スギ"),(#REF!&lt;32),(#REF!&gt;=22))</formula>
    </cfRule>
  </conditionalFormatting>
  <conditionalFormatting sqref="N4:N43">
    <cfRule type="expression" dxfId="476" priority="13" stopIfTrue="1">
      <formula>AND(($H4="スギ"),(#REF!&lt;42),(#REF!&gt;=32))</formula>
    </cfRule>
  </conditionalFormatting>
  <conditionalFormatting sqref="U4:U43 Z4:AF43 AJ4:AJ43 O4:P43">
    <cfRule type="expression" dxfId="475" priority="12" stopIfTrue="1">
      <formula>AND(($H4="スギ"),(#REF!&gt;=42))</formula>
    </cfRule>
  </conditionalFormatting>
  <conditionalFormatting sqref="Q4:Q43 AA4:AA43">
    <cfRule type="expression" dxfId="474" priority="11" stopIfTrue="1">
      <formula>AND(($H4="ヒノキ"),(#REF!&lt;12))</formula>
    </cfRule>
  </conditionalFormatting>
  <conditionalFormatting sqref="R4:R43 AB4:AE43">
    <cfRule type="expression" dxfId="473" priority="10" stopIfTrue="1">
      <formula>AND(($H4="ヒノキ"),(#REF!&lt;22),(#REF!&gt;=12))</formula>
    </cfRule>
  </conditionalFormatting>
  <conditionalFormatting sqref="S4:S43">
    <cfRule type="expression" dxfId="472" priority="9" stopIfTrue="1">
      <formula>AND(($H4="ヒノキ"),(#REF!&lt;32),(#REF!&gt;=22))</formula>
    </cfRule>
  </conditionalFormatting>
  <conditionalFormatting sqref="T4:U43 Z4:AF43 AJ4:AJ43">
    <cfRule type="expression" dxfId="471" priority="8" stopIfTrue="1">
      <formula>AND(($H4="ヒノキ"),(#REF!&gt;=32))</formula>
    </cfRule>
  </conditionalFormatting>
  <conditionalFormatting sqref="V4:V43 AA4:AA43">
    <cfRule type="expression" dxfId="470" priority="7" stopIfTrue="1">
      <formula>AND(($H4="アカマツ"),(#REF!&lt;12))</formula>
    </cfRule>
  </conditionalFormatting>
  <conditionalFormatting sqref="W4:W43 AB4:AB43">
    <cfRule type="expression" dxfId="469" priority="6" stopIfTrue="1">
      <formula>AND(($H4="アカマツ"),(#REF!&lt;22),(#REF!&gt;=12))</formula>
    </cfRule>
  </conditionalFormatting>
  <conditionalFormatting sqref="X4:X43 AC4:AC43">
    <cfRule type="expression" dxfId="468" priority="5" stopIfTrue="1">
      <formula>AND(($H4="アカマツ"),(#REF!&lt;42),(#REF!&gt;=22))</formula>
    </cfRule>
  </conditionalFormatting>
  <conditionalFormatting sqref="Y4:AF43 AJ4:AJ43">
    <cfRule type="expression" dxfId="467" priority="4" stopIfTrue="1">
      <formula>AND(($H4="アカマツ"),(#REF!&gt;=42))</formula>
    </cfRule>
  </conditionalFormatting>
  <conditionalFormatting sqref="AG4:AG43">
    <cfRule type="expression" dxfId="466" priority="3" stopIfTrue="1">
      <formula>AND(($H4&lt;&gt;"スギ"),($H4&lt;&gt;"ヒノキ"),($H4&lt;&gt;"アカマツ"),(#REF!&lt;12))</formula>
    </cfRule>
  </conditionalFormatting>
  <conditionalFormatting sqref="AH4:AH43">
    <cfRule type="expression" dxfId="46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6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2F704-7089-4984-A8D0-65339AA291E1}">
  <sheetPr>
    <tabColor rgb="FFFF6699"/>
  </sheetPr>
  <dimension ref="A1:AJ120"/>
  <sheetViews>
    <sheetView showGridLines="0" tabSelected="1" view="pageBreakPreview" topLeftCell="A31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248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191</v>
      </c>
      <c r="B4" s="135" t="s">
        <v>64</v>
      </c>
      <c r="C4" s="136"/>
      <c r="D4" s="94">
        <v>20</v>
      </c>
      <c r="E4" s="94">
        <v>20</v>
      </c>
      <c r="F4" s="4">
        <f t="shared" ref="F4:F43" si="0">IF(D4&gt;0,IF(B4="スギ",P4,IF(B4="ヒノキ",U4,IF(B4="アカマツ",Z4,IF(B4="カラマツ",AF4,AJ4)))),"")</f>
        <v>0.32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0.28999999999999998</v>
      </c>
      <c r="L4" s="95">
        <f t="shared" ref="L4:L43" si="2">ROUND(10^(-5+0.73504+1.83346*LOG(D4)+1.06569*LOG(E4)),2)</f>
        <v>0.32</v>
      </c>
      <c r="M4" s="95">
        <f t="shared" ref="M4:M43" si="3">ROUND(10^(-5+0.71514+1.74357*LOG(D4)+1.17719*LOG(E4)),2)</f>
        <v>0.33</v>
      </c>
      <c r="N4" s="95">
        <f t="shared" ref="N4:N43" si="4">ROUND(10^(-5+0.82956+1.76381*LOG(D4)+1.06412*LOG(E4)),2)</f>
        <v>0.32</v>
      </c>
      <c r="O4" s="95">
        <f t="shared" ref="O4:O43" si="5">ROUND(10^(-5+0.88226+1.79204*LOG(D4)+0.99303*LOG(E4)),2)</f>
        <v>0.32</v>
      </c>
      <c r="P4" s="95">
        <f>HLOOKUP($D4,K$3:O$43,MATCH($A4,$A$3:$A$43,0),1)</f>
        <v>0.32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0.28999999999999998</v>
      </c>
      <c r="R4" s="95">
        <f t="shared" ref="R4:R43" si="7">ROUND(10^(1.905709*LOG(D4)+1.011385*LOG(E4)-4.293729),2)</f>
        <v>0.32</v>
      </c>
      <c r="S4" s="95">
        <f t="shared" ref="S4:S43" si="8">ROUND(10^(1.771888*LOG(D4)+1.138415*LOG(E4)-4.271259),2)</f>
        <v>0.33</v>
      </c>
      <c r="T4" s="95">
        <f t="shared" ref="T4:T43" si="9">ROUND(10^(1.671519*LOG(D4)+1.363617*LOG(E4)-4.404407),2)</f>
        <v>0.35</v>
      </c>
      <c r="U4" s="95">
        <f t="shared" ref="U4:U43" si="10">HLOOKUP($D4,Q$3:T$43,MATCH($A4,$A$3:$A$43,0),1)</f>
        <v>0.32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0.32</v>
      </c>
      <c r="W4" s="95">
        <f t="shared" ref="W4:W43" si="12">ROUND(10^(-4.155639+1.847898*LOG(D4)+0.951955*LOG(E4)),2)</f>
        <v>0.31</v>
      </c>
      <c r="X4" s="95">
        <f t="shared" ref="X4:X43" si="13">ROUND(10^(-4.194535+1.804172*LOG(D4)+1.034248*LOG(E4)),2)</f>
        <v>0.32</v>
      </c>
      <c r="Y4" s="95">
        <f t="shared" ref="Y4:Y43" si="14">ROUND(10^(-4.42347+2.006485*LOG(D4)+0.967757*LOG(E4)),2)</f>
        <v>0.28000000000000003</v>
      </c>
      <c r="Z4" s="95">
        <f t="shared" ref="Z4:Z43" si="15">HLOOKUP($D4,V$3:Y$43,MATCH($A4,$A$3:$A$43,0),1)</f>
        <v>0.31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0.28000000000000003</v>
      </c>
      <c r="AB4" s="95">
        <f t="shared" ref="AB4:AB43" si="17">ROUND(10^(1.979213*LOG(D4)+0.998347*LOG(E4)-4.369281),2)</f>
        <v>0.32</v>
      </c>
      <c r="AC4" s="95">
        <f t="shared" ref="AC4:AC43" si="18">ROUND(10^(1.904401*LOG(D4)+1.062478*LOG(E4)-4.348104),2)</f>
        <v>0.33</v>
      </c>
      <c r="AD4" s="95">
        <f t="shared" ref="AD4:AD43" si="19">ROUND(10^(1.640825*LOG(D4)+1.080387*LOG(E4)-3.976731),2)</f>
        <v>0.37</v>
      </c>
      <c r="AE4" s="95">
        <f t="shared" ref="AE4:AE43" si="20">ROUND(10^(1.90887*LOG(D4)+1.088002*LOG(E4)-4.431495),2)</f>
        <v>0.28999999999999998</v>
      </c>
      <c r="AF4" s="95">
        <f t="shared" ref="AF4:AF43" si="21">HLOOKUP($D4,AA$3:AE$43,MATCH($A4,$A$3:$A$43,0),1)</f>
        <v>0.32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0.27</v>
      </c>
      <c r="AH4" s="95">
        <f t="shared" ref="AH4:AH43" si="23">ROUND(10^(1.93813902*LOG(D4)+0.96697002*LOG(E4)-4.32216295),2)</f>
        <v>0.28999999999999998</v>
      </c>
      <c r="AI4" s="95">
        <f t="shared" ref="AI4:AI43" si="24">ROUND(10^(1.82464098*LOG(D4)+0.97625989*LOG(E4)-4.15096808),2)</f>
        <v>0.31</v>
      </c>
      <c r="AJ4" s="95">
        <f t="shared" ref="AJ4:AJ43" si="25">HLOOKUP($D4,AG$3:AI$43,MATCH($A4,$A$3:$A$43,0),1)</f>
        <v>0.28999999999999998</v>
      </c>
    </row>
    <row r="5" spans="1:36" ht="12.95" customHeight="1" x14ac:dyDescent="0.15">
      <c r="A5" s="94">
        <v>192</v>
      </c>
      <c r="B5" s="135" t="s">
        <v>64</v>
      </c>
      <c r="C5" s="136"/>
      <c r="D5" s="94">
        <v>22</v>
      </c>
      <c r="E5" s="94">
        <v>20</v>
      </c>
      <c r="F5" s="4">
        <f t="shared" si="0"/>
        <v>0.39</v>
      </c>
      <c r="G5" s="5"/>
      <c r="H5" s="94"/>
      <c r="I5" s="5"/>
      <c r="J5" s="1" t="s">
        <v>15</v>
      </c>
      <c r="K5" s="95">
        <f t="shared" si="1"/>
        <v>0.35</v>
      </c>
      <c r="L5" s="95">
        <f t="shared" si="2"/>
        <v>0.38</v>
      </c>
      <c r="M5" s="95">
        <f t="shared" si="3"/>
        <v>0.39</v>
      </c>
      <c r="N5" s="95">
        <f t="shared" si="4"/>
        <v>0.38</v>
      </c>
      <c r="O5" s="95">
        <f t="shared" si="5"/>
        <v>0.38</v>
      </c>
      <c r="P5" s="95">
        <f t="shared" ref="P5:P43" si="26">HLOOKUP($D5,K$3:O$43,MATCH(A5,$A$3:$A$43,0),1)</f>
        <v>0.39</v>
      </c>
      <c r="Q5" s="95">
        <f t="shared" si="6"/>
        <v>0.34</v>
      </c>
      <c r="R5" s="95">
        <f t="shared" si="7"/>
        <v>0.38</v>
      </c>
      <c r="S5" s="95">
        <f t="shared" si="8"/>
        <v>0.39</v>
      </c>
      <c r="T5" s="95">
        <f t="shared" si="9"/>
        <v>0.41</v>
      </c>
      <c r="U5" s="95">
        <f t="shared" si="10"/>
        <v>0.39</v>
      </c>
      <c r="V5" s="95">
        <f t="shared" si="11"/>
        <v>0.39</v>
      </c>
      <c r="W5" s="95">
        <f t="shared" si="12"/>
        <v>0.37</v>
      </c>
      <c r="X5" s="95">
        <f t="shared" si="13"/>
        <v>0.37</v>
      </c>
      <c r="Y5" s="95">
        <f t="shared" si="14"/>
        <v>0.34</v>
      </c>
      <c r="Z5" s="95">
        <f t="shared" si="15"/>
        <v>0.37</v>
      </c>
      <c r="AA5" s="95">
        <f t="shared" si="16"/>
        <v>0.33</v>
      </c>
      <c r="AB5" s="95">
        <f t="shared" si="17"/>
        <v>0.39</v>
      </c>
      <c r="AC5" s="95">
        <f t="shared" si="18"/>
        <v>0.39</v>
      </c>
      <c r="AD5" s="95">
        <f t="shared" si="19"/>
        <v>0.43</v>
      </c>
      <c r="AE5" s="95">
        <f t="shared" si="20"/>
        <v>0.35</v>
      </c>
      <c r="AF5" s="95">
        <f t="shared" si="21"/>
        <v>0.39</v>
      </c>
      <c r="AG5" s="95">
        <f t="shared" si="22"/>
        <v>0.32</v>
      </c>
      <c r="AH5" s="95">
        <f t="shared" si="23"/>
        <v>0.34</v>
      </c>
      <c r="AI5" s="95">
        <f t="shared" si="24"/>
        <v>0.37</v>
      </c>
      <c r="AJ5" s="95">
        <f t="shared" si="25"/>
        <v>0.34</v>
      </c>
    </row>
    <row r="6" spans="1:36" ht="12.95" customHeight="1" x14ac:dyDescent="0.15">
      <c r="A6" s="94">
        <v>193</v>
      </c>
      <c r="B6" s="135" t="s">
        <v>64</v>
      </c>
      <c r="C6" s="136"/>
      <c r="D6" s="94">
        <v>26</v>
      </c>
      <c r="E6" s="94">
        <v>20</v>
      </c>
      <c r="F6" s="4">
        <f t="shared" si="0"/>
        <v>0.52</v>
      </c>
      <c r="G6" s="94"/>
      <c r="H6" s="94"/>
      <c r="I6" s="94"/>
      <c r="J6" s="1" t="s">
        <v>15</v>
      </c>
      <c r="K6" s="95">
        <f t="shared" si="1"/>
        <v>0.46</v>
      </c>
      <c r="L6" s="95">
        <f t="shared" si="2"/>
        <v>0.52</v>
      </c>
      <c r="M6" s="95">
        <f t="shared" si="3"/>
        <v>0.52</v>
      </c>
      <c r="N6" s="95">
        <f t="shared" si="4"/>
        <v>0.51</v>
      </c>
      <c r="O6" s="95">
        <f t="shared" si="5"/>
        <v>0.51</v>
      </c>
      <c r="P6" s="95">
        <f t="shared" si="26"/>
        <v>0.52</v>
      </c>
      <c r="Q6" s="95">
        <f t="shared" si="6"/>
        <v>0.46</v>
      </c>
      <c r="R6" s="95">
        <f t="shared" si="7"/>
        <v>0.52</v>
      </c>
      <c r="S6" s="95">
        <f t="shared" si="8"/>
        <v>0.52</v>
      </c>
      <c r="T6" s="95">
        <f t="shared" si="9"/>
        <v>0.54</v>
      </c>
      <c r="U6" s="95">
        <f t="shared" si="10"/>
        <v>0.52</v>
      </c>
      <c r="V6" s="95">
        <f t="shared" si="11"/>
        <v>0.54</v>
      </c>
      <c r="W6" s="95">
        <f t="shared" si="12"/>
        <v>0.5</v>
      </c>
      <c r="X6" s="95">
        <f t="shared" si="13"/>
        <v>0.51</v>
      </c>
      <c r="Y6" s="95">
        <f t="shared" si="14"/>
        <v>0.47</v>
      </c>
      <c r="Z6" s="95">
        <f t="shared" si="15"/>
        <v>0.51</v>
      </c>
      <c r="AA6" s="95">
        <f t="shared" si="16"/>
        <v>0.45</v>
      </c>
      <c r="AB6" s="95">
        <f t="shared" si="17"/>
        <v>0.54</v>
      </c>
      <c r="AC6" s="95">
        <f t="shared" si="18"/>
        <v>0.54</v>
      </c>
      <c r="AD6" s="95">
        <f t="shared" si="19"/>
        <v>0.56000000000000005</v>
      </c>
      <c r="AE6" s="95">
        <f t="shared" si="20"/>
        <v>0.48</v>
      </c>
      <c r="AF6" s="95">
        <f t="shared" si="21"/>
        <v>0.54</v>
      </c>
      <c r="AG6" s="95">
        <f t="shared" si="22"/>
        <v>0.44</v>
      </c>
      <c r="AH6" s="95">
        <f t="shared" si="23"/>
        <v>0.48</v>
      </c>
      <c r="AI6" s="95">
        <f t="shared" si="24"/>
        <v>0.5</v>
      </c>
      <c r="AJ6" s="95">
        <f t="shared" si="25"/>
        <v>0.48</v>
      </c>
    </row>
    <row r="7" spans="1:36" ht="12.95" customHeight="1" x14ac:dyDescent="0.15">
      <c r="A7" s="94">
        <v>194</v>
      </c>
      <c r="B7" s="135" t="s">
        <v>64</v>
      </c>
      <c r="C7" s="136"/>
      <c r="D7" s="94">
        <v>22</v>
      </c>
      <c r="E7" s="94">
        <v>19</v>
      </c>
      <c r="F7" s="4">
        <f t="shared" si="0"/>
        <v>0.37</v>
      </c>
      <c r="G7" s="5"/>
      <c r="H7" s="94"/>
      <c r="I7" s="94"/>
      <c r="J7" s="1" t="s">
        <v>15</v>
      </c>
      <c r="K7" s="95">
        <f t="shared" si="1"/>
        <v>0.33</v>
      </c>
      <c r="L7" s="95">
        <f t="shared" si="2"/>
        <v>0.36</v>
      </c>
      <c r="M7" s="95">
        <f t="shared" si="3"/>
        <v>0.36</v>
      </c>
      <c r="N7" s="95">
        <f t="shared" si="4"/>
        <v>0.36</v>
      </c>
      <c r="O7" s="95">
        <f t="shared" si="5"/>
        <v>0.36</v>
      </c>
      <c r="P7" s="95">
        <f t="shared" si="26"/>
        <v>0.36</v>
      </c>
      <c r="Q7" s="95">
        <f t="shared" si="6"/>
        <v>0.33</v>
      </c>
      <c r="R7" s="95">
        <f t="shared" si="7"/>
        <v>0.36</v>
      </c>
      <c r="S7" s="95">
        <f t="shared" si="8"/>
        <v>0.37</v>
      </c>
      <c r="T7" s="95">
        <f t="shared" si="9"/>
        <v>0.38</v>
      </c>
      <c r="U7" s="95">
        <f t="shared" si="10"/>
        <v>0.37</v>
      </c>
      <c r="V7" s="95">
        <f t="shared" si="11"/>
        <v>0.37</v>
      </c>
      <c r="W7" s="95">
        <f t="shared" si="12"/>
        <v>0.35</v>
      </c>
      <c r="X7" s="95">
        <f t="shared" si="13"/>
        <v>0.35</v>
      </c>
      <c r="Y7" s="95">
        <f t="shared" si="14"/>
        <v>0.32</v>
      </c>
      <c r="Z7" s="95">
        <f t="shared" si="15"/>
        <v>0.35</v>
      </c>
      <c r="AA7" s="95">
        <f t="shared" si="16"/>
        <v>0.31</v>
      </c>
      <c r="AB7" s="95">
        <f t="shared" si="17"/>
        <v>0.37</v>
      </c>
      <c r="AC7" s="95">
        <f t="shared" si="18"/>
        <v>0.37</v>
      </c>
      <c r="AD7" s="95">
        <f t="shared" si="19"/>
        <v>0.41</v>
      </c>
      <c r="AE7" s="95">
        <f t="shared" si="20"/>
        <v>0.33</v>
      </c>
      <c r="AF7" s="95">
        <f t="shared" si="21"/>
        <v>0.37</v>
      </c>
      <c r="AG7" s="95">
        <f t="shared" si="22"/>
        <v>0.31</v>
      </c>
      <c r="AH7" s="95">
        <f t="shared" si="23"/>
        <v>0.33</v>
      </c>
      <c r="AI7" s="95">
        <f t="shared" si="24"/>
        <v>0.35</v>
      </c>
      <c r="AJ7" s="95">
        <f t="shared" si="25"/>
        <v>0.33</v>
      </c>
    </row>
    <row r="8" spans="1:36" ht="12.95" customHeight="1" x14ac:dyDescent="0.15">
      <c r="A8" s="94">
        <v>195</v>
      </c>
      <c r="B8" s="135" t="s">
        <v>64</v>
      </c>
      <c r="C8" s="136"/>
      <c r="D8" s="94">
        <v>22</v>
      </c>
      <c r="E8" s="94">
        <v>20</v>
      </c>
      <c r="F8" s="4">
        <f t="shared" si="0"/>
        <v>0.39</v>
      </c>
      <c r="G8" s="5" t="s">
        <v>65</v>
      </c>
      <c r="H8" s="94" t="s">
        <v>61</v>
      </c>
      <c r="I8" s="5" t="s">
        <v>65</v>
      </c>
      <c r="J8" s="1" t="s">
        <v>15</v>
      </c>
      <c r="K8" s="95">
        <f t="shared" si="1"/>
        <v>0.35</v>
      </c>
      <c r="L8" s="95">
        <f t="shared" si="2"/>
        <v>0.38</v>
      </c>
      <c r="M8" s="95">
        <f t="shared" si="3"/>
        <v>0.39</v>
      </c>
      <c r="N8" s="95">
        <f t="shared" si="4"/>
        <v>0.38</v>
      </c>
      <c r="O8" s="95">
        <f t="shared" si="5"/>
        <v>0.38</v>
      </c>
      <c r="P8" s="95">
        <f t="shared" si="26"/>
        <v>0.39</v>
      </c>
      <c r="Q8" s="95">
        <f t="shared" si="6"/>
        <v>0.34</v>
      </c>
      <c r="R8" s="95">
        <f t="shared" si="7"/>
        <v>0.38</v>
      </c>
      <c r="S8" s="95">
        <f t="shared" si="8"/>
        <v>0.39</v>
      </c>
      <c r="T8" s="95">
        <f t="shared" si="9"/>
        <v>0.41</v>
      </c>
      <c r="U8" s="95">
        <f t="shared" si="10"/>
        <v>0.39</v>
      </c>
      <c r="V8" s="95">
        <f t="shared" si="11"/>
        <v>0.39</v>
      </c>
      <c r="W8" s="95">
        <f t="shared" si="12"/>
        <v>0.37</v>
      </c>
      <c r="X8" s="95">
        <f t="shared" si="13"/>
        <v>0.37</v>
      </c>
      <c r="Y8" s="95">
        <f t="shared" si="14"/>
        <v>0.34</v>
      </c>
      <c r="Z8" s="95">
        <f t="shared" si="15"/>
        <v>0.37</v>
      </c>
      <c r="AA8" s="95">
        <f t="shared" si="16"/>
        <v>0.33</v>
      </c>
      <c r="AB8" s="95">
        <f t="shared" si="17"/>
        <v>0.39</v>
      </c>
      <c r="AC8" s="95">
        <f t="shared" si="18"/>
        <v>0.39</v>
      </c>
      <c r="AD8" s="95">
        <f t="shared" si="19"/>
        <v>0.43</v>
      </c>
      <c r="AE8" s="95">
        <f t="shared" si="20"/>
        <v>0.35</v>
      </c>
      <c r="AF8" s="95">
        <f t="shared" si="21"/>
        <v>0.39</v>
      </c>
      <c r="AG8" s="95">
        <f t="shared" si="22"/>
        <v>0.32</v>
      </c>
      <c r="AH8" s="95">
        <f t="shared" si="23"/>
        <v>0.34</v>
      </c>
      <c r="AI8" s="95">
        <f t="shared" si="24"/>
        <v>0.37</v>
      </c>
      <c r="AJ8" s="95">
        <f t="shared" si="25"/>
        <v>0.34</v>
      </c>
    </row>
    <row r="9" spans="1:36" ht="12.95" customHeight="1" x14ac:dyDescent="0.15">
      <c r="A9" s="94">
        <v>196</v>
      </c>
      <c r="B9" s="135" t="s">
        <v>64</v>
      </c>
      <c r="C9" s="136"/>
      <c r="D9" s="94">
        <v>20</v>
      </c>
      <c r="E9" s="94">
        <v>19</v>
      </c>
      <c r="F9" s="4">
        <f t="shared" si="0"/>
        <v>0.3</v>
      </c>
      <c r="G9" s="5"/>
      <c r="H9" s="94"/>
      <c r="I9" s="5"/>
      <c r="J9" s="1" t="s">
        <v>15</v>
      </c>
      <c r="K9" s="95">
        <f t="shared" si="1"/>
        <v>0.28000000000000003</v>
      </c>
      <c r="L9" s="95">
        <f t="shared" si="2"/>
        <v>0.3</v>
      </c>
      <c r="M9" s="95">
        <f t="shared" si="3"/>
        <v>0.31</v>
      </c>
      <c r="N9" s="95">
        <f t="shared" si="4"/>
        <v>0.31</v>
      </c>
      <c r="O9" s="95">
        <f t="shared" si="5"/>
        <v>0.3</v>
      </c>
      <c r="P9" s="95">
        <f t="shared" si="26"/>
        <v>0.3</v>
      </c>
      <c r="Q9" s="95">
        <f t="shared" si="6"/>
        <v>0.27</v>
      </c>
      <c r="R9" s="95">
        <f t="shared" si="7"/>
        <v>0.3</v>
      </c>
      <c r="S9" s="95">
        <f t="shared" si="8"/>
        <v>0.31</v>
      </c>
      <c r="T9" s="95">
        <f t="shared" si="9"/>
        <v>0.33</v>
      </c>
      <c r="U9" s="95">
        <f t="shared" si="10"/>
        <v>0.3</v>
      </c>
      <c r="V9" s="95">
        <f t="shared" si="11"/>
        <v>0.31</v>
      </c>
      <c r="W9" s="95">
        <f t="shared" si="12"/>
        <v>0.28999999999999998</v>
      </c>
      <c r="X9" s="95">
        <f t="shared" si="13"/>
        <v>0.3</v>
      </c>
      <c r="Y9" s="95">
        <f t="shared" si="14"/>
        <v>0.27</v>
      </c>
      <c r="Z9" s="95">
        <f t="shared" si="15"/>
        <v>0.28999999999999998</v>
      </c>
      <c r="AA9" s="95">
        <f t="shared" si="16"/>
        <v>0.26</v>
      </c>
      <c r="AB9" s="95">
        <f t="shared" si="17"/>
        <v>0.3</v>
      </c>
      <c r="AC9" s="95">
        <f t="shared" si="18"/>
        <v>0.31</v>
      </c>
      <c r="AD9" s="95">
        <f t="shared" si="19"/>
        <v>0.35</v>
      </c>
      <c r="AE9" s="95">
        <f t="shared" si="20"/>
        <v>0.28000000000000003</v>
      </c>
      <c r="AF9" s="95">
        <f t="shared" si="21"/>
        <v>0.3</v>
      </c>
      <c r="AG9" s="95">
        <f t="shared" si="22"/>
        <v>0.26</v>
      </c>
      <c r="AH9" s="95">
        <f t="shared" si="23"/>
        <v>0.27</v>
      </c>
      <c r="AI9" s="95">
        <f t="shared" si="24"/>
        <v>0.3</v>
      </c>
      <c r="AJ9" s="95">
        <f t="shared" si="25"/>
        <v>0.27</v>
      </c>
    </row>
    <row r="10" spans="1:36" ht="12.95" customHeight="1" x14ac:dyDescent="0.15">
      <c r="A10" s="94">
        <v>197</v>
      </c>
      <c r="B10" s="135" t="s">
        <v>64</v>
      </c>
      <c r="C10" s="136"/>
      <c r="D10" s="94">
        <v>18</v>
      </c>
      <c r="E10" s="94">
        <v>19</v>
      </c>
      <c r="F10" s="4">
        <f t="shared" si="0"/>
        <v>0.25</v>
      </c>
      <c r="G10" s="5" t="s">
        <v>65</v>
      </c>
      <c r="H10" s="94" t="s">
        <v>61</v>
      </c>
      <c r="I10" s="5" t="s">
        <v>65</v>
      </c>
      <c r="J10" s="1" t="s">
        <v>15</v>
      </c>
      <c r="K10" s="95">
        <f t="shared" si="1"/>
        <v>0.23</v>
      </c>
      <c r="L10" s="95">
        <f t="shared" si="2"/>
        <v>0.25</v>
      </c>
      <c r="M10" s="95">
        <f t="shared" si="3"/>
        <v>0.26</v>
      </c>
      <c r="N10" s="95">
        <f t="shared" si="4"/>
        <v>0.25</v>
      </c>
      <c r="O10" s="95">
        <f t="shared" si="5"/>
        <v>0.25</v>
      </c>
      <c r="P10" s="95">
        <f t="shared" si="26"/>
        <v>0.25</v>
      </c>
      <c r="Q10" s="95">
        <f t="shared" si="6"/>
        <v>0.23</v>
      </c>
      <c r="R10" s="95">
        <f t="shared" si="7"/>
        <v>0.25</v>
      </c>
      <c r="S10" s="95">
        <f t="shared" si="8"/>
        <v>0.26</v>
      </c>
      <c r="T10" s="95">
        <f t="shared" si="9"/>
        <v>0.27</v>
      </c>
      <c r="U10" s="95">
        <f t="shared" si="10"/>
        <v>0.25</v>
      </c>
      <c r="V10" s="95">
        <f t="shared" si="11"/>
        <v>0.25</v>
      </c>
      <c r="W10" s="95">
        <f t="shared" si="12"/>
        <v>0.24</v>
      </c>
      <c r="X10" s="95">
        <f t="shared" si="13"/>
        <v>0.25</v>
      </c>
      <c r="Y10" s="95">
        <f t="shared" si="14"/>
        <v>0.22</v>
      </c>
      <c r="Z10" s="95">
        <f t="shared" si="15"/>
        <v>0.24</v>
      </c>
      <c r="AA10" s="95">
        <f t="shared" si="16"/>
        <v>0.22</v>
      </c>
      <c r="AB10" s="95">
        <f t="shared" si="17"/>
        <v>0.25</v>
      </c>
      <c r="AC10" s="95">
        <f t="shared" si="18"/>
        <v>0.25</v>
      </c>
      <c r="AD10" s="95">
        <f t="shared" si="19"/>
        <v>0.28999999999999998</v>
      </c>
      <c r="AE10" s="95">
        <f t="shared" si="20"/>
        <v>0.23</v>
      </c>
      <c r="AF10" s="95">
        <f t="shared" si="21"/>
        <v>0.25</v>
      </c>
      <c r="AG10" s="95">
        <f t="shared" si="22"/>
        <v>0.21</v>
      </c>
      <c r="AH10" s="95">
        <f t="shared" si="23"/>
        <v>0.22</v>
      </c>
      <c r="AI10" s="95">
        <f t="shared" si="24"/>
        <v>0.24</v>
      </c>
      <c r="AJ10" s="95">
        <f t="shared" si="25"/>
        <v>0.22</v>
      </c>
    </row>
    <row r="11" spans="1:36" ht="12.95" customHeight="1" x14ac:dyDescent="0.15">
      <c r="A11" s="94">
        <v>198</v>
      </c>
      <c r="B11" s="135" t="s">
        <v>64</v>
      </c>
      <c r="C11" s="136"/>
      <c r="D11" s="94">
        <v>22</v>
      </c>
      <c r="E11" s="94">
        <v>20</v>
      </c>
      <c r="F11" s="4">
        <f t="shared" si="0"/>
        <v>0.39</v>
      </c>
      <c r="G11" s="5"/>
      <c r="H11" s="94"/>
      <c r="I11" s="94"/>
      <c r="J11" s="1" t="s">
        <v>15</v>
      </c>
      <c r="K11" s="95">
        <f t="shared" si="1"/>
        <v>0.35</v>
      </c>
      <c r="L11" s="95">
        <f t="shared" si="2"/>
        <v>0.38</v>
      </c>
      <c r="M11" s="95">
        <f t="shared" si="3"/>
        <v>0.39</v>
      </c>
      <c r="N11" s="95">
        <f t="shared" si="4"/>
        <v>0.38</v>
      </c>
      <c r="O11" s="95">
        <f t="shared" si="5"/>
        <v>0.38</v>
      </c>
      <c r="P11" s="95">
        <f t="shared" si="26"/>
        <v>0.39</v>
      </c>
      <c r="Q11" s="95">
        <f t="shared" si="6"/>
        <v>0.34</v>
      </c>
      <c r="R11" s="95">
        <f t="shared" si="7"/>
        <v>0.38</v>
      </c>
      <c r="S11" s="95">
        <f t="shared" si="8"/>
        <v>0.39</v>
      </c>
      <c r="T11" s="95">
        <f t="shared" si="9"/>
        <v>0.41</v>
      </c>
      <c r="U11" s="95">
        <f t="shared" si="10"/>
        <v>0.39</v>
      </c>
      <c r="V11" s="95">
        <f t="shared" si="11"/>
        <v>0.39</v>
      </c>
      <c r="W11" s="95">
        <f t="shared" si="12"/>
        <v>0.37</v>
      </c>
      <c r="X11" s="95">
        <f t="shared" si="13"/>
        <v>0.37</v>
      </c>
      <c r="Y11" s="95">
        <f t="shared" si="14"/>
        <v>0.34</v>
      </c>
      <c r="Z11" s="95">
        <f t="shared" si="15"/>
        <v>0.37</v>
      </c>
      <c r="AA11" s="95">
        <f t="shared" si="16"/>
        <v>0.33</v>
      </c>
      <c r="AB11" s="95">
        <f t="shared" si="17"/>
        <v>0.39</v>
      </c>
      <c r="AC11" s="95">
        <f t="shared" si="18"/>
        <v>0.39</v>
      </c>
      <c r="AD11" s="95">
        <f t="shared" si="19"/>
        <v>0.43</v>
      </c>
      <c r="AE11" s="95">
        <f t="shared" si="20"/>
        <v>0.35</v>
      </c>
      <c r="AF11" s="95">
        <f t="shared" si="21"/>
        <v>0.39</v>
      </c>
      <c r="AG11" s="95">
        <f t="shared" si="22"/>
        <v>0.32</v>
      </c>
      <c r="AH11" s="95">
        <f t="shared" si="23"/>
        <v>0.34</v>
      </c>
      <c r="AI11" s="95">
        <f t="shared" si="24"/>
        <v>0.37</v>
      </c>
      <c r="AJ11" s="95">
        <f t="shared" si="25"/>
        <v>0.34</v>
      </c>
    </row>
    <row r="12" spans="1:36" ht="12.95" customHeight="1" x14ac:dyDescent="0.15">
      <c r="A12" s="94">
        <v>199</v>
      </c>
      <c r="B12" s="135" t="s">
        <v>64</v>
      </c>
      <c r="C12" s="136"/>
      <c r="D12" s="94">
        <v>20</v>
      </c>
      <c r="E12" s="94">
        <v>20</v>
      </c>
      <c r="F12" s="4">
        <f t="shared" si="0"/>
        <v>0.32</v>
      </c>
      <c r="G12" s="5"/>
      <c r="H12" s="94" t="s">
        <v>61</v>
      </c>
      <c r="I12" s="94" t="s">
        <v>84</v>
      </c>
      <c r="J12" s="1" t="s">
        <v>15</v>
      </c>
      <c r="K12" s="95">
        <f t="shared" si="1"/>
        <v>0.28999999999999998</v>
      </c>
      <c r="L12" s="95">
        <f t="shared" si="2"/>
        <v>0.32</v>
      </c>
      <c r="M12" s="95">
        <f t="shared" si="3"/>
        <v>0.33</v>
      </c>
      <c r="N12" s="95">
        <f t="shared" si="4"/>
        <v>0.32</v>
      </c>
      <c r="O12" s="95">
        <f t="shared" si="5"/>
        <v>0.32</v>
      </c>
      <c r="P12" s="95">
        <f t="shared" si="26"/>
        <v>0.32</v>
      </c>
      <c r="Q12" s="95">
        <f t="shared" si="6"/>
        <v>0.28999999999999998</v>
      </c>
      <c r="R12" s="95">
        <f t="shared" si="7"/>
        <v>0.32</v>
      </c>
      <c r="S12" s="95">
        <f t="shared" si="8"/>
        <v>0.33</v>
      </c>
      <c r="T12" s="95">
        <f t="shared" si="9"/>
        <v>0.35</v>
      </c>
      <c r="U12" s="95">
        <f t="shared" si="10"/>
        <v>0.32</v>
      </c>
      <c r="V12" s="95">
        <f t="shared" si="11"/>
        <v>0.32</v>
      </c>
      <c r="W12" s="95">
        <f t="shared" si="12"/>
        <v>0.31</v>
      </c>
      <c r="X12" s="95">
        <f t="shared" si="13"/>
        <v>0.32</v>
      </c>
      <c r="Y12" s="95">
        <f t="shared" si="14"/>
        <v>0.28000000000000003</v>
      </c>
      <c r="Z12" s="95">
        <f t="shared" si="15"/>
        <v>0.31</v>
      </c>
      <c r="AA12" s="95">
        <f t="shared" si="16"/>
        <v>0.28000000000000003</v>
      </c>
      <c r="AB12" s="95">
        <f t="shared" si="17"/>
        <v>0.32</v>
      </c>
      <c r="AC12" s="95">
        <f t="shared" si="18"/>
        <v>0.33</v>
      </c>
      <c r="AD12" s="95">
        <f t="shared" si="19"/>
        <v>0.37</v>
      </c>
      <c r="AE12" s="95">
        <f t="shared" si="20"/>
        <v>0.28999999999999998</v>
      </c>
      <c r="AF12" s="95">
        <f t="shared" si="21"/>
        <v>0.32</v>
      </c>
      <c r="AG12" s="95">
        <f t="shared" si="22"/>
        <v>0.27</v>
      </c>
      <c r="AH12" s="95">
        <f t="shared" si="23"/>
        <v>0.28999999999999998</v>
      </c>
      <c r="AI12" s="95">
        <f t="shared" si="24"/>
        <v>0.31</v>
      </c>
      <c r="AJ12" s="95">
        <f t="shared" si="25"/>
        <v>0.28999999999999998</v>
      </c>
    </row>
    <row r="13" spans="1:36" ht="12.95" customHeight="1" x14ac:dyDescent="0.15">
      <c r="A13" s="94">
        <v>200</v>
      </c>
      <c r="B13" s="135" t="s">
        <v>64</v>
      </c>
      <c r="C13" s="136"/>
      <c r="D13" s="94">
        <v>16</v>
      </c>
      <c r="E13" s="94">
        <v>16</v>
      </c>
      <c r="F13" s="4">
        <f t="shared" si="0"/>
        <v>0.17</v>
      </c>
      <c r="G13" s="5"/>
      <c r="H13" s="94"/>
      <c r="I13" s="5"/>
      <c r="J13" s="1" t="s">
        <v>15</v>
      </c>
      <c r="K13" s="95">
        <f t="shared" si="1"/>
        <v>0.16</v>
      </c>
      <c r="L13" s="95">
        <f t="shared" si="2"/>
        <v>0.17</v>
      </c>
      <c r="M13" s="95">
        <f t="shared" si="3"/>
        <v>0.17</v>
      </c>
      <c r="N13" s="95">
        <f t="shared" si="4"/>
        <v>0.17</v>
      </c>
      <c r="O13" s="95">
        <f t="shared" si="5"/>
        <v>0.17</v>
      </c>
      <c r="P13" s="95">
        <f t="shared" si="26"/>
        <v>0.17</v>
      </c>
      <c r="Q13" s="95">
        <f t="shared" si="6"/>
        <v>0.15</v>
      </c>
      <c r="R13" s="95">
        <f t="shared" si="7"/>
        <v>0.17</v>
      </c>
      <c r="S13" s="95">
        <f t="shared" si="8"/>
        <v>0.17</v>
      </c>
      <c r="T13" s="95">
        <f t="shared" si="9"/>
        <v>0.18</v>
      </c>
      <c r="U13" s="95">
        <f t="shared" si="10"/>
        <v>0.17</v>
      </c>
      <c r="V13" s="95">
        <f t="shared" si="11"/>
        <v>0.17</v>
      </c>
      <c r="W13" s="95">
        <f t="shared" si="12"/>
        <v>0.16</v>
      </c>
      <c r="X13" s="95">
        <f t="shared" si="13"/>
        <v>0.17</v>
      </c>
      <c r="Y13" s="95">
        <f t="shared" si="14"/>
        <v>0.14000000000000001</v>
      </c>
      <c r="Z13" s="95">
        <f t="shared" si="15"/>
        <v>0.16</v>
      </c>
      <c r="AA13" s="95">
        <f t="shared" si="16"/>
        <v>0.15</v>
      </c>
      <c r="AB13" s="95">
        <f t="shared" si="17"/>
        <v>0.16</v>
      </c>
      <c r="AC13" s="95">
        <f t="shared" si="18"/>
        <v>0.17</v>
      </c>
      <c r="AD13" s="95">
        <f t="shared" si="19"/>
        <v>0.2</v>
      </c>
      <c r="AE13" s="95">
        <f t="shared" si="20"/>
        <v>0.15</v>
      </c>
      <c r="AF13" s="95">
        <f t="shared" si="21"/>
        <v>0.16</v>
      </c>
      <c r="AG13" s="95">
        <f t="shared" si="22"/>
        <v>0.14000000000000001</v>
      </c>
      <c r="AH13" s="95">
        <f t="shared" si="23"/>
        <v>0.15</v>
      </c>
      <c r="AI13" s="95">
        <f t="shared" si="24"/>
        <v>0.17</v>
      </c>
      <c r="AJ13" s="95">
        <f t="shared" si="25"/>
        <v>0.15</v>
      </c>
    </row>
    <row r="14" spans="1:36" ht="12.95" customHeight="1" x14ac:dyDescent="0.15">
      <c r="A14" s="94">
        <v>201</v>
      </c>
      <c r="B14" s="135" t="s">
        <v>64</v>
      </c>
      <c r="C14" s="136"/>
      <c r="D14" s="94">
        <v>16</v>
      </c>
      <c r="E14" s="94">
        <v>16</v>
      </c>
      <c r="F14" s="4">
        <f t="shared" si="0"/>
        <v>0.17</v>
      </c>
      <c r="G14" s="5" t="s">
        <v>65</v>
      </c>
      <c r="H14" s="94" t="s">
        <v>61</v>
      </c>
      <c r="I14" s="5" t="s">
        <v>65</v>
      </c>
      <c r="J14" s="1" t="s">
        <v>15</v>
      </c>
      <c r="K14" s="95">
        <f t="shared" si="1"/>
        <v>0.16</v>
      </c>
      <c r="L14" s="95">
        <f t="shared" si="2"/>
        <v>0.17</v>
      </c>
      <c r="M14" s="95">
        <f t="shared" si="3"/>
        <v>0.17</v>
      </c>
      <c r="N14" s="95">
        <f t="shared" si="4"/>
        <v>0.17</v>
      </c>
      <c r="O14" s="95">
        <f t="shared" si="5"/>
        <v>0.17</v>
      </c>
      <c r="P14" s="95">
        <f t="shared" si="26"/>
        <v>0.17</v>
      </c>
      <c r="Q14" s="95">
        <f t="shared" si="6"/>
        <v>0.15</v>
      </c>
      <c r="R14" s="95">
        <f t="shared" si="7"/>
        <v>0.17</v>
      </c>
      <c r="S14" s="95">
        <f t="shared" si="8"/>
        <v>0.17</v>
      </c>
      <c r="T14" s="95">
        <f t="shared" si="9"/>
        <v>0.18</v>
      </c>
      <c r="U14" s="95">
        <f t="shared" si="10"/>
        <v>0.17</v>
      </c>
      <c r="V14" s="95">
        <f t="shared" si="11"/>
        <v>0.17</v>
      </c>
      <c r="W14" s="95">
        <f t="shared" si="12"/>
        <v>0.16</v>
      </c>
      <c r="X14" s="95">
        <f t="shared" si="13"/>
        <v>0.17</v>
      </c>
      <c r="Y14" s="95">
        <f t="shared" si="14"/>
        <v>0.14000000000000001</v>
      </c>
      <c r="Z14" s="95">
        <f t="shared" si="15"/>
        <v>0.16</v>
      </c>
      <c r="AA14" s="95">
        <f t="shared" si="16"/>
        <v>0.15</v>
      </c>
      <c r="AB14" s="95">
        <f t="shared" si="17"/>
        <v>0.16</v>
      </c>
      <c r="AC14" s="95">
        <f t="shared" si="18"/>
        <v>0.17</v>
      </c>
      <c r="AD14" s="95">
        <f t="shared" si="19"/>
        <v>0.2</v>
      </c>
      <c r="AE14" s="95">
        <f t="shared" si="20"/>
        <v>0.15</v>
      </c>
      <c r="AF14" s="95">
        <f t="shared" si="21"/>
        <v>0.16</v>
      </c>
      <c r="AG14" s="95">
        <f t="shared" si="22"/>
        <v>0.14000000000000001</v>
      </c>
      <c r="AH14" s="95">
        <f t="shared" si="23"/>
        <v>0.15</v>
      </c>
      <c r="AI14" s="95">
        <f t="shared" si="24"/>
        <v>0.17</v>
      </c>
      <c r="AJ14" s="95">
        <f t="shared" si="25"/>
        <v>0.15</v>
      </c>
    </row>
    <row r="15" spans="1:36" ht="12.95" customHeight="1" x14ac:dyDescent="0.15">
      <c r="A15" s="94">
        <v>202</v>
      </c>
      <c r="B15" s="135" t="s">
        <v>64</v>
      </c>
      <c r="C15" s="136"/>
      <c r="D15" s="94">
        <v>18</v>
      </c>
      <c r="E15" s="94">
        <v>18</v>
      </c>
      <c r="F15" s="4">
        <f t="shared" si="0"/>
        <v>0.23</v>
      </c>
      <c r="G15" s="5" t="s">
        <v>65</v>
      </c>
      <c r="H15" s="94" t="s">
        <v>61</v>
      </c>
      <c r="I15" s="5" t="s">
        <v>65</v>
      </c>
      <c r="J15" s="1" t="s">
        <v>15</v>
      </c>
      <c r="K15" s="95">
        <f t="shared" si="1"/>
        <v>0.22</v>
      </c>
      <c r="L15" s="95">
        <f t="shared" si="2"/>
        <v>0.24</v>
      </c>
      <c r="M15" s="95">
        <f t="shared" si="3"/>
        <v>0.24</v>
      </c>
      <c r="N15" s="95">
        <f t="shared" si="4"/>
        <v>0.24</v>
      </c>
      <c r="O15" s="95">
        <f t="shared" si="5"/>
        <v>0.24</v>
      </c>
      <c r="P15" s="95">
        <f t="shared" si="26"/>
        <v>0.24</v>
      </c>
      <c r="Q15" s="95">
        <f t="shared" si="6"/>
        <v>0.22</v>
      </c>
      <c r="R15" s="95">
        <f t="shared" si="7"/>
        <v>0.23</v>
      </c>
      <c r="S15" s="95">
        <f t="shared" si="8"/>
        <v>0.24</v>
      </c>
      <c r="T15" s="95">
        <f t="shared" si="9"/>
        <v>0.25</v>
      </c>
      <c r="U15" s="95">
        <f t="shared" si="10"/>
        <v>0.23</v>
      </c>
      <c r="V15" s="95">
        <f t="shared" si="11"/>
        <v>0.24</v>
      </c>
      <c r="W15" s="95">
        <f t="shared" si="12"/>
        <v>0.23</v>
      </c>
      <c r="X15" s="95">
        <f t="shared" si="13"/>
        <v>0.23</v>
      </c>
      <c r="Y15" s="95">
        <f t="shared" si="14"/>
        <v>0.2</v>
      </c>
      <c r="Z15" s="95">
        <f t="shared" si="15"/>
        <v>0.23</v>
      </c>
      <c r="AA15" s="95">
        <f t="shared" si="16"/>
        <v>0.21</v>
      </c>
      <c r="AB15" s="95">
        <f t="shared" si="17"/>
        <v>0.23</v>
      </c>
      <c r="AC15" s="95">
        <f t="shared" si="18"/>
        <v>0.24</v>
      </c>
      <c r="AD15" s="95">
        <f t="shared" si="19"/>
        <v>0.27</v>
      </c>
      <c r="AE15" s="95">
        <f t="shared" si="20"/>
        <v>0.21</v>
      </c>
      <c r="AF15" s="95">
        <f t="shared" si="21"/>
        <v>0.23</v>
      </c>
      <c r="AG15" s="95">
        <f t="shared" si="22"/>
        <v>0.2</v>
      </c>
      <c r="AH15" s="95">
        <f t="shared" si="23"/>
        <v>0.21</v>
      </c>
      <c r="AI15" s="95">
        <f t="shared" si="24"/>
        <v>0.23</v>
      </c>
      <c r="AJ15" s="95">
        <f t="shared" si="25"/>
        <v>0.21</v>
      </c>
    </row>
    <row r="16" spans="1:36" ht="12.95" customHeight="1" x14ac:dyDescent="0.15">
      <c r="A16" s="94">
        <v>203</v>
      </c>
      <c r="B16" s="135" t="s">
        <v>64</v>
      </c>
      <c r="C16" s="136"/>
      <c r="D16" s="94">
        <v>20</v>
      </c>
      <c r="E16" s="94">
        <v>17</v>
      </c>
      <c r="F16" s="4">
        <f t="shared" si="0"/>
        <v>0.27</v>
      </c>
      <c r="G16" s="5"/>
      <c r="H16" s="94"/>
      <c r="I16" s="5"/>
      <c r="J16" s="1" t="s">
        <v>15</v>
      </c>
      <c r="K16" s="95">
        <f t="shared" si="1"/>
        <v>0.25</v>
      </c>
      <c r="L16" s="95">
        <f t="shared" si="2"/>
        <v>0.27</v>
      </c>
      <c r="M16" s="95">
        <f t="shared" si="3"/>
        <v>0.27</v>
      </c>
      <c r="N16" s="95">
        <f t="shared" si="4"/>
        <v>0.27</v>
      </c>
      <c r="O16" s="95">
        <f t="shared" si="5"/>
        <v>0.27</v>
      </c>
      <c r="P16" s="95">
        <f t="shared" si="26"/>
        <v>0.27</v>
      </c>
      <c r="Q16" s="95">
        <f t="shared" si="6"/>
        <v>0.25</v>
      </c>
      <c r="R16" s="95">
        <f t="shared" si="7"/>
        <v>0.27</v>
      </c>
      <c r="S16" s="95">
        <f t="shared" si="8"/>
        <v>0.27</v>
      </c>
      <c r="T16" s="95">
        <f t="shared" si="9"/>
        <v>0.28000000000000003</v>
      </c>
      <c r="U16" s="95">
        <f t="shared" si="10"/>
        <v>0.27</v>
      </c>
      <c r="V16" s="95">
        <f t="shared" si="11"/>
        <v>0.28000000000000003</v>
      </c>
      <c r="W16" s="95">
        <f t="shared" si="12"/>
        <v>0.26</v>
      </c>
      <c r="X16" s="95">
        <f t="shared" si="13"/>
        <v>0.27</v>
      </c>
      <c r="Y16" s="95">
        <f t="shared" si="14"/>
        <v>0.24</v>
      </c>
      <c r="Z16" s="95">
        <f t="shared" si="15"/>
        <v>0.26</v>
      </c>
      <c r="AA16" s="95">
        <f t="shared" si="16"/>
        <v>0.24</v>
      </c>
      <c r="AB16" s="95">
        <f t="shared" si="17"/>
        <v>0.27</v>
      </c>
      <c r="AC16" s="95">
        <f t="shared" si="18"/>
        <v>0.27</v>
      </c>
      <c r="AD16" s="95">
        <f t="shared" si="19"/>
        <v>0.31</v>
      </c>
      <c r="AE16" s="95">
        <f t="shared" si="20"/>
        <v>0.25</v>
      </c>
      <c r="AF16" s="95">
        <f t="shared" si="21"/>
        <v>0.27</v>
      </c>
      <c r="AG16" s="95">
        <f t="shared" si="22"/>
        <v>0.23</v>
      </c>
      <c r="AH16" s="95">
        <f t="shared" si="23"/>
        <v>0.25</v>
      </c>
      <c r="AI16" s="95">
        <f t="shared" si="24"/>
        <v>0.27</v>
      </c>
      <c r="AJ16" s="95">
        <f t="shared" si="25"/>
        <v>0.25</v>
      </c>
    </row>
    <row r="17" spans="1:36" ht="12.95" customHeight="1" x14ac:dyDescent="0.15">
      <c r="A17" s="94">
        <v>204</v>
      </c>
      <c r="B17" s="135" t="s">
        <v>64</v>
      </c>
      <c r="C17" s="136"/>
      <c r="D17" s="94">
        <v>20</v>
      </c>
      <c r="E17" s="94">
        <v>19</v>
      </c>
      <c r="F17" s="4">
        <f t="shared" si="0"/>
        <v>0.3</v>
      </c>
      <c r="G17" s="94"/>
      <c r="H17" s="94"/>
      <c r="I17" s="99"/>
      <c r="J17" s="1" t="s">
        <v>15</v>
      </c>
      <c r="K17" s="95">
        <f t="shared" si="1"/>
        <v>0.28000000000000003</v>
      </c>
      <c r="L17" s="95">
        <f t="shared" si="2"/>
        <v>0.3</v>
      </c>
      <c r="M17" s="95">
        <f t="shared" si="3"/>
        <v>0.31</v>
      </c>
      <c r="N17" s="95">
        <f t="shared" si="4"/>
        <v>0.31</v>
      </c>
      <c r="O17" s="95">
        <f t="shared" si="5"/>
        <v>0.3</v>
      </c>
      <c r="P17" s="95">
        <f t="shared" si="26"/>
        <v>0.3</v>
      </c>
      <c r="Q17" s="95">
        <f t="shared" si="6"/>
        <v>0.27</v>
      </c>
      <c r="R17" s="95">
        <f t="shared" si="7"/>
        <v>0.3</v>
      </c>
      <c r="S17" s="95">
        <f t="shared" si="8"/>
        <v>0.31</v>
      </c>
      <c r="T17" s="95">
        <f t="shared" si="9"/>
        <v>0.33</v>
      </c>
      <c r="U17" s="95">
        <f t="shared" si="10"/>
        <v>0.3</v>
      </c>
      <c r="V17" s="95">
        <f t="shared" si="11"/>
        <v>0.31</v>
      </c>
      <c r="W17" s="95">
        <f t="shared" si="12"/>
        <v>0.28999999999999998</v>
      </c>
      <c r="X17" s="95">
        <f t="shared" si="13"/>
        <v>0.3</v>
      </c>
      <c r="Y17" s="95">
        <f t="shared" si="14"/>
        <v>0.27</v>
      </c>
      <c r="Z17" s="95">
        <f t="shared" si="15"/>
        <v>0.28999999999999998</v>
      </c>
      <c r="AA17" s="95">
        <f t="shared" si="16"/>
        <v>0.26</v>
      </c>
      <c r="AB17" s="95">
        <f t="shared" si="17"/>
        <v>0.3</v>
      </c>
      <c r="AC17" s="95">
        <f t="shared" si="18"/>
        <v>0.31</v>
      </c>
      <c r="AD17" s="95">
        <f t="shared" si="19"/>
        <v>0.35</v>
      </c>
      <c r="AE17" s="95">
        <f t="shared" si="20"/>
        <v>0.28000000000000003</v>
      </c>
      <c r="AF17" s="95">
        <f t="shared" si="21"/>
        <v>0.3</v>
      </c>
      <c r="AG17" s="95">
        <f t="shared" si="22"/>
        <v>0.26</v>
      </c>
      <c r="AH17" s="95">
        <f t="shared" si="23"/>
        <v>0.27</v>
      </c>
      <c r="AI17" s="95">
        <f t="shared" si="24"/>
        <v>0.3</v>
      </c>
      <c r="AJ17" s="95">
        <f t="shared" si="25"/>
        <v>0.27</v>
      </c>
    </row>
    <row r="18" spans="1:36" ht="12.95" customHeight="1" x14ac:dyDescent="0.15">
      <c r="A18" s="94">
        <v>205</v>
      </c>
      <c r="B18" s="135" t="s">
        <v>64</v>
      </c>
      <c r="C18" s="136"/>
      <c r="D18" s="94">
        <v>20</v>
      </c>
      <c r="E18" s="94">
        <v>19</v>
      </c>
      <c r="F18" s="4">
        <f t="shared" si="0"/>
        <v>0.3</v>
      </c>
      <c r="G18" s="5"/>
      <c r="H18" s="94"/>
      <c r="I18" s="5"/>
      <c r="J18" s="1" t="s">
        <v>15</v>
      </c>
      <c r="K18" s="95">
        <f t="shared" si="1"/>
        <v>0.28000000000000003</v>
      </c>
      <c r="L18" s="95">
        <f t="shared" si="2"/>
        <v>0.3</v>
      </c>
      <c r="M18" s="95">
        <f t="shared" si="3"/>
        <v>0.31</v>
      </c>
      <c r="N18" s="95">
        <f t="shared" si="4"/>
        <v>0.31</v>
      </c>
      <c r="O18" s="95">
        <f t="shared" si="5"/>
        <v>0.3</v>
      </c>
      <c r="P18" s="95">
        <f t="shared" si="26"/>
        <v>0.3</v>
      </c>
      <c r="Q18" s="95">
        <f t="shared" si="6"/>
        <v>0.27</v>
      </c>
      <c r="R18" s="95">
        <f t="shared" si="7"/>
        <v>0.3</v>
      </c>
      <c r="S18" s="95">
        <f t="shared" si="8"/>
        <v>0.31</v>
      </c>
      <c r="T18" s="95">
        <f t="shared" si="9"/>
        <v>0.33</v>
      </c>
      <c r="U18" s="95">
        <f t="shared" si="10"/>
        <v>0.3</v>
      </c>
      <c r="V18" s="95">
        <f t="shared" si="11"/>
        <v>0.31</v>
      </c>
      <c r="W18" s="95">
        <f t="shared" si="12"/>
        <v>0.28999999999999998</v>
      </c>
      <c r="X18" s="95">
        <f t="shared" si="13"/>
        <v>0.3</v>
      </c>
      <c r="Y18" s="95">
        <f t="shared" si="14"/>
        <v>0.27</v>
      </c>
      <c r="Z18" s="95">
        <f t="shared" si="15"/>
        <v>0.28999999999999998</v>
      </c>
      <c r="AA18" s="95">
        <f t="shared" si="16"/>
        <v>0.26</v>
      </c>
      <c r="AB18" s="95">
        <f t="shared" si="17"/>
        <v>0.3</v>
      </c>
      <c r="AC18" s="95">
        <f t="shared" si="18"/>
        <v>0.31</v>
      </c>
      <c r="AD18" s="95">
        <f t="shared" si="19"/>
        <v>0.35</v>
      </c>
      <c r="AE18" s="95">
        <f t="shared" si="20"/>
        <v>0.28000000000000003</v>
      </c>
      <c r="AF18" s="95">
        <f t="shared" si="21"/>
        <v>0.3</v>
      </c>
      <c r="AG18" s="95">
        <f t="shared" si="22"/>
        <v>0.26</v>
      </c>
      <c r="AH18" s="95">
        <f t="shared" si="23"/>
        <v>0.27</v>
      </c>
      <c r="AI18" s="95">
        <f t="shared" si="24"/>
        <v>0.3</v>
      </c>
      <c r="AJ18" s="95">
        <f t="shared" si="25"/>
        <v>0.27</v>
      </c>
    </row>
    <row r="19" spans="1:36" ht="12.95" customHeight="1" x14ac:dyDescent="0.15">
      <c r="A19" s="94">
        <v>206</v>
      </c>
      <c r="B19" s="135" t="s">
        <v>64</v>
      </c>
      <c r="C19" s="136"/>
      <c r="D19" s="94">
        <v>20</v>
      </c>
      <c r="E19" s="94">
        <v>18</v>
      </c>
      <c r="F19" s="4">
        <f t="shared" si="0"/>
        <v>0.28999999999999998</v>
      </c>
      <c r="G19" s="5" t="s">
        <v>65</v>
      </c>
      <c r="H19" s="94" t="s">
        <v>61</v>
      </c>
      <c r="I19" s="5" t="s">
        <v>65</v>
      </c>
      <c r="J19" s="1" t="s">
        <v>15</v>
      </c>
      <c r="K19" s="95">
        <f t="shared" si="1"/>
        <v>0.26</v>
      </c>
      <c r="L19" s="95">
        <f t="shared" si="2"/>
        <v>0.28999999999999998</v>
      </c>
      <c r="M19" s="95">
        <f t="shared" si="3"/>
        <v>0.28999999999999998</v>
      </c>
      <c r="N19" s="95">
        <f t="shared" si="4"/>
        <v>0.28999999999999998</v>
      </c>
      <c r="O19" s="95">
        <f t="shared" si="5"/>
        <v>0.28999999999999998</v>
      </c>
      <c r="P19" s="95">
        <f t="shared" si="26"/>
        <v>0.28999999999999998</v>
      </c>
      <c r="Q19" s="95">
        <f t="shared" si="6"/>
        <v>0.26</v>
      </c>
      <c r="R19" s="95">
        <f t="shared" si="7"/>
        <v>0.28999999999999998</v>
      </c>
      <c r="S19" s="95">
        <f t="shared" si="8"/>
        <v>0.28999999999999998</v>
      </c>
      <c r="T19" s="95">
        <f t="shared" si="9"/>
        <v>0.3</v>
      </c>
      <c r="U19" s="95">
        <f t="shared" si="10"/>
        <v>0.28999999999999998</v>
      </c>
      <c r="V19" s="95">
        <f t="shared" si="11"/>
        <v>0.28999999999999998</v>
      </c>
      <c r="W19" s="95">
        <f t="shared" si="12"/>
        <v>0.28000000000000003</v>
      </c>
      <c r="X19" s="95">
        <f t="shared" si="13"/>
        <v>0.28000000000000003</v>
      </c>
      <c r="Y19" s="95">
        <f t="shared" si="14"/>
        <v>0.25</v>
      </c>
      <c r="Z19" s="95">
        <f t="shared" si="15"/>
        <v>0.28000000000000003</v>
      </c>
      <c r="AA19" s="95">
        <f t="shared" si="16"/>
        <v>0.25</v>
      </c>
      <c r="AB19" s="95">
        <f t="shared" si="17"/>
        <v>0.28999999999999998</v>
      </c>
      <c r="AC19" s="95">
        <f t="shared" si="18"/>
        <v>0.28999999999999998</v>
      </c>
      <c r="AD19" s="95">
        <f t="shared" si="19"/>
        <v>0.33</v>
      </c>
      <c r="AE19" s="95">
        <f t="shared" si="20"/>
        <v>0.26</v>
      </c>
      <c r="AF19" s="95">
        <f t="shared" si="21"/>
        <v>0.28999999999999998</v>
      </c>
      <c r="AG19" s="95">
        <f t="shared" si="22"/>
        <v>0.24</v>
      </c>
      <c r="AH19" s="95">
        <f t="shared" si="23"/>
        <v>0.26</v>
      </c>
      <c r="AI19" s="95">
        <f t="shared" si="24"/>
        <v>0.28000000000000003</v>
      </c>
      <c r="AJ19" s="95">
        <f t="shared" si="25"/>
        <v>0.26</v>
      </c>
    </row>
    <row r="20" spans="1:36" ht="12.95" customHeight="1" x14ac:dyDescent="0.15">
      <c r="A20" s="94">
        <v>207</v>
      </c>
      <c r="B20" s="135" t="s">
        <v>64</v>
      </c>
      <c r="C20" s="136"/>
      <c r="D20" s="94">
        <v>18</v>
      </c>
      <c r="E20" s="94">
        <v>18</v>
      </c>
      <c r="F20" s="4">
        <f t="shared" si="0"/>
        <v>0.23</v>
      </c>
      <c r="G20" s="5"/>
      <c r="H20" s="94"/>
      <c r="I20" s="5"/>
      <c r="J20" s="1" t="s">
        <v>15</v>
      </c>
      <c r="K20" s="95">
        <f t="shared" si="1"/>
        <v>0.22</v>
      </c>
      <c r="L20" s="95">
        <f t="shared" si="2"/>
        <v>0.24</v>
      </c>
      <c r="M20" s="95">
        <f t="shared" si="3"/>
        <v>0.24</v>
      </c>
      <c r="N20" s="95">
        <f t="shared" si="4"/>
        <v>0.24</v>
      </c>
      <c r="O20" s="95">
        <f t="shared" si="5"/>
        <v>0.24</v>
      </c>
      <c r="P20" s="95">
        <f t="shared" si="26"/>
        <v>0.24</v>
      </c>
      <c r="Q20" s="95">
        <f t="shared" si="6"/>
        <v>0.22</v>
      </c>
      <c r="R20" s="95">
        <f t="shared" si="7"/>
        <v>0.23</v>
      </c>
      <c r="S20" s="95">
        <f t="shared" si="8"/>
        <v>0.24</v>
      </c>
      <c r="T20" s="95">
        <f t="shared" si="9"/>
        <v>0.25</v>
      </c>
      <c r="U20" s="95">
        <f t="shared" si="10"/>
        <v>0.23</v>
      </c>
      <c r="V20" s="95">
        <f t="shared" si="11"/>
        <v>0.24</v>
      </c>
      <c r="W20" s="95">
        <f t="shared" si="12"/>
        <v>0.23</v>
      </c>
      <c r="X20" s="95">
        <f t="shared" si="13"/>
        <v>0.23</v>
      </c>
      <c r="Y20" s="95">
        <f t="shared" si="14"/>
        <v>0.2</v>
      </c>
      <c r="Z20" s="95">
        <f t="shared" si="15"/>
        <v>0.23</v>
      </c>
      <c r="AA20" s="95">
        <f t="shared" si="16"/>
        <v>0.21</v>
      </c>
      <c r="AB20" s="95">
        <f t="shared" si="17"/>
        <v>0.23</v>
      </c>
      <c r="AC20" s="95">
        <f t="shared" si="18"/>
        <v>0.24</v>
      </c>
      <c r="AD20" s="95">
        <f t="shared" si="19"/>
        <v>0.27</v>
      </c>
      <c r="AE20" s="95">
        <f t="shared" si="20"/>
        <v>0.21</v>
      </c>
      <c r="AF20" s="95">
        <f t="shared" si="21"/>
        <v>0.23</v>
      </c>
      <c r="AG20" s="95">
        <f t="shared" si="22"/>
        <v>0.2</v>
      </c>
      <c r="AH20" s="95">
        <f t="shared" si="23"/>
        <v>0.21</v>
      </c>
      <c r="AI20" s="95">
        <f t="shared" si="24"/>
        <v>0.23</v>
      </c>
      <c r="AJ20" s="95">
        <f t="shared" si="25"/>
        <v>0.21</v>
      </c>
    </row>
    <row r="21" spans="1:36" ht="12.95" customHeight="1" x14ac:dyDescent="0.15">
      <c r="A21" s="94">
        <v>208</v>
      </c>
      <c r="B21" s="135" t="s">
        <v>64</v>
      </c>
      <c r="C21" s="136"/>
      <c r="D21" s="94">
        <v>24</v>
      </c>
      <c r="E21" s="94">
        <v>19</v>
      </c>
      <c r="F21" s="4">
        <f t="shared" si="0"/>
        <v>0.43</v>
      </c>
      <c r="G21" s="5"/>
      <c r="H21" s="94"/>
      <c r="I21" s="5"/>
      <c r="J21" s="1" t="s">
        <v>15</v>
      </c>
      <c r="K21" s="95">
        <f t="shared" si="1"/>
        <v>0.38</v>
      </c>
      <c r="L21" s="95">
        <f t="shared" si="2"/>
        <v>0.42</v>
      </c>
      <c r="M21" s="95">
        <f t="shared" si="3"/>
        <v>0.42</v>
      </c>
      <c r="N21" s="95">
        <f t="shared" si="4"/>
        <v>0.42</v>
      </c>
      <c r="O21" s="95">
        <f t="shared" si="5"/>
        <v>0.42</v>
      </c>
      <c r="P21" s="95">
        <f t="shared" si="26"/>
        <v>0.42</v>
      </c>
      <c r="Q21" s="95">
        <f t="shared" si="6"/>
        <v>0.38</v>
      </c>
      <c r="R21" s="95">
        <f t="shared" si="7"/>
        <v>0.43</v>
      </c>
      <c r="S21" s="95">
        <f t="shared" si="8"/>
        <v>0.43</v>
      </c>
      <c r="T21" s="95">
        <f t="shared" si="9"/>
        <v>0.44</v>
      </c>
      <c r="U21" s="95">
        <f t="shared" si="10"/>
        <v>0.43</v>
      </c>
      <c r="V21" s="95">
        <f t="shared" si="11"/>
        <v>0.44</v>
      </c>
      <c r="W21" s="95">
        <f t="shared" si="12"/>
        <v>0.41</v>
      </c>
      <c r="X21" s="95">
        <f t="shared" si="13"/>
        <v>0.42</v>
      </c>
      <c r="Y21" s="95">
        <f t="shared" si="14"/>
        <v>0.38</v>
      </c>
      <c r="Z21" s="95">
        <f t="shared" si="15"/>
        <v>0.42</v>
      </c>
      <c r="AA21" s="95">
        <f t="shared" si="16"/>
        <v>0.37</v>
      </c>
      <c r="AB21" s="95">
        <f t="shared" si="17"/>
        <v>0.44</v>
      </c>
      <c r="AC21" s="95">
        <f t="shared" si="18"/>
        <v>0.44</v>
      </c>
      <c r="AD21" s="95">
        <f t="shared" si="19"/>
        <v>0.47</v>
      </c>
      <c r="AE21" s="95">
        <f t="shared" si="20"/>
        <v>0.39</v>
      </c>
      <c r="AF21" s="95">
        <f t="shared" si="21"/>
        <v>0.44</v>
      </c>
      <c r="AG21" s="95">
        <f t="shared" si="22"/>
        <v>0.36</v>
      </c>
      <c r="AH21" s="95">
        <f t="shared" si="23"/>
        <v>0.39</v>
      </c>
      <c r="AI21" s="95">
        <f t="shared" si="24"/>
        <v>0.41</v>
      </c>
      <c r="AJ21" s="95">
        <f t="shared" si="25"/>
        <v>0.39</v>
      </c>
    </row>
    <row r="22" spans="1:36" ht="12.95" customHeight="1" x14ac:dyDescent="0.15">
      <c r="A22" s="94">
        <v>209</v>
      </c>
      <c r="B22" s="135" t="s">
        <v>64</v>
      </c>
      <c r="C22" s="136"/>
      <c r="D22" s="94">
        <v>24</v>
      </c>
      <c r="E22" s="94">
        <v>20</v>
      </c>
      <c r="F22" s="4">
        <f t="shared" si="0"/>
        <v>0.45</v>
      </c>
      <c r="G22" s="5"/>
      <c r="H22" s="94"/>
      <c r="I22" s="5"/>
      <c r="J22" s="1" t="s">
        <v>15</v>
      </c>
      <c r="K22" s="95">
        <f t="shared" si="1"/>
        <v>0.4</v>
      </c>
      <c r="L22" s="95">
        <f t="shared" si="2"/>
        <v>0.45</v>
      </c>
      <c r="M22" s="95">
        <f t="shared" si="3"/>
        <v>0.45</v>
      </c>
      <c r="N22" s="95">
        <f t="shared" si="4"/>
        <v>0.45</v>
      </c>
      <c r="O22" s="95">
        <f t="shared" si="5"/>
        <v>0.44</v>
      </c>
      <c r="P22" s="95">
        <f t="shared" si="26"/>
        <v>0.45</v>
      </c>
      <c r="Q22" s="95">
        <f t="shared" si="6"/>
        <v>0.4</v>
      </c>
      <c r="R22" s="95">
        <f t="shared" si="7"/>
        <v>0.45</v>
      </c>
      <c r="S22" s="95">
        <f t="shared" si="8"/>
        <v>0.45</v>
      </c>
      <c r="T22" s="95">
        <f t="shared" si="9"/>
        <v>0.48</v>
      </c>
      <c r="U22" s="95">
        <f t="shared" si="10"/>
        <v>0.45</v>
      </c>
      <c r="V22" s="95">
        <f t="shared" si="11"/>
        <v>0.46</v>
      </c>
      <c r="W22" s="95">
        <f t="shared" si="12"/>
        <v>0.43</v>
      </c>
      <c r="X22" s="95">
        <f t="shared" si="13"/>
        <v>0.44</v>
      </c>
      <c r="Y22" s="95">
        <f t="shared" si="14"/>
        <v>0.4</v>
      </c>
      <c r="Z22" s="95">
        <f t="shared" si="15"/>
        <v>0.44</v>
      </c>
      <c r="AA22" s="95">
        <f t="shared" si="16"/>
        <v>0.39</v>
      </c>
      <c r="AB22" s="95">
        <f t="shared" si="17"/>
        <v>0.46</v>
      </c>
      <c r="AC22" s="95">
        <f t="shared" si="18"/>
        <v>0.46</v>
      </c>
      <c r="AD22" s="95">
        <f t="shared" si="19"/>
        <v>0.49</v>
      </c>
      <c r="AE22" s="95">
        <f t="shared" si="20"/>
        <v>0.42</v>
      </c>
      <c r="AF22" s="95">
        <f t="shared" si="21"/>
        <v>0.46</v>
      </c>
      <c r="AG22" s="95">
        <f t="shared" si="22"/>
        <v>0.38</v>
      </c>
      <c r="AH22" s="95">
        <f t="shared" si="23"/>
        <v>0.41</v>
      </c>
      <c r="AI22" s="95">
        <f t="shared" si="24"/>
        <v>0.43</v>
      </c>
      <c r="AJ22" s="95">
        <f t="shared" si="25"/>
        <v>0.41</v>
      </c>
    </row>
    <row r="23" spans="1:36" ht="12.95" customHeight="1" x14ac:dyDescent="0.15">
      <c r="A23" s="94">
        <v>210</v>
      </c>
      <c r="B23" s="135" t="s">
        <v>64</v>
      </c>
      <c r="C23" s="136"/>
      <c r="D23" s="94">
        <v>16</v>
      </c>
      <c r="E23" s="94">
        <v>18</v>
      </c>
      <c r="F23" s="4">
        <f t="shared" si="0"/>
        <v>0.19</v>
      </c>
      <c r="G23" s="5" t="s">
        <v>65</v>
      </c>
      <c r="H23" s="94" t="s">
        <v>61</v>
      </c>
      <c r="I23" s="5" t="s">
        <v>65</v>
      </c>
      <c r="J23" s="1" t="s">
        <v>15</v>
      </c>
      <c r="K23" s="95">
        <f t="shared" si="1"/>
        <v>0.18</v>
      </c>
      <c r="L23" s="95">
        <f t="shared" si="2"/>
        <v>0.19</v>
      </c>
      <c r="M23" s="95">
        <f t="shared" si="3"/>
        <v>0.2</v>
      </c>
      <c r="N23" s="95">
        <f t="shared" si="4"/>
        <v>0.19</v>
      </c>
      <c r="O23" s="95">
        <f t="shared" si="5"/>
        <v>0.19</v>
      </c>
      <c r="P23" s="95">
        <f t="shared" si="26"/>
        <v>0.19</v>
      </c>
      <c r="Q23" s="95">
        <f t="shared" si="6"/>
        <v>0.17</v>
      </c>
      <c r="R23" s="95">
        <f t="shared" si="7"/>
        <v>0.19</v>
      </c>
      <c r="S23" s="95">
        <f t="shared" si="8"/>
        <v>0.2</v>
      </c>
      <c r="T23" s="95">
        <f t="shared" si="9"/>
        <v>0.21</v>
      </c>
      <c r="U23" s="95">
        <f t="shared" si="10"/>
        <v>0.19</v>
      </c>
      <c r="V23" s="95">
        <f t="shared" si="11"/>
        <v>0.19</v>
      </c>
      <c r="W23" s="95">
        <f t="shared" si="12"/>
        <v>0.18</v>
      </c>
      <c r="X23" s="95">
        <f t="shared" si="13"/>
        <v>0.19</v>
      </c>
      <c r="Y23" s="95">
        <f t="shared" si="14"/>
        <v>0.16</v>
      </c>
      <c r="Z23" s="95">
        <f t="shared" si="15"/>
        <v>0.18</v>
      </c>
      <c r="AA23" s="95">
        <f t="shared" si="16"/>
        <v>0.17</v>
      </c>
      <c r="AB23" s="95">
        <f t="shared" si="17"/>
        <v>0.18</v>
      </c>
      <c r="AC23" s="95">
        <f t="shared" si="18"/>
        <v>0.19</v>
      </c>
      <c r="AD23" s="95">
        <f t="shared" si="19"/>
        <v>0.23</v>
      </c>
      <c r="AE23" s="95">
        <f t="shared" si="20"/>
        <v>0.17</v>
      </c>
      <c r="AF23" s="95">
        <f t="shared" si="21"/>
        <v>0.18</v>
      </c>
      <c r="AG23" s="95">
        <f t="shared" si="22"/>
        <v>0.16</v>
      </c>
      <c r="AH23" s="95">
        <f t="shared" si="23"/>
        <v>0.17</v>
      </c>
      <c r="AI23" s="95">
        <f t="shared" si="24"/>
        <v>0.19</v>
      </c>
      <c r="AJ23" s="95">
        <f t="shared" si="25"/>
        <v>0.17</v>
      </c>
    </row>
    <row r="24" spans="1:36" ht="12.95" customHeight="1" x14ac:dyDescent="0.15">
      <c r="A24" s="94">
        <v>211</v>
      </c>
      <c r="B24" s="135" t="s">
        <v>64</v>
      </c>
      <c r="C24" s="136"/>
      <c r="D24" s="94">
        <v>24</v>
      </c>
      <c r="E24" s="94">
        <v>20</v>
      </c>
      <c r="F24" s="4">
        <f t="shared" si="0"/>
        <v>0.45</v>
      </c>
      <c r="G24" s="94"/>
      <c r="H24" s="94"/>
      <c r="I24" s="94"/>
      <c r="J24" s="1" t="s">
        <v>15</v>
      </c>
      <c r="K24" s="95">
        <f t="shared" si="1"/>
        <v>0.4</v>
      </c>
      <c r="L24" s="95">
        <f t="shared" si="2"/>
        <v>0.45</v>
      </c>
      <c r="M24" s="95">
        <f t="shared" si="3"/>
        <v>0.45</v>
      </c>
      <c r="N24" s="95">
        <f t="shared" si="4"/>
        <v>0.45</v>
      </c>
      <c r="O24" s="95">
        <f t="shared" si="5"/>
        <v>0.44</v>
      </c>
      <c r="P24" s="95">
        <f t="shared" si="26"/>
        <v>0.45</v>
      </c>
      <c r="Q24" s="95">
        <f t="shared" si="6"/>
        <v>0.4</v>
      </c>
      <c r="R24" s="95">
        <f t="shared" si="7"/>
        <v>0.45</v>
      </c>
      <c r="S24" s="95">
        <f t="shared" si="8"/>
        <v>0.45</v>
      </c>
      <c r="T24" s="95">
        <f t="shared" si="9"/>
        <v>0.48</v>
      </c>
      <c r="U24" s="95">
        <f t="shared" si="10"/>
        <v>0.45</v>
      </c>
      <c r="V24" s="95">
        <f t="shared" si="11"/>
        <v>0.46</v>
      </c>
      <c r="W24" s="95">
        <f t="shared" si="12"/>
        <v>0.43</v>
      </c>
      <c r="X24" s="95">
        <f t="shared" si="13"/>
        <v>0.44</v>
      </c>
      <c r="Y24" s="95">
        <f t="shared" si="14"/>
        <v>0.4</v>
      </c>
      <c r="Z24" s="95">
        <f t="shared" si="15"/>
        <v>0.44</v>
      </c>
      <c r="AA24" s="95">
        <f t="shared" si="16"/>
        <v>0.39</v>
      </c>
      <c r="AB24" s="95">
        <f t="shared" si="17"/>
        <v>0.46</v>
      </c>
      <c r="AC24" s="95">
        <f t="shared" si="18"/>
        <v>0.46</v>
      </c>
      <c r="AD24" s="95">
        <f t="shared" si="19"/>
        <v>0.49</v>
      </c>
      <c r="AE24" s="95">
        <f t="shared" si="20"/>
        <v>0.42</v>
      </c>
      <c r="AF24" s="95">
        <f t="shared" si="21"/>
        <v>0.46</v>
      </c>
      <c r="AG24" s="95">
        <f t="shared" si="22"/>
        <v>0.38</v>
      </c>
      <c r="AH24" s="95">
        <f t="shared" si="23"/>
        <v>0.41</v>
      </c>
      <c r="AI24" s="95">
        <f t="shared" si="24"/>
        <v>0.43</v>
      </c>
      <c r="AJ24" s="95">
        <f t="shared" si="25"/>
        <v>0.41</v>
      </c>
    </row>
    <row r="25" spans="1:36" ht="12.95" customHeight="1" x14ac:dyDescent="0.15">
      <c r="A25" s="94">
        <v>212</v>
      </c>
      <c r="B25" s="135" t="s">
        <v>64</v>
      </c>
      <c r="C25" s="136"/>
      <c r="D25" s="94">
        <v>20</v>
      </c>
      <c r="E25" s="94">
        <v>20</v>
      </c>
      <c r="F25" s="4">
        <f t="shared" si="0"/>
        <v>0.32</v>
      </c>
      <c r="G25" s="94"/>
      <c r="H25" s="94"/>
      <c r="I25" s="94"/>
      <c r="J25" s="1" t="s">
        <v>15</v>
      </c>
      <c r="K25" s="95">
        <f t="shared" si="1"/>
        <v>0.28999999999999998</v>
      </c>
      <c r="L25" s="95">
        <f t="shared" si="2"/>
        <v>0.32</v>
      </c>
      <c r="M25" s="95">
        <f t="shared" si="3"/>
        <v>0.33</v>
      </c>
      <c r="N25" s="95">
        <f t="shared" si="4"/>
        <v>0.32</v>
      </c>
      <c r="O25" s="95">
        <f t="shared" si="5"/>
        <v>0.32</v>
      </c>
      <c r="P25" s="95">
        <f t="shared" si="26"/>
        <v>0.32</v>
      </c>
      <c r="Q25" s="95">
        <f t="shared" si="6"/>
        <v>0.28999999999999998</v>
      </c>
      <c r="R25" s="95">
        <f t="shared" si="7"/>
        <v>0.32</v>
      </c>
      <c r="S25" s="95">
        <f t="shared" si="8"/>
        <v>0.33</v>
      </c>
      <c r="T25" s="95">
        <f t="shared" si="9"/>
        <v>0.35</v>
      </c>
      <c r="U25" s="95">
        <f t="shared" si="10"/>
        <v>0.32</v>
      </c>
      <c r="V25" s="95">
        <f t="shared" si="11"/>
        <v>0.32</v>
      </c>
      <c r="W25" s="95">
        <f t="shared" si="12"/>
        <v>0.31</v>
      </c>
      <c r="X25" s="95">
        <f t="shared" si="13"/>
        <v>0.32</v>
      </c>
      <c r="Y25" s="95">
        <f t="shared" si="14"/>
        <v>0.28000000000000003</v>
      </c>
      <c r="Z25" s="95">
        <f t="shared" si="15"/>
        <v>0.31</v>
      </c>
      <c r="AA25" s="95">
        <f t="shared" si="16"/>
        <v>0.28000000000000003</v>
      </c>
      <c r="AB25" s="95">
        <f t="shared" si="17"/>
        <v>0.32</v>
      </c>
      <c r="AC25" s="95">
        <f t="shared" si="18"/>
        <v>0.33</v>
      </c>
      <c r="AD25" s="95">
        <f t="shared" si="19"/>
        <v>0.37</v>
      </c>
      <c r="AE25" s="95">
        <f t="shared" si="20"/>
        <v>0.28999999999999998</v>
      </c>
      <c r="AF25" s="95">
        <f t="shared" si="21"/>
        <v>0.32</v>
      </c>
      <c r="AG25" s="95">
        <f t="shared" si="22"/>
        <v>0.27</v>
      </c>
      <c r="AH25" s="95">
        <f t="shared" si="23"/>
        <v>0.28999999999999998</v>
      </c>
      <c r="AI25" s="95">
        <f t="shared" si="24"/>
        <v>0.31</v>
      </c>
      <c r="AJ25" s="95">
        <f t="shared" si="25"/>
        <v>0.28999999999999998</v>
      </c>
    </row>
    <row r="26" spans="1:36" ht="12.95" customHeight="1" x14ac:dyDescent="0.15">
      <c r="A26" s="94"/>
      <c r="B26" s="135"/>
      <c r="C26" s="136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35"/>
      <c r="C27" s="136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35"/>
      <c r="C28" s="136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35"/>
      <c r="C29" s="136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35"/>
      <c r="C30" s="136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309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22</v>
      </c>
      <c r="D47" s="14">
        <f>COUNTIF(G4:G43,"*下層*")</f>
        <v>0</v>
      </c>
      <c r="E47" s="14">
        <f>COUNTA(A4:A43)</f>
        <v>22</v>
      </c>
      <c r="F47" s="10"/>
      <c r="G47" s="15">
        <f>C47*100</f>
        <v>2200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19</v>
      </c>
      <c r="D48" s="14" t="str">
        <f>IF(D47&gt;0,ROUND(SUMIF(G4:G43,"*下層*",E4:E43)/D47,0),"")</f>
        <v/>
      </c>
      <c r="E48" s="14">
        <f>ROUND(SUM(E4:E43)/E47,0)</f>
        <v>19</v>
      </c>
      <c r="F48" s="13"/>
      <c r="G48" s="15">
        <f>C48</f>
        <v>19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20</v>
      </c>
      <c r="D49" s="14" t="str">
        <f>IF(D47&gt;0,ROUND(SUMIF(G4:G43,"*下層*",D4:D43)/D47,0),"")</f>
        <v/>
      </c>
      <c r="E49" s="14">
        <f>ROUND(SUM(D4:D43)/E47,0)</f>
        <v>20</v>
      </c>
      <c r="F49" s="13"/>
      <c r="G49" s="15">
        <f>C49</f>
        <v>20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7.0500000000000007</v>
      </c>
      <c r="D50" s="16">
        <f>SUMIF(G4:G43,"*下層*",F4:F43)</f>
        <v>0</v>
      </c>
      <c r="E50" s="4">
        <f>SUM(F4:F43)</f>
        <v>7.0500000000000007</v>
      </c>
      <c r="F50" s="13"/>
      <c r="G50" s="17">
        <f>C50*100</f>
        <v>705.00000000000011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形状比＝95、Sr＝11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7</v>
      </c>
      <c r="D54" s="14">
        <f>COUNTIF(H4:H43,"▲")</f>
        <v>0</v>
      </c>
      <c r="E54" s="14">
        <f>COUNTA(H4:H43)</f>
        <v>7</v>
      </c>
      <c r="F54" s="10"/>
      <c r="G54" s="15">
        <f>C54*100</f>
        <v>700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18</v>
      </c>
      <c r="D55" s="14" t="str">
        <f>IF(D54&gt;0,ROUND(SUMIF(H4:H43,"▲",E4:E43)/D54,0),"")</f>
        <v/>
      </c>
      <c r="E55" s="14">
        <f>ROUND(SUMIF(H4:H43,"*",E4:E43)/E54,0)</f>
        <v>18</v>
      </c>
      <c r="F55" s="13"/>
      <c r="G55" s="15">
        <f>C55</f>
        <v>18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19</v>
      </c>
      <c r="D56" s="14" t="str">
        <f>IF(D54&gt;0,ROUND(SUMIF(H4:H43,"▲",D4:D43)/D54,0),"")</f>
        <v/>
      </c>
      <c r="E56" s="14">
        <f>ROUND(SUMIF(H4:H43,"*",D4:D43)/E54,0)</f>
        <v>19</v>
      </c>
      <c r="F56" s="13"/>
      <c r="G56" s="15">
        <f>C56</f>
        <v>19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1.8399999999999999</v>
      </c>
      <c r="D57" s="16">
        <f>SUMIF(H4:H43,"▲",F4:F43)</f>
        <v>0</v>
      </c>
      <c r="E57" s="16">
        <f>SUM(C57:D57)</f>
        <v>1.8399999999999999</v>
      </c>
      <c r="F57" s="13"/>
      <c r="G57" s="19">
        <f>C57*100</f>
        <v>184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31.8</v>
      </c>
      <c r="D61" s="20" t="str">
        <f>IF(D47&gt;0,ROUND(D54/D47*100,1),"")</f>
        <v/>
      </c>
      <c r="E61" s="20">
        <f>ROUND(E54/E47*100,1)</f>
        <v>31.8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26.1</v>
      </c>
      <c r="D62" s="20" t="str">
        <f>IF(D47&gt;0,ROUND(D57/D50*100,1),"")</f>
        <v/>
      </c>
      <c r="E62" s="20">
        <f>ROUND(E57/E50*100,1)</f>
        <v>26.1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15</v>
      </c>
      <c r="D66" s="14">
        <f>D47-D54</f>
        <v>0</v>
      </c>
      <c r="E66" s="14">
        <f>SUM(C66:D66)</f>
        <v>15</v>
      </c>
      <c r="F66" s="10"/>
      <c r="G66" s="15">
        <f>C66*100</f>
        <v>1500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19</v>
      </c>
      <c r="D67" s="14" t="str">
        <f>IF(D66&gt;0,ROUND(SUMIFS(E4:E43,G4:G43,"*下層*",H4:H43,"")/D66,0),"")</f>
        <v/>
      </c>
      <c r="E67" s="14">
        <f>IF(E66&gt;0,ROUND(SUMIF(H4:H43,"",E4:E43)/E66,0),"")</f>
        <v>19</v>
      </c>
      <c r="F67" s="13"/>
      <c r="G67" s="15">
        <f>C67</f>
        <v>19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5.2100000000000009</v>
      </c>
      <c r="D69" s="16" t="str">
        <f>IF(D66&gt;0,D50-D57,"")</f>
        <v/>
      </c>
      <c r="E69" s="4">
        <f>SUM(C69:D69)</f>
        <v>5.2100000000000009</v>
      </c>
      <c r="F69" s="13"/>
      <c r="G69" s="17">
        <f>C69*100</f>
        <v>521.00000000000011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形状比＝90、Sr＝14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11 K13 K15:K43">
    <cfRule type="expression" dxfId="463" priority="16" stopIfTrue="1">
      <formula>AND(($H4="スギ"),(#REF!&lt;12))</formula>
    </cfRule>
  </conditionalFormatting>
  <conditionalFormatting sqref="L4:L11 L13 L15:L43">
    <cfRule type="expression" dxfId="462" priority="15" stopIfTrue="1">
      <formula>AND(($H4="スギ"),(#REF!&lt;22),(#REF!&gt;=12))</formula>
    </cfRule>
  </conditionalFormatting>
  <conditionalFormatting sqref="M4:M11 M13 M15:M43">
    <cfRule type="expression" dxfId="461" priority="14" stopIfTrue="1">
      <formula>AND(($H4="スギ"),(#REF!&lt;32),(#REF!&gt;=22))</formula>
    </cfRule>
  </conditionalFormatting>
  <conditionalFormatting sqref="N4:N11 N13 N15:N43">
    <cfRule type="expression" dxfId="460" priority="13" stopIfTrue="1">
      <formula>AND(($H4="スギ"),(#REF!&lt;42),(#REF!&gt;=32))</formula>
    </cfRule>
  </conditionalFormatting>
  <conditionalFormatting sqref="U4:U11 U13 U15:U43 Z4:AF11 Z13:AF13 Z15:AF43 AJ4:AJ11 AJ13 AJ15:AJ43 O4:P11 O13:P13 O15:P43">
    <cfRule type="expression" dxfId="459" priority="12" stopIfTrue="1">
      <formula>AND(($H4="スギ"),(#REF!&gt;=42))</formula>
    </cfRule>
  </conditionalFormatting>
  <conditionalFormatting sqref="Q4:Q11 Q13 Q15:Q43 AA4:AA11 AA13 AA15:AA43">
    <cfRule type="expression" dxfId="458" priority="11" stopIfTrue="1">
      <formula>AND(($H4="ヒノキ"),(#REF!&lt;12))</formula>
    </cfRule>
  </conditionalFormatting>
  <conditionalFormatting sqref="R4:R11 R13 R15:R43 AB4:AE11 AB13:AE13 AB15:AE43">
    <cfRule type="expression" dxfId="457" priority="10" stopIfTrue="1">
      <formula>AND(($H4="ヒノキ"),(#REF!&lt;22),(#REF!&gt;=12))</formula>
    </cfRule>
  </conditionalFormatting>
  <conditionalFormatting sqref="S4:S11 S13 S15:S43">
    <cfRule type="expression" dxfId="456" priority="9" stopIfTrue="1">
      <formula>AND(($H4="ヒノキ"),(#REF!&lt;32),(#REF!&gt;=22))</formula>
    </cfRule>
  </conditionalFormatting>
  <conditionalFormatting sqref="T4:U11 T13:U13 T15:U43 Z4:AF11 Z13:AF13 Z15:AF43 AJ4:AJ11 AJ13 AJ15:AJ43">
    <cfRule type="expression" dxfId="455" priority="8" stopIfTrue="1">
      <formula>AND(($H4="ヒノキ"),(#REF!&gt;=32))</formula>
    </cfRule>
  </conditionalFormatting>
  <conditionalFormatting sqref="V4:V11 V13 V15:V43 AA4:AA11 AA13 AA15:AA43">
    <cfRule type="expression" dxfId="454" priority="7" stopIfTrue="1">
      <formula>AND(($H4="アカマツ"),(#REF!&lt;12))</formula>
    </cfRule>
  </conditionalFormatting>
  <conditionalFormatting sqref="W4:W11 W13 W15:W43 AB4:AB11 AB13 AB15:AB43">
    <cfRule type="expression" dxfId="453" priority="6" stopIfTrue="1">
      <formula>AND(($H4="アカマツ"),(#REF!&lt;22),(#REF!&gt;=12))</formula>
    </cfRule>
  </conditionalFormatting>
  <conditionalFormatting sqref="X4:X11 X13 X15:X43 AC4:AC11 AC13 AC15:AC43">
    <cfRule type="expression" dxfId="452" priority="5" stopIfTrue="1">
      <formula>AND(($H4="アカマツ"),(#REF!&lt;42),(#REF!&gt;=22))</formula>
    </cfRule>
  </conditionalFormatting>
  <conditionalFormatting sqref="Y4:AF11 Y13:AF13 Y15:AF43 AJ4:AJ11 AJ13 AJ15:AJ43">
    <cfRule type="expression" dxfId="451" priority="4" stopIfTrue="1">
      <formula>AND(($H4="アカマツ"),(#REF!&gt;=42))</formula>
    </cfRule>
  </conditionalFormatting>
  <conditionalFormatting sqref="AG4:AG11 AG15:AG43 AG13">
    <cfRule type="expression" dxfId="450" priority="3" stopIfTrue="1">
      <formula>AND(($H4&lt;&gt;"スギ"),($H4&lt;&gt;"ヒノキ"),($H4&lt;&gt;"アカマツ"),(#REF!&lt;12))</formula>
    </cfRule>
  </conditionalFormatting>
  <conditionalFormatting sqref="AH4:AH11 AH15:AH43 AH13">
    <cfRule type="expression" dxfId="449" priority="2" stopIfTrue="1">
      <formula>AND(($H4&lt;&gt;"スギ"),($H4&lt;&gt;"ヒノキ"),($H4&lt;&gt;"アカマツ"),(#REF!&lt;42),(#REF!&gt;=12))</formula>
    </cfRule>
  </conditionalFormatting>
  <conditionalFormatting sqref="AI4:AJ11 AI13:AJ13 AI15:AJ43">
    <cfRule type="expression" dxfId="448" priority="1" stopIfTrue="1">
      <formula>AND(($H4&lt;&gt;"スギ"),($H4&lt;&gt;"ヒノキ"),($H4&lt;&gt;"アカマツ"),(#REF!&gt;=42))</formula>
    </cfRule>
  </conditionalFormatting>
  <conditionalFormatting sqref="K12">
    <cfRule type="expression" dxfId="447" priority="18" stopIfTrue="1">
      <formula>AND(($H14="スギ"),(#REF!&lt;12))</formula>
    </cfRule>
  </conditionalFormatting>
  <conditionalFormatting sqref="K14">
    <cfRule type="expression" dxfId="446" priority="19" stopIfTrue="1">
      <formula>AND((#REF!="スギ"),(#REF!&lt;12))</formula>
    </cfRule>
  </conditionalFormatting>
  <conditionalFormatting sqref="L12">
    <cfRule type="expression" dxfId="445" priority="21" stopIfTrue="1">
      <formula>AND(($H14="スギ"),(#REF!&lt;22),(#REF!&gt;=12))</formula>
    </cfRule>
  </conditionalFormatting>
  <conditionalFormatting sqref="L14">
    <cfRule type="expression" dxfId="444" priority="22" stopIfTrue="1">
      <formula>AND((#REF!="スギ"),(#REF!&lt;22),(#REF!&gt;=12))</formula>
    </cfRule>
  </conditionalFormatting>
  <conditionalFormatting sqref="M12">
    <cfRule type="expression" dxfId="443" priority="24" stopIfTrue="1">
      <formula>AND(($H14="スギ"),(#REF!&lt;32),(#REF!&gt;=22))</formula>
    </cfRule>
  </conditionalFormatting>
  <conditionalFormatting sqref="M14">
    <cfRule type="expression" dxfId="442" priority="25" stopIfTrue="1">
      <formula>AND((#REF!="スギ"),(#REF!&lt;32),(#REF!&gt;=22))</formula>
    </cfRule>
  </conditionalFormatting>
  <conditionalFormatting sqref="N12">
    <cfRule type="expression" dxfId="441" priority="27" stopIfTrue="1">
      <formula>AND(($H14="スギ"),(#REF!&lt;42),(#REF!&gt;=32))</formula>
    </cfRule>
  </conditionalFormatting>
  <conditionalFormatting sqref="N14">
    <cfRule type="expression" dxfId="440" priority="28" stopIfTrue="1">
      <formula>AND((#REF!="スギ"),(#REF!&lt;42),(#REF!&gt;=32))</formula>
    </cfRule>
  </conditionalFormatting>
  <conditionalFormatting sqref="U12 Z12:AF12 AJ12 O12:P12">
    <cfRule type="expression" dxfId="439" priority="30" stopIfTrue="1">
      <formula>AND(($H14="スギ"),(#REF!&gt;=42))</formula>
    </cfRule>
  </conditionalFormatting>
  <conditionalFormatting sqref="U14 Z14:AF14 AJ14 O14:P14">
    <cfRule type="expression" dxfId="438" priority="31" stopIfTrue="1">
      <formula>AND((#REF!="スギ"),(#REF!&gt;=42))</formula>
    </cfRule>
  </conditionalFormatting>
  <conditionalFormatting sqref="Q12 AA12">
    <cfRule type="expression" dxfId="437" priority="42" stopIfTrue="1">
      <formula>AND(($H14="ヒノキ"),(#REF!&lt;12))</formula>
    </cfRule>
  </conditionalFormatting>
  <conditionalFormatting sqref="Q14 AA14">
    <cfRule type="expression" dxfId="436" priority="43" stopIfTrue="1">
      <formula>AND((#REF!="ヒノキ"),(#REF!&lt;12))</formula>
    </cfRule>
  </conditionalFormatting>
  <conditionalFormatting sqref="R12 AB12:AE12">
    <cfRule type="expression" dxfId="435" priority="48" stopIfTrue="1">
      <formula>AND(($H14="ヒノキ"),(#REF!&lt;22),(#REF!&gt;=12))</formula>
    </cfRule>
  </conditionalFormatting>
  <conditionalFormatting sqref="R14 AB14:AE14">
    <cfRule type="expression" dxfId="434" priority="49" stopIfTrue="1">
      <formula>AND((#REF!="ヒノキ"),(#REF!&lt;22),(#REF!&gt;=12))</formula>
    </cfRule>
  </conditionalFormatting>
  <conditionalFormatting sqref="S12">
    <cfRule type="expression" dxfId="433" priority="54" stopIfTrue="1">
      <formula>AND(($H14="ヒノキ"),(#REF!&lt;32),(#REF!&gt;=22))</formula>
    </cfRule>
  </conditionalFormatting>
  <conditionalFormatting sqref="S14">
    <cfRule type="expression" dxfId="432" priority="55" stopIfTrue="1">
      <formula>AND((#REF!="ヒノキ"),(#REF!&lt;32),(#REF!&gt;=22))</formula>
    </cfRule>
  </conditionalFormatting>
  <conditionalFormatting sqref="T12:U12 Z12:AF12 AJ12">
    <cfRule type="expression" dxfId="431" priority="57" stopIfTrue="1">
      <formula>AND(($H14="ヒノキ"),(#REF!&gt;=32))</formula>
    </cfRule>
  </conditionalFormatting>
  <conditionalFormatting sqref="T14:U14 Z14:AF14 AJ14">
    <cfRule type="expression" dxfId="430" priority="58" stopIfTrue="1">
      <formula>AND((#REF!="ヒノキ"),(#REF!&gt;=32))</formula>
    </cfRule>
  </conditionalFormatting>
  <conditionalFormatting sqref="V12 AA12">
    <cfRule type="expression" dxfId="429" priority="66" stopIfTrue="1">
      <formula>AND(($H14="アカマツ"),(#REF!&lt;12))</formula>
    </cfRule>
  </conditionalFormatting>
  <conditionalFormatting sqref="V14 AA14">
    <cfRule type="expression" dxfId="428" priority="67" stopIfTrue="1">
      <formula>AND((#REF!="アカマツ"),(#REF!&lt;12))</formula>
    </cfRule>
  </conditionalFormatting>
  <conditionalFormatting sqref="W12 AB12">
    <cfRule type="expression" dxfId="427" priority="72" stopIfTrue="1">
      <formula>AND(($H14="アカマツ"),(#REF!&lt;22),(#REF!&gt;=12))</formula>
    </cfRule>
  </conditionalFormatting>
  <conditionalFormatting sqref="W14 AB14">
    <cfRule type="expression" dxfId="426" priority="73" stopIfTrue="1">
      <formula>AND((#REF!="アカマツ"),(#REF!&lt;22),(#REF!&gt;=12))</formula>
    </cfRule>
  </conditionalFormatting>
  <conditionalFormatting sqref="X12 AC12">
    <cfRule type="expression" dxfId="425" priority="78" stopIfTrue="1">
      <formula>AND(($H14="アカマツ"),(#REF!&lt;42),(#REF!&gt;=22))</formula>
    </cfRule>
  </conditionalFormatting>
  <conditionalFormatting sqref="X14 AC14">
    <cfRule type="expression" dxfId="424" priority="79" stopIfTrue="1">
      <formula>AND((#REF!="アカマツ"),(#REF!&lt;42),(#REF!&gt;=22))</formula>
    </cfRule>
  </conditionalFormatting>
  <conditionalFormatting sqref="Y12:AF12 AJ12">
    <cfRule type="expression" dxfId="423" priority="84" stopIfTrue="1">
      <formula>AND(($H14="アカマツ"),(#REF!&gt;=42))</formula>
    </cfRule>
  </conditionalFormatting>
  <conditionalFormatting sqref="Y14:AF14 AJ14">
    <cfRule type="expression" dxfId="422" priority="85" stopIfTrue="1">
      <formula>AND((#REF!="アカマツ"),(#REF!&gt;=42))</formula>
    </cfRule>
  </conditionalFormatting>
  <conditionalFormatting sqref="AG12">
    <cfRule type="expression" dxfId="421" priority="90" stopIfTrue="1">
      <formula>AND(($H14&lt;&gt;"スギ"),($H14&lt;&gt;"ヒノキ"),($H14&lt;&gt;"アカマツ"),(#REF!&lt;12))</formula>
    </cfRule>
  </conditionalFormatting>
  <conditionalFormatting sqref="AG14">
    <cfRule type="expression" dxfId="420" priority="91" stopIfTrue="1">
      <formula>AND((#REF!&lt;&gt;"スギ"),(#REF!&lt;&gt;"ヒノキ"),(#REF!&lt;&gt;"アカマツ"),(#REF!&lt;12))</formula>
    </cfRule>
  </conditionalFormatting>
  <conditionalFormatting sqref="AH12">
    <cfRule type="expression" dxfId="419" priority="94" stopIfTrue="1">
      <formula>AND(($H14&lt;&gt;"スギ"),($H14&lt;&gt;"ヒノキ"),($H14&lt;&gt;"アカマツ"),(#REF!&lt;42),(#REF!&gt;=12))</formula>
    </cfRule>
  </conditionalFormatting>
  <conditionalFormatting sqref="AH14">
    <cfRule type="expression" dxfId="418" priority="95" stopIfTrue="1">
      <formula>AND((#REF!&lt;&gt;"スギ"),(#REF!&lt;&gt;"ヒノキ"),(#REF!&lt;&gt;"アカマツ"),(#REF!&lt;42),(#REF!&gt;=12))</formula>
    </cfRule>
  </conditionalFormatting>
  <conditionalFormatting sqref="AI12:AJ12">
    <cfRule type="expression" dxfId="417" priority="98" stopIfTrue="1">
      <formula>AND(($H14&lt;&gt;"スギ"),($H14&lt;&gt;"ヒノキ"),($H14&lt;&gt;"アカマツ"),(#REF!&gt;=42))</formula>
    </cfRule>
  </conditionalFormatting>
  <conditionalFormatting sqref="AI14:AJ14">
    <cfRule type="expression" dxfId="416" priority="99" stopIfTrue="1">
      <formula>AND((#REF!&lt;&gt;"スギ"),(#REF!&lt;&gt;"ヒノキ"),(#REF!&lt;&gt;"アカマツ"),(#REF!&gt;=42))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A4A08-502A-4069-B69C-C7E354DC1F2B}">
  <sheetPr>
    <tabColor rgb="FF92D050"/>
  </sheetPr>
  <dimension ref="A1:AJ120"/>
  <sheetViews>
    <sheetView showGridLines="0" tabSelected="1" view="pageBreakPreview" topLeftCell="A22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249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221</v>
      </c>
      <c r="B4" s="135" t="s">
        <v>52</v>
      </c>
      <c r="C4" s="136"/>
      <c r="D4" s="94">
        <v>24</v>
      </c>
      <c r="E4" s="94">
        <v>23</v>
      </c>
      <c r="F4" s="4">
        <f t="shared" ref="F4:F43" si="0">IF(D4&gt;0,IF(B4="スギ",P4,IF(B4="ヒノキ",U4,IF(B4="アカマツ",Z4,IF(B4="カラマツ",AF4,AJ4)))),"")</f>
        <v>0.53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0.46</v>
      </c>
      <c r="L4" s="95">
        <f t="shared" ref="L4:L43" si="2">ROUND(10^(-5+0.73504+1.83346*LOG(D4)+1.06569*LOG(E4)),2)</f>
        <v>0.52</v>
      </c>
      <c r="M4" s="95">
        <f t="shared" ref="M4:M43" si="3">ROUND(10^(-5+0.71514+1.74357*LOG(D4)+1.17719*LOG(E4)),2)</f>
        <v>0.53</v>
      </c>
      <c r="N4" s="95">
        <f t="shared" ref="N4:N43" si="4">ROUND(10^(-5+0.82956+1.76381*LOG(D4)+1.06412*LOG(E4)),2)</f>
        <v>0.52</v>
      </c>
      <c r="O4" s="95">
        <f t="shared" ref="O4:O43" si="5">ROUND(10^(-5+0.88226+1.79204*LOG(D4)+0.99303*LOG(E4)),2)</f>
        <v>0.51</v>
      </c>
      <c r="P4" s="95">
        <f>HLOOKUP($D4,K$3:O$43,MATCH($A4,$A$3:$A$43,0),1)</f>
        <v>0.53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0.46</v>
      </c>
      <c r="R4" s="95">
        <f t="shared" ref="R4:R43" si="7">ROUND(10^(1.905709*LOG(D4)+1.011385*LOG(E4)-4.293729),2)</f>
        <v>0.52</v>
      </c>
      <c r="S4" s="95">
        <f t="shared" ref="S4:S43" si="8">ROUND(10^(1.771888*LOG(D4)+1.138415*LOG(E4)-4.271259),2)</f>
        <v>0.53</v>
      </c>
      <c r="T4" s="95">
        <f t="shared" ref="T4:T43" si="9">ROUND(10^(1.671519*LOG(D4)+1.363617*LOG(E4)-4.404407),2)</f>
        <v>0.56999999999999995</v>
      </c>
      <c r="U4" s="95">
        <f t="shared" ref="U4:U43" si="10">HLOOKUP($D4,Q$3:T$43,MATCH($A4,$A$3:$A$43,0),1)</f>
        <v>0.53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0.53</v>
      </c>
      <c r="W4" s="95">
        <f t="shared" ref="W4:W43" si="12">ROUND(10^(-4.155639+1.847898*LOG(D4)+0.951955*LOG(E4)),2)</f>
        <v>0.49</v>
      </c>
      <c r="X4" s="95">
        <f t="shared" ref="X4:X43" si="13">ROUND(10^(-4.194535+1.804172*LOG(D4)+1.034248*LOG(E4)),2)</f>
        <v>0.51</v>
      </c>
      <c r="Y4" s="95">
        <f t="shared" ref="Y4:Y43" si="14">ROUND(10^(-4.42347+2.006485*LOG(D4)+0.967757*LOG(E4)),2)</f>
        <v>0.46</v>
      </c>
      <c r="Z4" s="95">
        <f t="shared" ref="Z4:Z43" si="15">HLOOKUP($D4,V$3:Y$43,MATCH($A4,$A$3:$A$43,0),1)</f>
        <v>0.51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0.44</v>
      </c>
      <c r="AB4" s="95">
        <f t="shared" ref="AB4:AB43" si="17">ROUND(10^(1.979213*LOG(D4)+0.998347*LOG(E4)-4.369281),2)</f>
        <v>0.53</v>
      </c>
      <c r="AC4" s="95">
        <f t="shared" ref="AC4:AC43" si="18">ROUND(10^(1.904401*LOG(D4)+1.062478*LOG(E4)-4.348104),2)</f>
        <v>0.53</v>
      </c>
      <c r="AD4" s="95">
        <f t="shared" ref="AD4:AD43" si="19">ROUND(10^(1.640825*LOG(D4)+1.080387*LOG(E4)-3.976731),2)</f>
        <v>0.56999999999999995</v>
      </c>
      <c r="AE4" s="95">
        <f t="shared" ref="AE4:AE43" si="20">ROUND(10^(1.90887*LOG(D4)+1.088002*LOG(E4)-4.431495),2)</f>
        <v>0.48</v>
      </c>
      <c r="AF4" s="95">
        <f t="shared" ref="AF4:AF43" si="21">HLOOKUP($D4,AA$3:AE$43,MATCH($A4,$A$3:$A$43,0),1)</f>
        <v>0.53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0.43</v>
      </c>
      <c r="AH4" s="95">
        <f t="shared" ref="AH4:AH43" si="23">ROUND(10^(1.93813902*LOG(D4)+0.96697002*LOG(E4)-4.32216295),2)</f>
        <v>0.47</v>
      </c>
      <c r="AI4" s="95">
        <f t="shared" ref="AI4:AI43" si="24">ROUND(10^(1.82464098*LOG(D4)+0.97625989*LOG(E4)-4.15096808),2)</f>
        <v>0.5</v>
      </c>
      <c r="AJ4" s="95">
        <f t="shared" ref="AJ4:AJ43" si="25">HLOOKUP($D4,AG$3:AI$43,MATCH($A4,$A$3:$A$43,0),1)</f>
        <v>0.47</v>
      </c>
    </row>
    <row r="5" spans="1:36" ht="12.95" customHeight="1" x14ac:dyDescent="0.15">
      <c r="A5" s="94">
        <v>222</v>
      </c>
      <c r="B5" s="135" t="s">
        <v>52</v>
      </c>
      <c r="C5" s="136"/>
      <c r="D5" s="94">
        <v>24</v>
      </c>
      <c r="E5" s="94">
        <v>24</v>
      </c>
      <c r="F5" s="4">
        <f t="shared" si="0"/>
        <v>0.56000000000000005</v>
      </c>
      <c r="G5" s="43"/>
      <c r="H5" s="94"/>
      <c r="I5" s="94"/>
      <c r="J5" s="1" t="s">
        <v>15</v>
      </c>
      <c r="K5" s="95">
        <f t="shared" si="1"/>
        <v>0.48</v>
      </c>
      <c r="L5" s="95">
        <f t="shared" si="2"/>
        <v>0.55000000000000004</v>
      </c>
      <c r="M5" s="95">
        <f t="shared" si="3"/>
        <v>0.56000000000000005</v>
      </c>
      <c r="N5" s="95">
        <f t="shared" si="4"/>
        <v>0.54</v>
      </c>
      <c r="O5" s="95">
        <f t="shared" si="5"/>
        <v>0.53</v>
      </c>
      <c r="P5" s="95">
        <f t="shared" ref="P5:P43" si="26">HLOOKUP($D5,K$3:O$43,MATCH(A5,$A$3:$A$43,0),1)</f>
        <v>0.56000000000000005</v>
      </c>
      <c r="Q5" s="95">
        <f t="shared" si="6"/>
        <v>0.48</v>
      </c>
      <c r="R5" s="95">
        <f t="shared" si="7"/>
        <v>0.54</v>
      </c>
      <c r="S5" s="95">
        <f t="shared" si="8"/>
        <v>0.56000000000000005</v>
      </c>
      <c r="T5" s="95">
        <f t="shared" si="9"/>
        <v>0.61</v>
      </c>
      <c r="U5" s="95">
        <f t="shared" si="10"/>
        <v>0.56000000000000005</v>
      </c>
      <c r="V5" s="95">
        <f t="shared" si="11"/>
        <v>0.55000000000000004</v>
      </c>
      <c r="W5" s="95">
        <f t="shared" si="12"/>
        <v>0.51</v>
      </c>
      <c r="X5" s="95">
        <f t="shared" si="13"/>
        <v>0.53</v>
      </c>
      <c r="Y5" s="95">
        <f t="shared" si="14"/>
        <v>0.48</v>
      </c>
      <c r="Z5" s="95">
        <f t="shared" si="15"/>
        <v>0.53</v>
      </c>
      <c r="AA5" s="95">
        <f t="shared" si="16"/>
        <v>0.46</v>
      </c>
      <c r="AB5" s="95">
        <f t="shared" si="17"/>
        <v>0.55000000000000004</v>
      </c>
      <c r="AC5" s="95">
        <f t="shared" si="18"/>
        <v>0.56000000000000005</v>
      </c>
      <c r="AD5" s="95">
        <f t="shared" si="19"/>
        <v>0.6</v>
      </c>
      <c r="AE5" s="95">
        <f t="shared" si="20"/>
        <v>0.51</v>
      </c>
      <c r="AF5" s="95">
        <f t="shared" si="21"/>
        <v>0.56000000000000005</v>
      </c>
      <c r="AG5" s="95">
        <f t="shared" si="22"/>
        <v>0.44</v>
      </c>
      <c r="AH5" s="95">
        <f t="shared" si="23"/>
        <v>0.49</v>
      </c>
      <c r="AI5" s="95">
        <f t="shared" si="24"/>
        <v>0.52</v>
      </c>
      <c r="AJ5" s="95">
        <f t="shared" si="25"/>
        <v>0.49</v>
      </c>
    </row>
    <row r="6" spans="1:36" ht="12.95" customHeight="1" x14ac:dyDescent="0.15">
      <c r="A6" s="94">
        <v>223</v>
      </c>
      <c r="B6" s="135" t="s">
        <v>52</v>
      </c>
      <c r="C6" s="136"/>
      <c r="D6" s="94">
        <v>22</v>
      </c>
      <c r="E6" s="94">
        <v>23</v>
      </c>
      <c r="F6" s="4">
        <f t="shared" si="0"/>
        <v>0.46</v>
      </c>
      <c r="G6" s="5"/>
      <c r="H6" s="94"/>
      <c r="I6" s="94"/>
      <c r="J6" s="1" t="s">
        <v>15</v>
      </c>
      <c r="K6" s="95">
        <f t="shared" si="1"/>
        <v>0.4</v>
      </c>
      <c r="L6" s="95">
        <f t="shared" si="2"/>
        <v>0.44</v>
      </c>
      <c r="M6" s="95">
        <f t="shared" si="3"/>
        <v>0.46</v>
      </c>
      <c r="N6" s="95">
        <f t="shared" si="4"/>
        <v>0.44</v>
      </c>
      <c r="O6" s="95">
        <f t="shared" si="5"/>
        <v>0.44</v>
      </c>
      <c r="P6" s="95">
        <f t="shared" si="26"/>
        <v>0.46</v>
      </c>
      <c r="Q6" s="95">
        <f t="shared" si="6"/>
        <v>0.39</v>
      </c>
      <c r="R6" s="95">
        <f t="shared" si="7"/>
        <v>0.44</v>
      </c>
      <c r="S6" s="95">
        <f t="shared" si="8"/>
        <v>0.45</v>
      </c>
      <c r="T6" s="95">
        <f t="shared" si="9"/>
        <v>0.5</v>
      </c>
      <c r="U6" s="95">
        <f t="shared" si="10"/>
        <v>0.45</v>
      </c>
      <c r="V6" s="95">
        <f t="shared" si="11"/>
        <v>0.44</v>
      </c>
      <c r="W6" s="95">
        <f t="shared" si="12"/>
        <v>0.42</v>
      </c>
      <c r="X6" s="95">
        <f t="shared" si="13"/>
        <v>0.43</v>
      </c>
      <c r="Y6" s="95">
        <f t="shared" si="14"/>
        <v>0.39</v>
      </c>
      <c r="Z6" s="95">
        <f t="shared" si="15"/>
        <v>0.43</v>
      </c>
      <c r="AA6" s="95">
        <f t="shared" si="16"/>
        <v>0.38</v>
      </c>
      <c r="AB6" s="95">
        <f t="shared" si="17"/>
        <v>0.44</v>
      </c>
      <c r="AC6" s="95">
        <f t="shared" si="18"/>
        <v>0.45</v>
      </c>
      <c r="AD6" s="95">
        <f t="shared" si="19"/>
        <v>0.5</v>
      </c>
      <c r="AE6" s="95">
        <f t="shared" si="20"/>
        <v>0.41</v>
      </c>
      <c r="AF6" s="95">
        <f t="shared" si="21"/>
        <v>0.45</v>
      </c>
      <c r="AG6" s="95">
        <f t="shared" si="22"/>
        <v>0.36</v>
      </c>
      <c r="AH6" s="95">
        <f t="shared" si="23"/>
        <v>0.39</v>
      </c>
      <c r="AI6" s="95">
        <f t="shared" si="24"/>
        <v>0.42</v>
      </c>
      <c r="AJ6" s="95">
        <f t="shared" si="25"/>
        <v>0.39</v>
      </c>
    </row>
    <row r="7" spans="1:36" ht="12.95" customHeight="1" x14ac:dyDescent="0.15">
      <c r="A7" s="94">
        <v>224</v>
      </c>
      <c r="B7" s="135" t="s">
        <v>52</v>
      </c>
      <c r="C7" s="136"/>
      <c r="D7" s="94">
        <v>34</v>
      </c>
      <c r="E7" s="94">
        <v>25</v>
      </c>
      <c r="F7" s="4">
        <f t="shared" si="0"/>
        <v>1.04</v>
      </c>
      <c r="G7" s="43"/>
      <c r="H7" s="94"/>
      <c r="I7" s="94"/>
      <c r="J7" s="1" t="s">
        <v>15</v>
      </c>
      <c r="K7" s="95">
        <f t="shared" si="1"/>
        <v>0.93</v>
      </c>
      <c r="L7" s="95">
        <f t="shared" si="2"/>
        <v>1.08</v>
      </c>
      <c r="M7" s="95">
        <f t="shared" si="3"/>
        <v>1.07</v>
      </c>
      <c r="N7" s="95">
        <f t="shared" si="4"/>
        <v>1.04</v>
      </c>
      <c r="O7" s="95">
        <f t="shared" si="5"/>
        <v>1.03</v>
      </c>
      <c r="P7" s="95">
        <f t="shared" si="26"/>
        <v>1.04</v>
      </c>
      <c r="Q7" s="95">
        <f t="shared" si="6"/>
        <v>0.94</v>
      </c>
      <c r="R7" s="95">
        <f t="shared" si="7"/>
        <v>1.0900000000000001</v>
      </c>
      <c r="S7" s="95">
        <f t="shared" si="8"/>
        <v>1.08</v>
      </c>
      <c r="T7" s="95">
        <f t="shared" si="9"/>
        <v>1.1499999999999999</v>
      </c>
      <c r="U7" s="95">
        <f t="shared" si="10"/>
        <v>1.1499999999999999</v>
      </c>
      <c r="V7" s="95">
        <f t="shared" si="11"/>
        <v>1.1200000000000001</v>
      </c>
      <c r="W7" s="95">
        <f t="shared" si="12"/>
        <v>1.01</v>
      </c>
      <c r="X7" s="95">
        <f t="shared" si="13"/>
        <v>1.03</v>
      </c>
      <c r="Y7" s="95">
        <f t="shared" si="14"/>
        <v>1.01</v>
      </c>
      <c r="Z7" s="95">
        <f t="shared" si="15"/>
        <v>1.03</v>
      </c>
      <c r="AA7" s="95">
        <f t="shared" si="16"/>
        <v>0.9</v>
      </c>
      <c r="AB7" s="95">
        <f t="shared" si="17"/>
        <v>1.1399999999999999</v>
      </c>
      <c r="AC7" s="95">
        <f t="shared" si="18"/>
        <v>1.1299999999999999</v>
      </c>
      <c r="AD7" s="95">
        <f t="shared" si="19"/>
        <v>1.1100000000000001</v>
      </c>
      <c r="AE7" s="95">
        <f t="shared" si="20"/>
        <v>1.03</v>
      </c>
      <c r="AF7" s="95">
        <f t="shared" si="21"/>
        <v>1.1100000000000001</v>
      </c>
      <c r="AG7" s="95">
        <f t="shared" si="22"/>
        <v>0.9</v>
      </c>
      <c r="AH7" s="95">
        <f t="shared" si="23"/>
        <v>0.99</v>
      </c>
      <c r="AI7" s="95">
        <f t="shared" si="24"/>
        <v>1.02</v>
      </c>
      <c r="AJ7" s="95">
        <f t="shared" si="25"/>
        <v>0.99</v>
      </c>
    </row>
    <row r="8" spans="1:36" ht="12.95" customHeight="1" x14ac:dyDescent="0.15">
      <c r="A8" s="94">
        <v>225</v>
      </c>
      <c r="B8" s="135" t="s">
        <v>52</v>
      </c>
      <c r="C8" s="136"/>
      <c r="D8" s="94">
        <v>22</v>
      </c>
      <c r="E8" s="94">
        <v>23</v>
      </c>
      <c r="F8" s="4">
        <f t="shared" si="0"/>
        <v>0.46</v>
      </c>
      <c r="G8" s="5"/>
      <c r="H8" s="94"/>
      <c r="I8" s="94"/>
      <c r="J8" s="1" t="s">
        <v>15</v>
      </c>
      <c r="K8" s="95">
        <f t="shared" si="1"/>
        <v>0.4</v>
      </c>
      <c r="L8" s="95">
        <f t="shared" si="2"/>
        <v>0.44</v>
      </c>
      <c r="M8" s="95">
        <f t="shared" si="3"/>
        <v>0.46</v>
      </c>
      <c r="N8" s="95">
        <f t="shared" si="4"/>
        <v>0.44</v>
      </c>
      <c r="O8" s="95">
        <f t="shared" si="5"/>
        <v>0.44</v>
      </c>
      <c r="P8" s="95">
        <f t="shared" si="26"/>
        <v>0.46</v>
      </c>
      <c r="Q8" s="95">
        <f t="shared" si="6"/>
        <v>0.39</v>
      </c>
      <c r="R8" s="95">
        <f t="shared" si="7"/>
        <v>0.44</v>
      </c>
      <c r="S8" s="95">
        <f t="shared" si="8"/>
        <v>0.45</v>
      </c>
      <c r="T8" s="95">
        <f t="shared" si="9"/>
        <v>0.5</v>
      </c>
      <c r="U8" s="95">
        <f t="shared" si="10"/>
        <v>0.45</v>
      </c>
      <c r="V8" s="95">
        <f t="shared" si="11"/>
        <v>0.44</v>
      </c>
      <c r="W8" s="95">
        <f t="shared" si="12"/>
        <v>0.42</v>
      </c>
      <c r="X8" s="95">
        <f t="shared" si="13"/>
        <v>0.43</v>
      </c>
      <c r="Y8" s="95">
        <f t="shared" si="14"/>
        <v>0.39</v>
      </c>
      <c r="Z8" s="95">
        <f t="shared" si="15"/>
        <v>0.43</v>
      </c>
      <c r="AA8" s="95">
        <f t="shared" si="16"/>
        <v>0.38</v>
      </c>
      <c r="AB8" s="95">
        <f t="shared" si="17"/>
        <v>0.44</v>
      </c>
      <c r="AC8" s="95">
        <f t="shared" si="18"/>
        <v>0.45</v>
      </c>
      <c r="AD8" s="95">
        <f t="shared" si="19"/>
        <v>0.5</v>
      </c>
      <c r="AE8" s="95">
        <f t="shared" si="20"/>
        <v>0.41</v>
      </c>
      <c r="AF8" s="95">
        <f t="shared" si="21"/>
        <v>0.45</v>
      </c>
      <c r="AG8" s="95">
        <f t="shared" si="22"/>
        <v>0.36</v>
      </c>
      <c r="AH8" s="95">
        <f t="shared" si="23"/>
        <v>0.39</v>
      </c>
      <c r="AI8" s="95">
        <f t="shared" si="24"/>
        <v>0.42</v>
      </c>
      <c r="AJ8" s="95">
        <f t="shared" si="25"/>
        <v>0.39</v>
      </c>
    </row>
    <row r="9" spans="1:36" ht="12.95" customHeight="1" x14ac:dyDescent="0.15">
      <c r="A9" s="94">
        <v>226</v>
      </c>
      <c r="B9" s="135" t="s">
        <v>52</v>
      </c>
      <c r="C9" s="136"/>
      <c r="D9" s="94">
        <v>26</v>
      </c>
      <c r="E9" s="94">
        <v>24</v>
      </c>
      <c r="F9" s="4">
        <f t="shared" si="0"/>
        <v>0.64</v>
      </c>
      <c r="G9" s="5"/>
      <c r="H9" s="94"/>
      <c r="I9" s="94"/>
      <c r="J9" s="1" t="s">
        <v>15</v>
      </c>
      <c r="K9" s="95">
        <f t="shared" si="1"/>
        <v>0.56000000000000005</v>
      </c>
      <c r="L9" s="95">
        <f t="shared" si="2"/>
        <v>0.63</v>
      </c>
      <c r="M9" s="95">
        <f t="shared" si="3"/>
        <v>0.64</v>
      </c>
      <c r="N9" s="95">
        <f t="shared" si="4"/>
        <v>0.62</v>
      </c>
      <c r="O9" s="95">
        <f t="shared" si="5"/>
        <v>0.61</v>
      </c>
      <c r="P9" s="95">
        <f t="shared" si="26"/>
        <v>0.64</v>
      </c>
      <c r="Q9" s="95">
        <f t="shared" si="6"/>
        <v>0.56000000000000005</v>
      </c>
      <c r="R9" s="95">
        <f t="shared" si="7"/>
        <v>0.63</v>
      </c>
      <c r="S9" s="95">
        <f t="shared" si="8"/>
        <v>0.64</v>
      </c>
      <c r="T9" s="95">
        <f t="shared" si="9"/>
        <v>0.7</v>
      </c>
      <c r="U9" s="95">
        <f t="shared" si="10"/>
        <v>0.64</v>
      </c>
      <c r="V9" s="95">
        <f t="shared" si="11"/>
        <v>0.64</v>
      </c>
      <c r="W9" s="95">
        <f t="shared" si="12"/>
        <v>0.59</v>
      </c>
      <c r="X9" s="95">
        <f t="shared" si="13"/>
        <v>0.61</v>
      </c>
      <c r="Y9" s="95">
        <f t="shared" si="14"/>
        <v>0.56000000000000005</v>
      </c>
      <c r="Z9" s="95">
        <f t="shared" si="15"/>
        <v>0.61</v>
      </c>
      <c r="AA9" s="95">
        <f t="shared" si="16"/>
        <v>0.53</v>
      </c>
      <c r="AB9" s="95">
        <f t="shared" si="17"/>
        <v>0.64</v>
      </c>
      <c r="AC9" s="95">
        <f t="shared" si="18"/>
        <v>0.65</v>
      </c>
      <c r="AD9" s="95">
        <f t="shared" si="19"/>
        <v>0.69</v>
      </c>
      <c r="AE9" s="95">
        <f t="shared" si="20"/>
        <v>0.59</v>
      </c>
      <c r="AF9" s="95">
        <f t="shared" si="21"/>
        <v>0.65</v>
      </c>
      <c r="AG9" s="95">
        <f t="shared" si="22"/>
        <v>0.52</v>
      </c>
      <c r="AH9" s="95">
        <f t="shared" si="23"/>
        <v>0.56999999999999995</v>
      </c>
      <c r="AI9" s="95">
        <f t="shared" si="24"/>
        <v>0.6</v>
      </c>
      <c r="AJ9" s="95">
        <f t="shared" si="25"/>
        <v>0.56999999999999995</v>
      </c>
    </row>
    <row r="10" spans="1:36" ht="12.95" customHeight="1" x14ac:dyDescent="0.15">
      <c r="A10" s="94">
        <v>227</v>
      </c>
      <c r="B10" s="135" t="s">
        <v>52</v>
      </c>
      <c r="C10" s="136"/>
      <c r="D10" s="94">
        <v>20</v>
      </c>
      <c r="E10" s="94">
        <v>21</v>
      </c>
      <c r="F10" s="4">
        <f t="shared" si="0"/>
        <v>0.34</v>
      </c>
      <c r="G10" s="5" t="s">
        <v>65</v>
      </c>
      <c r="H10" s="94" t="s">
        <v>61</v>
      </c>
      <c r="I10" s="5" t="s">
        <v>65</v>
      </c>
      <c r="J10" s="1" t="s">
        <v>15</v>
      </c>
      <c r="K10" s="95">
        <f t="shared" si="1"/>
        <v>0.31</v>
      </c>
      <c r="L10" s="95">
        <f t="shared" si="2"/>
        <v>0.34</v>
      </c>
      <c r="M10" s="95">
        <f t="shared" si="3"/>
        <v>0.35</v>
      </c>
      <c r="N10" s="95">
        <f t="shared" si="4"/>
        <v>0.34</v>
      </c>
      <c r="O10" s="95">
        <f t="shared" si="5"/>
        <v>0.34</v>
      </c>
      <c r="P10" s="95">
        <f t="shared" si="26"/>
        <v>0.34</v>
      </c>
      <c r="Q10" s="95">
        <f t="shared" si="6"/>
        <v>0.3</v>
      </c>
      <c r="R10" s="95">
        <f t="shared" si="7"/>
        <v>0.33</v>
      </c>
      <c r="S10" s="95">
        <f t="shared" si="8"/>
        <v>0.35</v>
      </c>
      <c r="T10" s="95">
        <f t="shared" si="9"/>
        <v>0.37</v>
      </c>
      <c r="U10" s="95">
        <f t="shared" si="10"/>
        <v>0.33</v>
      </c>
      <c r="V10" s="95">
        <f t="shared" si="11"/>
        <v>0.34</v>
      </c>
      <c r="W10" s="95">
        <f t="shared" si="12"/>
        <v>0.32</v>
      </c>
      <c r="X10" s="95">
        <f t="shared" si="13"/>
        <v>0.33</v>
      </c>
      <c r="Y10" s="95">
        <f t="shared" si="14"/>
        <v>0.28999999999999998</v>
      </c>
      <c r="Z10" s="95">
        <f t="shared" si="15"/>
        <v>0.32</v>
      </c>
      <c r="AA10" s="95">
        <f t="shared" si="16"/>
        <v>0.28999999999999998</v>
      </c>
      <c r="AB10" s="95">
        <f t="shared" si="17"/>
        <v>0.34</v>
      </c>
      <c r="AC10" s="95">
        <f t="shared" si="18"/>
        <v>0.34</v>
      </c>
      <c r="AD10" s="95">
        <f t="shared" si="19"/>
        <v>0.39</v>
      </c>
      <c r="AE10" s="95">
        <f t="shared" si="20"/>
        <v>0.31</v>
      </c>
      <c r="AF10" s="95">
        <f t="shared" si="21"/>
        <v>0.34</v>
      </c>
      <c r="AG10" s="95">
        <f t="shared" si="22"/>
        <v>0.28000000000000003</v>
      </c>
      <c r="AH10" s="95">
        <f t="shared" si="23"/>
        <v>0.3</v>
      </c>
      <c r="AI10" s="95">
        <f t="shared" si="24"/>
        <v>0.33</v>
      </c>
      <c r="AJ10" s="95">
        <f t="shared" si="25"/>
        <v>0.3</v>
      </c>
    </row>
    <row r="11" spans="1:36" ht="12.95" customHeight="1" x14ac:dyDescent="0.15">
      <c r="A11" s="94">
        <v>228</v>
      </c>
      <c r="B11" s="135" t="s">
        <v>52</v>
      </c>
      <c r="C11" s="136"/>
      <c r="D11" s="94">
        <v>12</v>
      </c>
      <c r="E11" s="94">
        <v>14</v>
      </c>
      <c r="F11" s="4">
        <f t="shared" si="0"/>
        <v>0.09</v>
      </c>
      <c r="G11" s="5" t="s">
        <v>81</v>
      </c>
      <c r="H11" s="94" t="s">
        <v>53</v>
      </c>
      <c r="I11" s="94"/>
      <c r="J11" s="1" t="s">
        <v>15</v>
      </c>
      <c r="K11" s="95">
        <f t="shared" si="1"/>
        <v>0.08</v>
      </c>
      <c r="L11" s="95">
        <f t="shared" si="2"/>
        <v>0.09</v>
      </c>
      <c r="M11" s="95">
        <f t="shared" si="3"/>
        <v>0.09</v>
      </c>
      <c r="N11" s="95">
        <f t="shared" si="4"/>
        <v>0.09</v>
      </c>
      <c r="O11" s="95">
        <f t="shared" si="5"/>
        <v>0.09</v>
      </c>
      <c r="P11" s="95">
        <f t="shared" si="26"/>
        <v>0.09</v>
      </c>
      <c r="Q11" s="95">
        <f t="shared" si="6"/>
        <v>0.08</v>
      </c>
      <c r="R11" s="95">
        <f t="shared" si="7"/>
        <v>0.08</v>
      </c>
      <c r="S11" s="95">
        <f t="shared" si="8"/>
        <v>0.09</v>
      </c>
      <c r="T11" s="95">
        <f t="shared" si="9"/>
        <v>0.09</v>
      </c>
      <c r="U11" s="95">
        <f t="shared" si="10"/>
        <v>0.08</v>
      </c>
      <c r="V11" s="95">
        <f t="shared" si="11"/>
        <v>0.09</v>
      </c>
      <c r="W11" s="95">
        <f t="shared" si="12"/>
        <v>0.09</v>
      </c>
      <c r="X11" s="95">
        <f t="shared" si="13"/>
        <v>0.09</v>
      </c>
      <c r="Y11" s="95">
        <f t="shared" si="14"/>
        <v>7.0000000000000007E-2</v>
      </c>
      <c r="Z11" s="95">
        <f t="shared" si="15"/>
        <v>0.09</v>
      </c>
      <c r="AA11" s="95">
        <f t="shared" si="16"/>
        <v>0.08</v>
      </c>
      <c r="AB11" s="95">
        <f t="shared" si="17"/>
        <v>0.08</v>
      </c>
      <c r="AC11" s="95">
        <f t="shared" si="18"/>
        <v>0.08</v>
      </c>
      <c r="AD11" s="95">
        <f t="shared" si="19"/>
        <v>0.11</v>
      </c>
      <c r="AE11" s="95">
        <f t="shared" si="20"/>
        <v>0.08</v>
      </c>
      <c r="AF11" s="95">
        <f t="shared" si="21"/>
        <v>0.08</v>
      </c>
      <c r="AG11" s="95">
        <f t="shared" si="22"/>
        <v>7.0000000000000007E-2</v>
      </c>
      <c r="AH11" s="95">
        <f t="shared" si="23"/>
        <v>0.08</v>
      </c>
      <c r="AI11" s="95">
        <f t="shared" si="24"/>
        <v>0.09</v>
      </c>
      <c r="AJ11" s="95">
        <f t="shared" si="25"/>
        <v>0.08</v>
      </c>
    </row>
    <row r="12" spans="1:36" ht="12.95" customHeight="1" x14ac:dyDescent="0.15">
      <c r="A12" s="94">
        <v>229</v>
      </c>
      <c r="B12" s="135" t="s">
        <v>52</v>
      </c>
      <c r="C12" s="136"/>
      <c r="D12" s="94">
        <v>32</v>
      </c>
      <c r="E12" s="94">
        <v>16</v>
      </c>
      <c r="F12" s="4">
        <f t="shared" si="0"/>
        <v>0.57999999999999996</v>
      </c>
      <c r="G12" s="43"/>
      <c r="H12" s="94"/>
      <c r="I12" s="94"/>
      <c r="J12" s="1" t="s">
        <v>15</v>
      </c>
      <c r="K12" s="95">
        <f t="shared" si="1"/>
        <v>0.53</v>
      </c>
      <c r="L12" s="95">
        <f t="shared" si="2"/>
        <v>0.6</v>
      </c>
      <c r="M12" s="95">
        <f t="shared" si="3"/>
        <v>0.56999999999999995</v>
      </c>
      <c r="N12" s="95">
        <f t="shared" si="4"/>
        <v>0.57999999999999996</v>
      </c>
      <c r="O12" s="95">
        <f t="shared" si="5"/>
        <v>0.6</v>
      </c>
      <c r="P12" s="95">
        <f t="shared" si="26"/>
        <v>0.57999999999999996</v>
      </c>
      <c r="Q12" s="95">
        <f t="shared" si="6"/>
        <v>0.54</v>
      </c>
      <c r="R12" s="95">
        <f t="shared" si="7"/>
        <v>0.62</v>
      </c>
      <c r="S12" s="95">
        <f t="shared" si="8"/>
        <v>0.57999999999999996</v>
      </c>
      <c r="T12" s="95">
        <f t="shared" si="9"/>
        <v>0.56999999999999995</v>
      </c>
      <c r="U12" s="95">
        <f t="shared" si="10"/>
        <v>0.56999999999999995</v>
      </c>
      <c r="V12" s="95">
        <f t="shared" si="11"/>
        <v>0.65</v>
      </c>
      <c r="W12" s="95">
        <f t="shared" si="12"/>
        <v>0.59</v>
      </c>
      <c r="X12" s="95">
        <f t="shared" si="13"/>
        <v>0.57999999999999996</v>
      </c>
      <c r="Y12" s="95">
        <f t="shared" si="14"/>
        <v>0.57999999999999996</v>
      </c>
      <c r="Z12" s="95">
        <f t="shared" si="15"/>
        <v>0.57999999999999996</v>
      </c>
      <c r="AA12" s="95">
        <f t="shared" si="16"/>
        <v>0.52</v>
      </c>
      <c r="AB12" s="95">
        <f t="shared" si="17"/>
        <v>0.65</v>
      </c>
      <c r="AC12" s="95">
        <f t="shared" si="18"/>
        <v>0.63</v>
      </c>
      <c r="AD12" s="95">
        <f t="shared" si="19"/>
        <v>0.62</v>
      </c>
      <c r="AE12" s="95">
        <f t="shared" si="20"/>
        <v>0.56000000000000005</v>
      </c>
      <c r="AF12" s="95">
        <f t="shared" si="21"/>
        <v>0.62</v>
      </c>
      <c r="AG12" s="95">
        <f t="shared" si="22"/>
        <v>0.55000000000000004</v>
      </c>
      <c r="AH12" s="95">
        <f t="shared" si="23"/>
        <v>0.56999999999999995</v>
      </c>
      <c r="AI12" s="95">
        <f t="shared" si="24"/>
        <v>0.59</v>
      </c>
      <c r="AJ12" s="95">
        <f t="shared" si="25"/>
        <v>0.56999999999999995</v>
      </c>
    </row>
    <row r="13" spans="1:36" ht="12.95" customHeight="1" x14ac:dyDescent="0.15">
      <c r="A13" s="94">
        <v>230</v>
      </c>
      <c r="B13" s="135" t="s">
        <v>52</v>
      </c>
      <c r="C13" s="136"/>
      <c r="D13" s="94">
        <v>14</v>
      </c>
      <c r="E13" s="94">
        <v>17</v>
      </c>
      <c r="F13" s="4">
        <f t="shared" si="0"/>
        <v>0.14000000000000001</v>
      </c>
      <c r="G13" s="5" t="s">
        <v>65</v>
      </c>
      <c r="H13" s="94" t="s">
        <v>61</v>
      </c>
      <c r="I13" s="5" t="s">
        <v>65</v>
      </c>
      <c r="J13" s="1" t="s">
        <v>15</v>
      </c>
      <c r="K13" s="95">
        <f t="shared" si="1"/>
        <v>0.13</v>
      </c>
      <c r="L13" s="95">
        <f t="shared" si="2"/>
        <v>0.14000000000000001</v>
      </c>
      <c r="M13" s="95">
        <f t="shared" si="3"/>
        <v>0.15</v>
      </c>
      <c r="N13" s="95">
        <f t="shared" si="4"/>
        <v>0.14000000000000001</v>
      </c>
      <c r="O13" s="95">
        <f t="shared" si="5"/>
        <v>0.14000000000000001</v>
      </c>
      <c r="P13" s="95">
        <f t="shared" si="26"/>
        <v>0.14000000000000001</v>
      </c>
      <c r="Q13" s="95">
        <f t="shared" si="6"/>
        <v>0.13</v>
      </c>
      <c r="R13" s="95">
        <f t="shared" si="7"/>
        <v>0.14000000000000001</v>
      </c>
      <c r="S13" s="95">
        <f t="shared" si="8"/>
        <v>0.14000000000000001</v>
      </c>
      <c r="T13" s="95">
        <f t="shared" si="9"/>
        <v>0.15</v>
      </c>
      <c r="U13" s="95">
        <f t="shared" si="10"/>
        <v>0.14000000000000001</v>
      </c>
      <c r="V13" s="95">
        <f t="shared" si="11"/>
        <v>0.14000000000000001</v>
      </c>
      <c r="W13" s="95">
        <f t="shared" si="12"/>
        <v>0.14000000000000001</v>
      </c>
      <c r="X13" s="95">
        <f t="shared" si="13"/>
        <v>0.14000000000000001</v>
      </c>
      <c r="Y13" s="95">
        <f t="shared" si="14"/>
        <v>0.12</v>
      </c>
      <c r="Z13" s="95">
        <f t="shared" si="15"/>
        <v>0.14000000000000001</v>
      </c>
      <c r="AA13" s="95">
        <f t="shared" si="16"/>
        <v>0.12</v>
      </c>
      <c r="AB13" s="95">
        <f t="shared" si="17"/>
        <v>0.13</v>
      </c>
      <c r="AC13" s="95">
        <f t="shared" si="18"/>
        <v>0.14000000000000001</v>
      </c>
      <c r="AD13" s="95">
        <f t="shared" si="19"/>
        <v>0.17</v>
      </c>
      <c r="AE13" s="95">
        <f t="shared" si="20"/>
        <v>0.12</v>
      </c>
      <c r="AF13" s="95">
        <f t="shared" si="21"/>
        <v>0.13</v>
      </c>
      <c r="AG13" s="95">
        <f t="shared" si="22"/>
        <v>0.12</v>
      </c>
      <c r="AH13" s="95">
        <f t="shared" si="23"/>
        <v>0.12</v>
      </c>
      <c r="AI13" s="95">
        <f t="shared" si="24"/>
        <v>0.14000000000000001</v>
      </c>
      <c r="AJ13" s="95">
        <f t="shared" si="25"/>
        <v>0.12</v>
      </c>
    </row>
    <row r="14" spans="1:36" ht="12.95" customHeight="1" x14ac:dyDescent="0.15">
      <c r="A14" s="94">
        <v>231</v>
      </c>
      <c r="B14" s="135" t="s">
        <v>52</v>
      </c>
      <c r="C14" s="136"/>
      <c r="D14" s="94">
        <v>20</v>
      </c>
      <c r="E14" s="94">
        <v>18</v>
      </c>
      <c r="F14" s="4">
        <f t="shared" si="0"/>
        <v>0.28999999999999998</v>
      </c>
      <c r="G14" s="5"/>
      <c r="H14" s="94"/>
      <c r="I14" s="5"/>
      <c r="J14" s="1" t="s">
        <v>15</v>
      </c>
      <c r="K14" s="95">
        <f t="shared" si="1"/>
        <v>0.26</v>
      </c>
      <c r="L14" s="95">
        <f t="shared" si="2"/>
        <v>0.28999999999999998</v>
      </c>
      <c r="M14" s="95">
        <f t="shared" si="3"/>
        <v>0.28999999999999998</v>
      </c>
      <c r="N14" s="95">
        <f t="shared" si="4"/>
        <v>0.28999999999999998</v>
      </c>
      <c r="O14" s="95">
        <f t="shared" si="5"/>
        <v>0.28999999999999998</v>
      </c>
      <c r="P14" s="95">
        <f t="shared" si="26"/>
        <v>0.28999999999999998</v>
      </c>
      <c r="Q14" s="95">
        <f t="shared" si="6"/>
        <v>0.26</v>
      </c>
      <c r="R14" s="95">
        <f t="shared" si="7"/>
        <v>0.28999999999999998</v>
      </c>
      <c r="S14" s="95">
        <f t="shared" si="8"/>
        <v>0.28999999999999998</v>
      </c>
      <c r="T14" s="95">
        <f t="shared" si="9"/>
        <v>0.3</v>
      </c>
      <c r="U14" s="95">
        <f t="shared" si="10"/>
        <v>0.28999999999999998</v>
      </c>
      <c r="V14" s="95">
        <f t="shared" si="11"/>
        <v>0.28999999999999998</v>
      </c>
      <c r="W14" s="95">
        <f t="shared" si="12"/>
        <v>0.28000000000000003</v>
      </c>
      <c r="X14" s="95">
        <f t="shared" si="13"/>
        <v>0.28000000000000003</v>
      </c>
      <c r="Y14" s="95">
        <f t="shared" si="14"/>
        <v>0.25</v>
      </c>
      <c r="Z14" s="95">
        <f t="shared" si="15"/>
        <v>0.28000000000000003</v>
      </c>
      <c r="AA14" s="95">
        <f t="shared" si="16"/>
        <v>0.25</v>
      </c>
      <c r="AB14" s="95">
        <f t="shared" si="17"/>
        <v>0.28999999999999998</v>
      </c>
      <c r="AC14" s="95">
        <f t="shared" si="18"/>
        <v>0.28999999999999998</v>
      </c>
      <c r="AD14" s="95">
        <f t="shared" si="19"/>
        <v>0.33</v>
      </c>
      <c r="AE14" s="95">
        <f t="shared" si="20"/>
        <v>0.26</v>
      </c>
      <c r="AF14" s="95">
        <f t="shared" si="21"/>
        <v>0.28999999999999998</v>
      </c>
      <c r="AG14" s="95">
        <f t="shared" si="22"/>
        <v>0.24</v>
      </c>
      <c r="AH14" s="95">
        <f t="shared" si="23"/>
        <v>0.26</v>
      </c>
      <c r="AI14" s="95">
        <f t="shared" si="24"/>
        <v>0.28000000000000003</v>
      </c>
      <c r="AJ14" s="95">
        <f t="shared" si="25"/>
        <v>0.26</v>
      </c>
    </row>
    <row r="15" spans="1:36" ht="12.95" customHeight="1" x14ac:dyDescent="0.15">
      <c r="A15" s="94">
        <v>232</v>
      </c>
      <c r="B15" s="135" t="s">
        <v>52</v>
      </c>
      <c r="C15" s="136"/>
      <c r="D15" s="94">
        <v>34</v>
      </c>
      <c r="E15" s="94">
        <v>25</v>
      </c>
      <c r="F15" s="4">
        <f t="shared" si="0"/>
        <v>1.04</v>
      </c>
      <c r="G15" s="94"/>
      <c r="H15" s="94"/>
      <c r="I15" s="99"/>
      <c r="J15" s="1" t="s">
        <v>15</v>
      </c>
      <c r="K15" s="95">
        <f t="shared" si="1"/>
        <v>0.93</v>
      </c>
      <c r="L15" s="95">
        <f t="shared" si="2"/>
        <v>1.08</v>
      </c>
      <c r="M15" s="95">
        <f t="shared" si="3"/>
        <v>1.07</v>
      </c>
      <c r="N15" s="95">
        <f t="shared" si="4"/>
        <v>1.04</v>
      </c>
      <c r="O15" s="95">
        <f t="shared" si="5"/>
        <v>1.03</v>
      </c>
      <c r="P15" s="95">
        <f t="shared" si="26"/>
        <v>1.04</v>
      </c>
      <c r="Q15" s="95">
        <f t="shared" si="6"/>
        <v>0.94</v>
      </c>
      <c r="R15" s="95">
        <f t="shared" si="7"/>
        <v>1.0900000000000001</v>
      </c>
      <c r="S15" s="95">
        <f t="shared" si="8"/>
        <v>1.08</v>
      </c>
      <c r="T15" s="95">
        <f t="shared" si="9"/>
        <v>1.1499999999999999</v>
      </c>
      <c r="U15" s="95">
        <f t="shared" si="10"/>
        <v>1.1499999999999999</v>
      </c>
      <c r="V15" s="95">
        <f t="shared" si="11"/>
        <v>1.1200000000000001</v>
      </c>
      <c r="W15" s="95">
        <f t="shared" si="12"/>
        <v>1.01</v>
      </c>
      <c r="X15" s="95">
        <f t="shared" si="13"/>
        <v>1.03</v>
      </c>
      <c r="Y15" s="95">
        <f t="shared" si="14"/>
        <v>1.01</v>
      </c>
      <c r="Z15" s="95">
        <f t="shared" si="15"/>
        <v>1.03</v>
      </c>
      <c r="AA15" s="95">
        <f t="shared" si="16"/>
        <v>0.9</v>
      </c>
      <c r="AB15" s="95">
        <f t="shared" si="17"/>
        <v>1.1399999999999999</v>
      </c>
      <c r="AC15" s="95">
        <f t="shared" si="18"/>
        <v>1.1299999999999999</v>
      </c>
      <c r="AD15" s="95">
        <f t="shared" si="19"/>
        <v>1.1100000000000001</v>
      </c>
      <c r="AE15" s="95">
        <f t="shared" si="20"/>
        <v>1.03</v>
      </c>
      <c r="AF15" s="95">
        <f t="shared" si="21"/>
        <v>1.1100000000000001</v>
      </c>
      <c r="AG15" s="95">
        <f t="shared" si="22"/>
        <v>0.9</v>
      </c>
      <c r="AH15" s="95">
        <f t="shared" si="23"/>
        <v>0.99</v>
      </c>
      <c r="AI15" s="95">
        <f t="shared" si="24"/>
        <v>1.02</v>
      </c>
      <c r="AJ15" s="95">
        <f t="shared" si="25"/>
        <v>0.99</v>
      </c>
    </row>
    <row r="16" spans="1:36" ht="12.95" customHeight="1" x14ac:dyDescent="0.15">
      <c r="A16" s="94">
        <v>233</v>
      </c>
      <c r="B16" s="135" t="s">
        <v>52</v>
      </c>
      <c r="C16" s="136"/>
      <c r="D16" s="94">
        <v>12</v>
      </c>
      <c r="E16" s="94">
        <v>14</v>
      </c>
      <c r="F16" s="4">
        <f t="shared" si="0"/>
        <v>0.09</v>
      </c>
      <c r="G16" s="5" t="s">
        <v>65</v>
      </c>
      <c r="H16" s="94" t="s">
        <v>61</v>
      </c>
      <c r="I16" s="5" t="s">
        <v>65</v>
      </c>
      <c r="J16" s="1" t="s">
        <v>15</v>
      </c>
      <c r="K16" s="95">
        <f t="shared" si="1"/>
        <v>0.08</v>
      </c>
      <c r="L16" s="95">
        <f t="shared" si="2"/>
        <v>0.09</v>
      </c>
      <c r="M16" s="95">
        <f t="shared" si="3"/>
        <v>0.09</v>
      </c>
      <c r="N16" s="95">
        <f t="shared" si="4"/>
        <v>0.09</v>
      </c>
      <c r="O16" s="95">
        <f t="shared" si="5"/>
        <v>0.09</v>
      </c>
      <c r="P16" s="95">
        <f t="shared" si="26"/>
        <v>0.09</v>
      </c>
      <c r="Q16" s="95">
        <f t="shared" si="6"/>
        <v>0.08</v>
      </c>
      <c r="R16" s="95">
        <f t="shared" si="7"/>
        <v>0.08</v>
      </c>
      <c r="S16" s="95">
        <f t="shared" si="8"/>
        <v>0.09</v>
      </c>
      <c r="T16" s="95">
        <f t="shared" si="9"/>
        <v>0.09</v>
      </c>
      <c r="U16" s="95">
        <f t="shared" si="10"/>
        <v>0.08</v>
      </c>
      <c r="V16" s="95">
        <f t="shared" si="11"/>
        <v>0.09</v>
      </c>
      <c r="W16" s="95">
        <f t="shared" si="12"/>
        <v>0.09</v>
      </c>
      <c r="X16" s="95">
        <f t="shared" si="13"/>
        <v>0.09</v>
      </c>
      <c r="Y16" s="95">
        <f t="shared" si="14"/>
        <v>7.0000000000000007E-2</v>
      </c>
      <c r="Z16" s="95">
        <f t="shared" si="15"/>
        <v>0.09</v>
      </c>
      <c r="AA16" s="95">
        <f t="shared" si="16"/>
        <v>0.08</v>
      </c>
      <c r="AB16" s="95">
        <f t="shared" si="17"/>
        <v>0.08</v>
      </c>
      <c r="AC16" s="95">
        <f t="shared" si="18"/>
        <v>0.08</v>
      </c>
      <c r="AD16" s="95">
        <f t="shared" si="19"/>
        <v>0.11</v>
      </c>
      <c r="AE16" s="95">
        <f t="shared" si="20"/>
        <v>0.08</v>
      </c>
      <c r="AF16" s="95">
        <f t="shared" si="21"/>
        <v>0.08</v>
      </c>
      <c r="AG16" s="95">
        <f t="shared" si="22"/>
        <v>7.0000000000000007E-2</v>
      </c>
      <c r="AH16" s="95">
        <f t="shared" si="23"/>
        <v>0.08</v>
      </c>
      <c r="AI16" s="95">
        <f t="shared" si="24"/>
        <v>0.09</v>
      </c>
      <c r="AJ16" s="95">
        <f t="shared" si="25"/>
        <v>0.08</v>
      </c>
    </row>
    <row r="17" spans="1:36" ht="12.95" customHeight="1" x14ac:dyDescent="0.15">
      <c r="A17" s="94">
        <v>234</v>
      </c>
      <c r="B17" s="135" t="s">
        <v>52</v>
      </c>
      <c r="C17" s="136"/>
      <c r="D17" s="94">
        <v>24</v>
      </c>
      <c r="E17" s="94">
        <v>22</v>
      </c>
      <c r="F17" s="4">
        <f t="shared" si="0"/>
        <v>0.5</v>
      </c>
      <c r="G17" s="5"/>
      <c r="H17" s="94"/>
      <c r="I17" s="5"/>
      <c r="J17" s="1" t="s">
        <v>15</v>
      </c>
      <c r="K17" s="95">
        <f t="shared" si="1"/>
        <v>0.44</v>
      </c>
      <c r="L17" s="95">
        <f t="shared" si="2"/>
        <v>0.5</v>
      </c>
      <c r="M17" s="95">
        <f t="shared" si="3"/>
        <v>0.5</v>
      </c>
      <c r="N17" s="95">
        <f t="shared" si="4"/>
        <v>0.49</v>
      </c>
      <c r="O17" s="95">
        <f t="shared" si="5"/>
        <v>0.49</v>
      </c>
      <c r="P17" s="95">
        <f t="shared" si="26"/>
        <v>0.5</v>
      </c>
      <c r="Q17" s="95">
        <f t="shared" si="6"/>
        <v>0.44</v>
      </c>
      <c r="R17" s="95">
        <f t="shared" si="7"/>
        <v>0.49</v>
      </c>
      <c r="S17" s="95">
        <f t="shared" si="8"/>
        <v>0.5</v>
      </c>
      <c r="T17" s="95">
        <f t="shared" si="9"/>
        <v>0.54</v>
      </c>
      <c r="U17" s="95">
        <f t="shared" si="10"/>
        <v>0.5</v>
      </c>
      <c r="V17" s="95">
        <f t="shared" si="11"/>
        <v>0.5</v>
      </c>
      <c r="W17" s="95">
        <f t="shared" si="12"/>
        <v>0.47</v>
      </c>
      <c r="X17" s="95">
        <f t="shared" si="13"/>
        <v>0.48</v>
      </c>
      <c r="Y17" s="95">
        <f t="shared" si="14"/>
        <v>0.44</v>
      </c>
      <c r="Z17" s="95">
        <f t="shared" si="15"/>
        <v>0.48</v>
      </c>
      <c r="AA17" s="95">
        <f t="shared" si="16"/>
        <v>0.42</v>
      </c>
      <c r="AB17" s="95">
        <f t="shared" si="17"/>
        <v>0.5</v>
      </c>
      <c r="AC17" s="95">
        <f t="shared" si="18"/>
        <v>0.51</v>
      </c>
      <c r="AD17" s="95">
        <f t="shared" si="19"/>
        <v>0.55000000000000004</v>
      </c>
      <c r="AE17" s="95">
        <f t="shared" si="20"/>
        <v>0.46</v>
      </c>
      <c r="AF17" s="95">
        <f t="shared" si="21"/>
        <v>0.51</v>
      </c>
      <c r="AG17" s="95">
        <f t="shared" si="22"/>
        <v>0.41</v>
      </c>
      <c r="AH17" s="95">
        <f t="shared" si="23"/>
        <v>0.45</v>
      </c>
      <c r="AI17" s="95">
        <f t="shared" si="24"/>
        <v>0.48</v>
      </c>
      <c r="AJ17" s="95">
        <f t="shared" si="25"/>
        <v>0.45</v>
      </c>
    </row>
    <row r="18" spans="1:36" ht="12.95" customHeight="1" x14ac:dyDescent="0.15">
      <c r="A18" s="94">
        <v>235</v>
      </c>
      <c r="B18" s="135" t="s">
        <v>52</v>
      </c>
      <c r="C18" s="136"/>
      <c r="D18" s="94">
        <v>20</v>
      </c>
      <c r="E18" s="94">
        <v>20</v>
      </c>
      <c r="F18" s="4">
        <f t="shared" si="0"/>
        <v>0.32</v>
      </c>
      <c r="G18" s="5" t="s">
        <v>65</v>
      </c>
      <c r="H18" s="94" t="s">
        <v>61</v>
      </c>
      <c r="I18" s="5" t="s">
        <v>65</v>
      </c>
      <c r="J18" s="1" t="s">
        <v>15</v>
      </c>
      <c r="K18" s="95">
        <f t="shared" si="1"/>
        <v>0.28999999999999998</v>
      </c>
      <c r="L18" s="95">
        <f t="shared" si="2"/>
        <v>0.32</v>
      </c>
      <c r="M18" s="95">
        <f t="shared" si="3"/>
        <v>0.33</v>
      </c>
      <c r="N18" s="95">
        <f t="shared" si="4"/>
        <v>0.32</v>
      </c>
      <c r="O18" s="95">
        <f t="shared" si="5"/>
        <v>0.32</v>
      </c>
      <c r="P18" s="95">
        <f t="shared" si="26"/>
        <v>0.32</v>
      </c>
      <c r="Q18" s="95">
        <f t="shared" si="6"/>
        <v>0.28999999999999998</v>
      </c>
      <c r="R18" s="95">
        <f t="shared" si="7"/>
        <v>0.32</v>
      </c>
      <c r="S18" s="95">
        <f t="shared" si="8"/>
        <v>0.33</v>
      </c>
      <c r="T18" s="95">
        <f t="shared" si="9"/>
        <v>0.35</v>
      </c>
      <c r="U18" s="95">
        <f t="shared" si="10"/>
        <v>0.32</v>
      </c>
      <c r="V18" s="95">
        <f t="shared" si="11"/>
        <v>0.32</v>
      </c>
      <c r="W18" s="95">
        <f t="shared" si="12"/>
        <v>0.31</v>
      </c>
      <c r="X18" s="95">
        <f t="shared" si="13"/>
        <v>0.32</v>
      </c>
      <c r="Y18" s="95">
        <f t="shared" si="14"/>
        <v>0.28000000000000003</v>
      </c>
      <c r="Z18" s="95">
        <f t="shared" si="15"/>
        <v>0.31</v>
      </c>
      <c r="AA18" s="95">
        <f t="shared" si="16"/>
        <v>0.28000000000000003</v>
      </c>
      <c r="AB18" s="95">
        <f t="shared" si="17"/>
        <v>0.32</v>
      </c>
      <c r="AC18" s="95">
        <f t="shared" si="18"/>
        <v>0.33</v>
      </c>
      <c r="AD18" s="95">
        <f t="shared" si="19"/>
        <v>0.37</v>
      </c>
      <c r="AE18" s="95">
        <f t="shared" si="20"/>
        <v>0.28999999999999998</v>
      </c>
      <c r="AF18" s="95">
        <f t="shared" si="21"/>
        <v>0.32</v>
      </c>
      <c r="AG18" s="95">
        <f t="shared" si="22"/>
        <v>0.27</v>
      </c>
      <c r="AH18" s="95">
        <f t="shared" si="23"/>
        <v>0.28999999999999998</v>
      </c>
      <c r="AI18" s="95">
        <f t="shared" si="24"/>
        <v>0.31</v>
      </c>
      <c r="AJ18" s="95">
        <f t="shared" si="25"/>
        <v>0.28999999999999998</v>
      </c>
    </row>
    <row r="19" spans="1:36" ht="12.95" customHeight="1" x14ac:dyDescent="0.15">
      <c r="A19" s="94">
        <v>236</v>
      </c>
      <c r="B19" s="135" t="s">
        <v>52</v>
      </c>
      <c r="C19" s="136"/>
      <c r="D19" s="94">
        <v>26</v>
      </c>
      <c r="E19" s="94">
        <v>23</v>
      </c>
      <c r="F19" s="4">
        <f t="shared" si="0"/>
        <v>0.61</v>
      </c>
      <c r="G19" s="5"/>
      <c r="H19" s="94"/>
      <c r="I19" s="94"/>
      <c r="J19" s="1" t="s">
        <v>15</v>
      </c>
      <c r="K19" s="95">
        <f t="shared" si="1"/>
        <v>0.53</v>
      </c>
      <c r="L19" s="95">
        <f t="shared" si="2"/>
        <v>0.6</v>
      </c>
      <c r="M19" s="95">
        <f t="shared" si="3"/>
        <v>0.61</v>
      </c>
      <c r="N19" s="95">
        <f t="shared" si="4"/>
        <v>0.59</v>
      </c>
      <c r="O19" s="95">
        <f t="shared" si="5"/>
        <v>0.59</v>
      </c>
      <c r="P19" s="95">
        <f t="shared" si="26"/>
        <v>0.61</v>
      </c>
      <c r="Q19" s="95">
        <f t="shared" si="6"/>
        <v>0.53</v>
      </c>
      <c r="R19" s="95">
        <f t="shared" si="7"/>
        <v>0.6</v>
      </c>
      <c r="S19" s="95">
        <f t="shared" si="8"/>
        <v>0.61</v>
      </c>
      <c r="T19" s="95">
        <f t="shared" si="9"/>
        <v>0.66</v>
      </c>
      <c r="U19" s="95">
        <f t="shared" si="10"/>
        <v>0.61</v>
      </c>
      <c r="V19" s="95">
        <f t="shared" si="11"/>
        <v>0.61</v>
      </c>
      <c r="W19" s="95">
        <f t="shared" si="12"/>
        <v>0.56999999999999995</v>
      </c>
      <c r="X19" s="95">
        <f t="shared" si="13"/>
        <v>0.57999999999999996</v>
      </c>
      <c r="Y19" s="95">
        <f t="shared" si="14"/>
        <v>0.54</v>
      </c>
      <c r="Z19" s="95">
        <f t="shared" si="15"/>
        <v>0.57999999999999996</v>
      </c>
      <c r="AA19" s="95">
        <f t="shared" si="16"/>
        <v>0.51</v>
      </c>
      <c r="AB19" s="95">
        <f t="shared" si="17"/>
        <v>0.62</v>
      </c>
      <c r="AC19" s="95">
        <f t="shared" si="18"/>
        <v>0.62</v>
      </c>
      <c r="AD19" s="95">
        <f t="shared" si="19"/>
        <v>0.65</v>
      </c>
      <c r="AE19" s="95">
        <f t="shared" si="20"/>
        <v>0.56000000000000005</v>
      </c>
      <c r="AF19" s="95">
        <f t="shared" si="21"/>
        <v>0.62</v>
      </c>
      <c r="AG19" s="95">
        <f t="shared" si="22"/>
        <v>0.5</v>
      </c>
      <c r="AH19" s="95">
        <f t="shared" si="23"/>
        <v>0.55000000000000004</v>
      </c>
      <c r="AI19" s="95">
        <f t="shared" si="24"/>
        <v>0.57999999999999996</v>
      </c>
      <c r="AJ19" s="95">
        <f t="shared" si="25"/>
        <v>0.55000000000000004</v>
      </c>
    </row>
    <row r="20" spans="1:36" ht="12.95" customHeight="1" x14ac:dyDescent="0.15">
      <c r="A20" s="94"/>
      <c r="B20" s="107"/>
      <c r="C20" s="107"/>
      <c r="D20" s="94"/>
      <c r="E20" s="94"/>
      <c r="F20" s="4" t="str">
        <f t="shared" si="0"/>
        <v/>
      </c>
      <c r="G20" s="5"/>
      <c r="H20" s="94"/>
      <c r="I20" s="94"/>
      <c r="J20" s="1" t="s">
        <v>15</v>
      </c>
      <c r="K20" s="95" t="e">
        <f t="shared" si="1"/>
        <v>#NUM!</v>
      </c>
      <c r="L20" s="95" t="e">
        <f t="shared" si="2"/>
        <v>#NUM!</v>
      </c>
      <c r="M20" s="95" t="e">
        <f t="shared" si="3"/>
        <v>#NUM!</v>
      </c>
      <c r="N20" s="95" t="e">
        <f t="shared" si="4"/>
        <v>#NUM!</v>
      </c>
      <c r="O20" s="95" t="e">
        <f t="shared" si="5"/>
        <v>#NUM!</v>
      </c>
      <c r="P20" s="95" t="e">
        <f t="shared" si="26"/>
        <v>#N/A</v>
      </c>
      <c r="Q20" s="95" t="e">
        <f t="shared" si="6"/>
        <v>#NUM!</v>
      </c>
      <c r="R20" s="95" t="e">
        <f t="shared" si="7"/>
        <v>#NUM!</v>
      </c>
      <c r="S20" s="95" t="e">
        <f t="shared" si="8"/>
        <v>#NUM!</v>
      </c>
      <c r="T20" s="95" t="e">
        <f t="shared" si="9"/>
        <v>#NUM!</v>
      </c>
      <c r="U20" s="95" t="e">
        <f t="shared" si="10"/>
        <v>#N/A</v>
      </c>
      <c r="V20" s="95" t="e">
        <f t="shared" si="11"/>
        <v>#NUM!</v>
      </c>
      <c r="W20" s="95" t="e">
        <f t="shared" si="12"/>
        <v>#NUM!</v>
      </c>
      <c r="X20" s="95" t="e">
        <f t="shared" si="13"/>
        <v>#NUM!</v>
      </c>
      <c r="Y20" s="95" t="e">
        <f t="shared" si="14"/>
        <v>#NUM!</v>
      </c>
      <c r="Z20" s="95" t="e">
        <f t="shared" si="15"/>
        <v>#N/A</v>
      </c>
      <c r="AA20" s="95" t="e">
        <f t="shared" si="16"/>
        <v>#NUM!</v>
      </c>
      <c r="AB20" s="95" t="e">
        <f t="shared" si="17"/>
        <v>#NUM!</v>
      </c>
      <c r="AC20" s="95" t="e">
        <f t="shared" si="18"/>
        <v>#NUM!</v>
      </c>
      <c r="AD20" s="95" t="e">
        <f t="shared" si="19"/>
        <v>#NUM!</v>
      </c>
      <c r="AE20" s="95" t="e">
        <f t="shared" si="20"/>
        <v>#NUM!</v>
      </c>
      <c r="AF20" s="95" t="e">
        <f t="shared" si="21"/>
        <v>#N/A</v>
      </c>
      <c r="AG20" s="95" t="e">
        <f t="shared" si="22"/>
        <v>#NUM!</v>
      </c>
      <c r="AH20" s="95" t="e">
        <f t="shared" si="23"/>
        <v>#NUM!</v>
      </c>
      <c r="AI20" s="95" t="e">
        <f t="shared" si="24"/>
        <v>#NUM!</v>
      </c>
      <c r="AJ20" s="95" t="e">
        <f t="shared" si="25"/>
        <v>#N/A</v>
      </c>
    </row>
    <row r="21" spans="1:36" ht="12.95" customHeight="1" x14ac:dyDescent="0.15">
      <c r="A21" s="94"/>
      <c r="B21" s="107"/>
      <c r="C21" s="107"/>
      <c r="D21" s="94"/>
      <c r="E21" s="94"/>
      <c r="F21" s="4" t="str">
        <f t="shared" si="0"/>
        <v/>
      </c>
      <c r="G21" s="5"/>
      <c r="H21" s="94"/>
      <c r="I21" s="94"/>
      <c r="J21" s="1" t="s">
        <v>15</v>
      </c>
      <c r="K21" s="95" t="e">
        <f t="shared" si="1"/>
        <v>#NUM!</v>
      </c>
      <c r="L21" s="95" t="e">
        <f t="shared" si="2"/>
        <v>#NUM!</v>
      </c>
      <c r="M21" s="95" t="e">
        <f t="shared" si="3"/>
        <v>#NUM!</v>
      </c>
      <c r="N21" s="95" t="e">
        <f t="shared" si="4"/>
        <v>#NUM!</v>
      </c>
      <c r="O21" s="95" t="e">
        <f t="shared" si="5"/>
        <v>#NUM!</v>
      </c>
      <c r="P21" s="95" t="e">
        <f t="shared" si="26"/>
        <v>#N/A</v>
      </c>
      <c r="Q21" s="95" t="e">
        <f t="shared" si="6"/>
        <v>#NUM!</v>
      </c>
      <c r="R21" s="95" t="e">
        <f t="shared" si="7"/>
        <v>#NUM!</v>
      </c>
      <c r="S21" s="95" t="e">
        <f t="shared" si="8"/>
        <v>#NUM!</v>
      </c>
      <c r="T21" s="95" t="e">
        <f t="shared" si="9"/>
        <v>#NUM!</v>
      </c>
      <c r="U21" s="95" t="e">
        <f t="shared" si="10"/>
        <v>#N/A</v>
      </c>
      <c r="V21" s="95" t="e">
        <f t="shared" si="11"/>
        <v>#NUM!</v>
      </c>
      <c r="W21" s="95" t="e">
        <f t="shared" si="12"/>
        <v>#NUM!</v>
      </c>
      <c r="X21" s="95" t="e">
        <f t="shared" si="13"/>
        <v>#NUM!</v>
      </c>
      <c r="Y21" s="95" t="e">
        <f t="shared" si="14"/>
        <v>#NUM!</v>
      </c>
      <c r="Z21" s="95" t="e">
        <f t="shared" si="15"/>
        <v>#N/A</v>
      </c>
      <c r="AA21" s="95" t="e">
        <f t="shared" si="16"/>
        <v>#NUM!</v>
      </c>
      <c r="AB21" s="95" t="e">
        <f t="shared" si="17"/>
        <v>#NUM!</v>
      </c>
      <c r="AC21" s="95" t="e">
        <f t="shared" si="18"/>
        <v>#NUM!</v>
      </c>
      <c r="AD21" s="95" t="e">
        <f t="shared" si="19"/>
        <v>#NUM!</v>
      </c>
      <c r="AE21" s="95" t="e">
        <f t="shared" si="20"/>
        <v>#NUM!</v>
      </c>
      <c r="AF21" s="95" t="e">
        <f t="shared" si="21"/>
        <v>#N/A</v>
      </c>
      <c r="AG21" s="95" t="e">
        <f t="shared" si="22"/>
        <v>#NUM!</v>
      </c>
      <c r="AH21" s="95" t="e">
        <f t="shared" si="23"/>
        <v>#NUM!</v>
      </c>
      <c r="AI21" s="95" t="e">
        <f t="shared" si="24"/>
        <v>#NUM!</v>
      </c>
      <c r="AJ21" s="95" t="e">
        <f t="shared" si="25"/>
        <v>#N/A</v>
      </c>
    </row>
    <row r="22" spans="1:36" ht="12.95" customHeight="1" x14ac:dyDescent="0.15">
      <c r="A22" s="94"/>
      <c r="B22" s="107"/>
      <c r="C22" s="107"/>
      <c r="D22" s="94"/>
      <c r="E22" s="94"/>
      <c r="F22" s="4" t="str">
        <f t="shared" si="0"/>
        <v/>
      </c>
      <c r="G22" s="5"/>
      <c r="H22" s="94"/>
      <c r="I22" s="94"/>
      <c r="J22" s="1" t="s">
        <v>15</v>
      </c>
      <c r="K22" s="95" t="e">
        <f t="shared" si="1"/>
        <v>#NUM!</v>
      </c>
      <c r="L22" s="95" t="e">
        <f t="shared" si="2"/>
        <v>#NUM!</v>
      </c>
      <c r="M22" s="95" t="e">
        <f t="shared" si="3"/>
        <v>#NUM!</v>
      </c>
      <c r="N22" s="95" t="e">
        <f t="shared" si="4"/>
        <v>#NUM!</v>
      </c>
      <c r="O22" s="95" t="e">
        <f t="shared" si="5"/>
        <v>#NUM!</v>
      </c>
      <c r="P22" s="95" t="e">
        <f t="shared" si="26"/>
        <v>#N/A</v>
      </c>
      <c r="Q22" s="95" t="e">
        <f t="shared" si="6"/>
        <v>#NUM!</v>
      </c>
      <c r="R22" s="95" t="e">
        <f t="shared" si="7"/>
        <v>#NUM!</v>
      </c>
      <c r="S22" s="95" t="e">
        <f t="shared" si="8"/>
        <v>#NUM!</v>
      </c>
      <c r="T22" s="95" t="e">
        <f t="shared" si="9"/>
        <v>#NUM!</v>
      </c>
      <c r="U22" s="95" t="e">
        <f t="shared" si="10"/>
        <v>#N/A</v>
      </c>
      <c r="V22" s="95" t="e">
        <f t="shared" si="11"/>
        <v>#NUM!</v>
      </c>
      <c r="W22" s="95" t="e">
        <f t="shared" si="12"/>
        <v>#NUM!</v>
      </c>
      <c r="X22" s="95" t="e">
        <f t="shared" si="13"/>
        <v>#NUM!</v>
      </c>
      <c r="Y22" s="95" t="e">
        <f t="shared" si="14"/>
        <v>#NUM!</v>
      </c>
      <c r="Z22" s="95" t="e">
        <f t="shared" si="15"/>
        <v>#N/A</v>
      </c>
      <c r="AA22" s="95" t="e">
        <f t="shared" si="16"/>
        <v>#NUM!</v>
      </c>
      <c r="AB22" s="95" t="e">
        <f t="shared" si="17"/>
        <v>#NUM!</v>
      </c>
      <c r="AC22" s="95" t="e">
        <f t="shared" si="18"/>
        <v>#NUM!</v>
      </c>
      <c r="AD22" s="95" t="e">
        <f t="shared" si="19"/>
        <v>#NUM!</v>
      </c>
      <c r="AE22" s="95" t="e">
        <f t="shared" si="20"/>
        <v>#NUM!</v>
      </c>
      <c r="AF22" s="95" t="e">
        <f t="shared" si="21"/>
        <v>#N/A</v>
      </c>
      <c r="AG22" s="95" t="e">
        <f t="shared" si="22"/>
        <v>#NUM!</v>
      </c>
      <c r="AH22" s="95" t="e">
        <f t="shared" si="23"/>
        <v>#NUM!</v>
      </c>
      <c r="AI22" s="95" t="e">
        <f t="shared" si="24"/>
        <v>#NUM!</v>
      </c>
      <c r="AJ22" s="95" t="e">
        <f t="shared" si="25"/>
        <v>#N/A</v>
      </c>
    </row>
    <row r="23" spans="1:36" ht="12.95" customHeight="1" x14ac:dyDescent="0.15">
      <c r="A23" s="94"/>
      <c r="B23" s="107"/>
      <c r="C23" s="107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07"/>
      <c r="C24" s="107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07"/>
      <c r="C25" s="107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310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15</v>
      </c>
      <c r="D47" s="14">
        <f>COUNTIF(G4:G43,"*下層*")</f>
        <v>1</v>
      </c>
      <c r="E47" s="14">
        <f>COUNTA(A4:A43)</f>
        <v>16</v>
      </c>
      <c r="F47" s="10"/>
      <c r="G47" s="15">
        <f>C47*100</f>
        <v>1500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21</v>
      </c>
      <c r="D48" s="14">
        <f>IF(D47&gt;0,ROUND(SUMIF(G4:G43,"*下層*",E4:E43)/D47,0),"")</f>
        <v>14</v>
      </c>
      <c r="E48" s="14">
        <f>ROUND(SUM(E4:E43)/E47,0)</f>
        <v>21</v>
      </c>
      <c r="F48" s="13"/>
      <c r="G48" s="15">
        <f>C48</f>
        <v>21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24</v>
      </c>
      <c r="D49" s="14">
        <f>IF(D47&gt;0,ROUND(SUMIF(G4:G43,"*下層*",D4:D43)/D47,0),"")</f>
        <v>12</v>
      </c>
      <c r="E49" s="14">
        <f>ROUND(SUM(D4:D43)/E47,0)</f>
        <v>23</v>
      </c>
      <c r="F49" s="13"/>
      <c r="G49" s="15">
        <f>C49</f>
        <v>24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7.6000000000000005</v>
      </c>
      <c r="D50" s="16">
        <f>SUMIF(G4:G43,"*下層*",F4:F43)</f>
        <v>0.09</v>
      </c>
      <c r="E50" s="4">
        <f>SUM(F4:F43)</f>
        <v>7.69</v>
      </c>
      <c r="F50" s="13"/>
      <c r="G50" s="17">
        <f>C50*100</f>
        <v>760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形状比＝88、Sr＝12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4</v>
      </c>
      <c r="D54" s="14">
        <f>COUNTIF(H4:H43,"▲")</f>
        <v>1</v>
      </c>
      <c r="E54" s="14">
        <f>COUNTA(H4:H43)</f>
        <v>5</v>
      </c>
      <c r="F54" s="10"/>
      <c r="G54" s="15">
        <f>C54*100</f>
        <v>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18</v>
      </c>
      <c r="D55" s="14">
        <f>IF(D54&gt;0,ROUND(SUMIF(H4:H43,"▲",E4:E43)/D54,0),"")</f>
        <v>14</v>
      </c>
      <c r="E55" s="14">
        <f>ROUND(SUMIF(H4:H43,"*",E4:E43)/E54,0)</f>
        <v>17</v>
      </c>
      <c r="F55" s="13"/>
      <c r="G55" s="15">
        <f>C55</f>
        <v>18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17</v>
      </c>
      <c r="D56" s="14">
        <f>IF(D54&gt;0,ROUND(SUMIF(H4:H43,"▲",D4:D43)/D54,0),"")</f>
        <v>12</v>
      </c>
      <c r="E56" s="14">
        <f>ROUND(SUMIF(H4:H43,"*",D4:D43)/E54,0)</f>
        <v>16</v>
      </c>
      <c r="F56" s="13"/>
      <c r="G56" s="15">
        <f>C56</f>
        <v>17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0.89000000000000012</v>
      </c>
      <c r="D57" s="16">
        <f>SUMIF(H4:H43,"▲",F4:F43)</f>
        <v>0.09</v>
      </c>
      <c r="E57" s="16">
        <f>SUM(C57:D57)</f>
        <v>0.98000000000000009</v>
      </c>
      <c r="F57" s="13"/>
      <c r="G57" s="19">
        <f>C57*100</f>
        <v>89.000000000000014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6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26.7</v>
      </c>
      <c r="D61" s="20">
        <f>IF(D47&gt;0,ROUND(D54/D47*100,1),"")</f>
        <v>100</v>
      </c>
      <c r="E61" s="20">
        <f>ROUND(E54/E47*100,1)</f>
        <v>31.3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11.7</v>
      </c>
      <c r="D62" s="20">
        <f>IF(D47&gt;0,ROUND(D57/D50*100,1),"")</f>
        <v>100</v>
      </c>
      <c r="E62" s="20">
        <f>ROUND(E57/E50*100,1)</f>
        <v>12.7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11</v>
      </c>
      <c r="D66" s="14">
        <f>D47-D54</f>
        <v>0</v>
      </c>
      <c r="E66" s="14">
        <f>SUM(C66:D66)</f>
        <v>11</v>
      </c>
      <c r="F66" s="10"/>
      <c r="G66" s="15">
        <f>C66*100</f>
        <v>1100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22</v>
      </c>
      <c r="D67" s="14" t="str">
        <f>IF(D66&gt;0,ROUND(SUMIFS(E4:E43,G4:G43,"*下層*",H4:H43,"")/D66,0),"")</f>
        <v/>
      </c>
      <c r="E67" s="14">
        <f>IF(E66&gt;0,ROUND(SUMIF(H4:H43,"",E4:E43)/E66,0),"")</f>
        <v>22</v>
      </c>
      <c r="F67" s="13"/>
      <c r="G67" s="15">
        <f>C67</f>
        <v>22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26</v>
      </c>
      <c r="D68" s="14" t="str">
        <f>IF(D66&gt;0,ROUND(SUMIFS(D4:D43,G4:G43,"*下層*",H4:H43,"")/D66,0),"")</f>
        <v/>
      </c>
      <c r="E68" s="14">
        <f>IF(E66&gt;0,ROUND(SUMIF(H4:H43,"",D4:D43)/E66,0),"")</f>
        <v>26</v>
      </c>
      <c r="F68" s="13"/>
      <c r="G68" s="15">
        <f>C68</f>
        <v>26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6.7100000000000009</v>
      </c>
      <c r="D69" s="16" t="str">
        <f>IF(D66&gt;0,D50-D57,"")</f>
        <v/>
      </c>
      <c r="E69" s="4">
        <f>SUM(C69:D69)</f>
        <v>6.7100000000000009</v>
      </c>
      <c r="F69" s="13"/>
      <c r="G69" s="17">
        <f>C69*100</f>
        <v>671.00000000000011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形状比＝85、Sr＝14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15" priority="16" stopIfTrue="1">
      <formula>AND(($H4="スギ"),(#REF!&lt;12))</formula>
    </cfRule>
  </conditionalFormatting>
  <conditionalFormatting sqref="L4:L43">
    <cfRule type="expression" dxfId="414" priority="15" stopIfTrue="1">
      <formula>AND(($H4="スギ"),(#REF!&lt;22),(#REF!&gt;=12))</formula>
    </cfRule>
  </conditionalFormatting>
  <conditionalFormatting sqref="M4:M43">
    <cfRule type="expression" dxfId="413" priority="14" stopIfTrue="1">
      <formula>AND(($H4="スギ"),(#REF!&lt;32),(#REF!&gt;=22))</formula>
    </cfRule>
  </conditionalFormatting>
  <conditionalFormatting sqref="N4:N43">
    <cfRule type="expression" dxfId="412" priority="13" stopIfTrue="1">
      <formula>AND(($H4="スギ"),(#REF!&lt;42),(#REF!&gt;=32))</formula>
    </cfRule>
  </conditionalFormatting>
  <conditionalFormatting sqref="U4:U43 Z4:AF43 AJ4:AJ43 O4:P43">
    <cfRule type="expression" dxfId="411" priority="12" stopIfTrue="1">
      <formula>AND(($H4="スギ"),(#REF!&gt;=42))</formula>
    </cfRule>
  </conditionalFormatting>
  <conditionalFormatting sqref="Q4:Q43 AA4:AA43">
    <cfRule type="expression" dxfId="410" priority="11" stopIfTrue="1">
      <formula>AND(($H4="ヒノキ"),(#REF!&lt;12))</formula>
    </cfRule>
  </conditionalFormatting>
  <conditionalFormatting sqref="R4:R43 AB4:AE43">
    <cfRule type="expression" dxfId="409" priority="10" stopIfTrue="1">
      <formula>AND(($H4="ヒノキ"),(#REF!&lt;22),(#REF!&gt;=12))</formula>
    </cfRule>
  </conditionalFormatting>
  <conditionalFormatting sqref="S4:S43">
    <cfRule type="expression" dxfId="408" priority="9" stopIfTrue="1">
      <formula>AND(($H4="ヒノキ"),(#REF!&lt;32),(#REF!&gt;=22))</formula>
    </cfRule>
  </conditionalFormatting>
  <conditionalFormatting sqref="T4:U43 Z4:AF43 AJ4:AJ43">
    <cfRule type="expression" dxfId="407" priority="8" stopIfTrue="1">
      <formula>AND(($H4="ヒノキ"),(#REF!&gt;=32))</formula>
    </cfRule>
  </conditionalFormatting>
  <conditionalFormatting sqref="V4:V43 AA4:AA43">
    <cfRule type="expression" dxfId="406" priority="7" stopIfTrue="1">
      <formula>AND(($H4="アカマツ"),(#REF!&lt;12))</formula>
    </cfRule>
  </conditionalFormatting>
  <conditionalFormatting sqref="W4:W43 AB4:AB43">
    <cfRule type="expression" dxfId="405" priority="6" stopIfTrue="1">
      <formula>AND(($H4="アカマツ"),(#REF!&lt;22),(#REF!&gt;=12))</formula>
    </cfRule>
  </conditionalFormatting>
  <conditionalFormatting sqref="X4:X43 AC4:AC43">
    <cfRule type="expression" dxfId="404" priority="5" stopIfTrue="1">
      <formula>AND(($H4="アカマツ"),(#REF!&lt;42),(#REF!&gt;=22))</formula>
    </cfRule>
  </conditionalFormatting>
  <conditionalFormatting sqref="Y4:AF43 AJ4:AJ43">
    <cfRule type="expression" dxfId="403" priority="4" stopIfTrue="1">
      <formula>AND(($H4="アカマツ"),(#REF!&gt;=42))</formula>
    </cfRule>
  </conditionalFormatting>
  <conditionalFormatting sqref="AG4:AG43">
    <cfRule type="expression" dxfId="402" priority="3" stopIfTrue="1">
      <formula>AND(($H4&lt;&gt;"スギ"),($H4&lt;&gt;"ヒノキ"),($H4&lt;&gt;"アカマツ"),(#REF!&lt;12))</formula>
    </cfRule>
  </conditionalFormatting>
  <conditionalFormatting sqref="AH4:AH43">
    <cfRule type="expression" dxfId="40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0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491FA-CB5B-46CB-BDE7-D9F56626AB4A}">
  <sheetPr>
    <tabColor rgb="FF92D050"/>
  </sheetPr>
  <dimension ref="A1:AJ120"/>
  <sheetViews>
    <sheetView showGridLines="0" tabSelected="1" view="pageBreakPreview" topLeftCell="A34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250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281</v>
      </c>
      <c r="B4" s="135" t="s">
        <v>52</v>
      </c>
      <c r="C4" s="136"/>
      <c r="D4" s="94">
        <v>26</v>
      </c>
      <c r="E4" s="94">
        <v>24</v>
      </c>
      <c r="F4" s="4">
        <f t="shared" ref="F4:F43" si="0">IF(D4&gt;0,IF(B4="スギ",P4,IF(B4="ヒノキ",U4,IF(B4="アカマツ",Z4,IF(B4="カラマツ",AF4,AJ4)))),"")</f>
        <v>0.64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0.56000000000000005</v>
      </c>
      <c r="L4" s="95">
        <f t="shared" ref="L4:L43" si="2">ROUND(10^(-5+0.73504+1.83346*LOG(D4)+1.06569*LOG(E4)),2)</f>
        <v>0.63</v>
      </c>
      <c r="M4" s="95">
        <f t="shared" ref="M4:M43" si="3">ROUND(10^(-5+0.71514+1.74357*LOG(D4)+1.17719*LOG(E4)),2)</f>
        <v>0.64</v>
      </c>
      <c r="N4" s="95">
        <f t="shared" ref="N4:N43" si="4">ROUND(10^(-5+0.82956+1.76381*LOG(D4)+1.06412*LOG(E4)),2)</f>
        <v>0.62</v>
      </c>
      <c r="O4" s="95">
        <f t="shared" ref="O4:O43" si="5">ROUND(10^(-5+0.88226+1.79204*LOG(D4)+0.99303*LOG(E4)),2)</f>
        <v>0.61</v>
      </c>
      <c r="P4" s="95">
        <f>HLOOKUP($D4,K$3:O$43,MATCH($A4,$A$3:$A$43,0),1)</f>
        <v>0.64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0.56000000000000005</v>
      </c>
      <c r="R4" s="95">
        <f t="shared" ref="R4:R43" si="7">ROUND(10^(1.905709*LOG(D4)+1.011385*LOG(E4)-4.293729),2)</f>
        <v>0.63</v>
      </c>
      <c r="S4" s="95">
        <f t="shared" ref="S4:S43" si="8">ROUND(10^(1.771888*LOG(D4)+1.138415*LOG(E4)-4.271259),2)</f>
        <v>0.64</v>
      </c>
      <c r="T4" s="95">
        <f t="shared" ref="T4:T43" si="9">ROUND(10^(1.671519*LOG(D4)+1.363617*LOG(E4)-4.404407),2)</f>
        <v>0.7</v>
      </c>
      <c r="U4" s="95">
        <f t="shared" ref="U4:U43" si="10">HLOOKUP($D4,Q$3:T$43,MATCH($A4,$A$3:$A$43,0),1)</f>
        <v>0.64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0.64</v>
      </c>
      <c r="W4" s="95">
        <f t="shared" ref="W4:W43" si="12">ROUND(10^(-4.155639+1.847898*LOG(D4)+0.951955*LOG(E4)),2)</f>
        <v>0.59</v>
      </c>
      <c r="X4" s="95">
        <f t="shared" ref="X4:X43" si="13">ROUND(10^(-4.194535+1.804172*LOG(D4)+1.034248*LOG(E4)),2)</f>
        <v>0.61</v>
      </c>
      <c r="Y4" s="95">
        <f t="shared" ref="Y4:Y43" si="14">ROUND(10^(-4.42347+2.006485*LOG(D4)+0.967757*LOG(E4)),2)</f>
        <v>0.56000000000000005</v>
      </c>
      <c r="Z4" s="95">
        <f t="shared" ref="Z4:Z43" si="15">HLOOKUP($D4,V$3:Y$43,MATCH($A4,$A$3:$A$43,0),1)</f>
        <v>0.61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0.53</v>
      </c>
      <c r="AB4" s="95">
        <f t="shared" ref="AB4:AB43" si="17">ROUND(10^(1.979213*LOG(D4)+0.998347*LOG(E4)-4.369281),2)</f>
        <v>0.64</v>
      </c>
      <c r="AC4" s="95">
        <f t="shared" ref="AC4:AC43" si="18">ROUND(10^(1.904401*LOG(D4)+1.062478*LOG(E4)-4.348104),2)</f>
        <v>0.65</v>
      </c>
      <c r="AD4" s="95">
        <f t="shared" ref="AD4:AD43" si="19">ROUND(10^(1.640825*LOG(D4)+1.080387*LOG(E4)-3.976731),2)</f>
        <v>0.69</v>
      </c>
      <c r="AE4" s="95">
        <f t="shared" ref="AE4:AE43" si="20">ROUND(10^(1.90887*LOG(D4)+1.088002*LOG(E4)-4.431495),2)</f>
        <v>0.59</v>
      </c>
      <c r="AF4" s="95">
        <f t="shared" ref="AF4:AF43" si="21">HLOOKUP($D4,AA$3:AE$43,MATCH($A4,$A$3:$A$43,0),1)</f>
        <v>0.65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0.52</v>
      </c>
      <c r="AH4" s="95">
        <f t="shared" ref="AH4:AH43" si="23">ROUND(10^(1.93813902*LOG(D4)+0.96697002*LOG(E4)-4.32216295),2)</f>
        <v>0.56999999999999995</v>
      </c>
      <c r="AI4" s="95">
        <f t="shared" ref="AI4:AI43" si="24">ROUND(10^(1.82464098*LOG(D4)+0.97625989*LOG(E4)-4.15096808),2)</f>
        <v>0.6</v>
      </c>
      <c r="AJ4" s="95">
        <f t="shared" ref="AJ4:AJ43" si="25">HLOOKUP($D4,AG$3:AI$43,MATCH($A4,$A$3:$A$43,0),1)</f>
        <v>0.56999999999999995</v>
      </c>
    </row>
    <row r="5" spans="1:36" ht="12.95" customHeight="1" x14ac:dyDescent="0.15">
      <c r="A5" s="94">
        <v>282</v>
      </c>
      <c r="B5" s="135" t="s">
        <v>52</v>
      </c>
      <c r="C5" s="136"/>
      <c r="D5" s="94">
        <v>26</v>
      </c>
      <c r="E5" s="94">
        <v>24</v>
      </c>
      <c r="F5" s="4">
        <f t="shared" si="0"/>
        <v>0.64</v>
      </c>
      <c r="G5" s="5"/>
      <c r="H5" s="94"/>
      <c r="I5" s="94"/>
      <c r="J5" s="1" t="s">
        <v>15</v>
      </c>
      <c r="K5" s="95">
        <f t="shared" si="1"/>
        <v>0.56000000000000005</v>
      </c>
      <c r="L5" s="95">
        <f t="shared" si="2"/>
        <v>0.63</v>
      </c>
      <c r="M5" s="95">
        <f t="shared" si="3"/>
        <v>0.64</v>
      </c>
      <c r="N5" s="95">
        <f t="shared" si="4"/>
        <v>0.62</v>
      </c>
      <c r="O5" s="95">
        <f t="shared" si="5"/>
        <v>0.61</v>
      </c>
      <c r="P5" s="95">
        <f t="shared" ref="P5:P43" si="26">HLOOKUP($D5,K$3:O$43,MATCH(A5,$A$3:$A$43,0),1)</f>
        <v>0.64</v>
      </c>
      <c r="Q5" s="95">
        <f t="shared" si="6"/>
        <v>0.56000000000000005</v>
      </c>
      <c r="R5" s="95">
        <f t="shared" si="7"/>
        <v>0.63</v>
      </c>
      <c r="S5" s="95">
        <f t="shared" si="8"/>
        <v>0.64</v>
      </c>
      <c r="T5" s="95">
        <f t="shared" si="9"/>
        <v>0.7</v>
      </c>
      <c r="U5" s="95">
        <f t="shared" si="10"/>
        <v>0.64</v>
      </c>
      <c r="V5" s="95">
        <f t="shared" si="11"/>
        <v>0.64</v>
      </c>
      <c r="W5" s="95">
        <f t="shared" si="12"/>
        <v>0.59</v>
      </c>
      <c r="X5" s="95">
        <f t="shared" si="13"/>
        <v>0.61</v>
      </c>
      <c r="Y5" s="95">
        <f t="shared" si="14"/>
        <v>0.56000000000000005</v>
      </c>
      <c r="Z5" s="95">
        <f t="shared" si="15"/>
        <v>0.61</v>
      </c>
      <c r="AA5" s="95">
        <f t="shared" si="16"/>
        <v>0.53</v>
      </c>
      <c r="AB5" s="95">
        <f t="shared" si="17"/>
        <v>0.64</v>
      </c>
      <c r="AC5" s="95">
        <f t="shared" si="18"/>
        <v>0.65</v>
      </c>
      <c r="AD5" s="95">
        <f t="shared" si="19"/>
        <v>0.69</v>
      </c>
      <c r="AE5" s="95">
        <f t="shared" si="20"/>
        <v>0.59</v>
      </c>
      <c r="AF5" s="95">
        <f t="shared" si="21"/>
        <v>0.65</v>
      </c>
      <c r="AG5" s="95">
        <f t="shared" si="22"/>
        <v>0.52</v>
      </c>
      <c r="AH5" s="95">
        <f t="shared" si="23"/>
        <v>0.56999999999999995</v>
      </c>
      <c r="AI5" s="95">
        <f t="shared" si="24"/>
        <v>0.6</v>
      </c>
      <c r="AJ5" s="95">
        <f t="shared" si="25"/>
        <v>0.56999999999999995</v>
      </c>
    </row>
    <row r="6" spans="1:36" ht="12.95" customHeight="1" x14ac:dyDescent="0.15">
      <c r="A6" s="94">
        <v>283</v>
      </c>
      <c r="B6" s="135" t="s">
        <v>52</v>
      </c>
      <c r="C6" s="136"/>
      <c r="D6" s="94">
        <v>24</v>
      </c>
      <c r="E6" s="94">
        <v>23</v>
      </c>
      <c r="F6" s="4">
        <f t="shared" si="0"/>
        <v>0.53</v>
      </c>
      <c r="G6" s="94"/>
      <c r="H6" s="94"/>
      <c r="I6" s="94"/>
      <c r="J6" s="1" t="s">
        <v>15</v>
      </c>
      <c r="K6" s="95">
        <f t="shared" si="1"/>
        <v>0.46</v>
      </c>
      <c r="L6" s="95">
        <f t="shared" si="2"/>
        <v>0.52</v>
      </c>
      <c r="M6" s="95">
        <f t="shared" si="3"/>
        <v>0.53</v>
      </c>
      <c r="N6" s="95">
        <f t="shared" si="4"/>
        <v>0.52</v>
      </c>
      <c r="O6" s="95">
        <f t="shared" si="5"/>
        <v>0.51</v>
      </c>
      <c r="P6" s="95">
        <f t="shared" si="26"/>
        <v>0.53</v>
      </c>
      <c r="Q6" s="95">
        <f t="shared" si="6"/>
        <v>0.46</v>
      </c>
      <c r="R6" s="95">
        <f t="shared" si="7"/>
        <v>0.52</v>
      </c>
      <c r="S6" s="95">
        <f t="shared" si="8"/>
        <v>0.53</v>
      </c>
      <c r="T6" s="95">
        <f t="shared" si="9"/>
        <v>0.56999999999999995</v>
      </c>
      <c r="U6" s="95">
        <f t="shared" si="10"/>
        <v>0.53</v>
      </c>
      <c r="V6" s="95">
        <f t="shared" si="11"/>
        <v>0.53</v>
      </c>
      <c r="W6" s="95">
        <f t="shared" si="12"/>
        <v>0.49</v>
      </c>
      <c r="X6" s="95">
        <f t="shared" si="13"/>
        <v>0.51</v>
      </c>
      <c r="Y6" s="95">
        <f t="shared" si="14"/>
        <v>0.46</v>
      </c>
      <c r="Z6" s="95">
        <f t="shared" si="15"/>
        <v>0.51</v>
      </c>
      <c r="AA6" s="95">
        <f t="shared" si="16"/>
        <v>0.44</v>
      </c>
      <c r="AB6" s="95">
        <f t="shared" si="17"/>
        <v>0.53</v>
      </c>
      <c r="AC6" s="95">
        <f t="shared" si="18"/>
        <v>0.53</v>
      </c>
      <c r="AD6" s="95">
        <f t="shared" si="19"/>
        <v>0.56999999999999995</v>
      </c>
      <c r="AE6" s="95">
        <f t="shared" si="20"/>
        <v>0.48</v>
      </c>
      <c r="AF6" s="95">
        <f t="shared" si="21"/>
        <v>0.53</v>
      </c>
      <c r="AG6" s="95">
        <f t="shared" si="22"/>
        <v>0.43</v>
      </c>
      <c r="AH6" s="95">
        <f t="shared" si="23"/>
        <v>0.47</v>
      </c>
      <c r="AI6" s="95">
        <f t="shared" si="24"/>
        <v>0.5</v>
      </c>
      <c r="AJ6" s="95">
        <f t="shared" si="25"/>
        <v>0.47</v>
      </c>
    </row>
    <row r="7" spans="1:36" ht="12.95" customHeight="1" x14ac:dyDescent="0.15">
      <c r="A7" s="94">
        <v>284</v>
      </c>
      <c r="B7" s="135" t="s">
        <v>52</v>
      </c>
      <c r="C7" s="136"/>
      <c r="D7" s="94">
        <v>24</v>
      </c>
      <c r="E7" s="94">
        <v>22</v>
      </c>
      <c r="F7" s="4">
        <f t="shared" si="0"/>
        <v>0.5</v>
      </c>
      <c r="G7" s="5"/>
      <c r="H7" s="94" t="s">
        <v>61</v>
      </c>
      <c r="I7" s="5" t="s">
        <v>84</v>
      </c>
      <c r="J7" s="1" t="s">
        <v>15</v>
      </c>
      <c r="K7" s="95">
        <f t="shared" si="1"/>
        <v>0.44</v>
      </c>
      <c r="L7" s="95">
        <f t="shared" si="2"/>
        <v>0.5</v>
      </c>
      <c r="M7" s="95">
        <f t="shared" si="3"/>
        <v>0.5</v>
      </c>
      <c r="N7" s="95">
        <f t="shared" si="4"/>
        <v>0.49</v>
      </c>
      <c r="O7" s="95">
        <f t="shared" si="5"/>
        <v>0.49</v>
      </c>
      <c r="P7" s="95">
        <f t="shared" si="26"/>
        <v>0.5</v>
      </c>
      <c r="Q7" s="95">
        <f t="shared" si="6"/>
        <v>0.44</v>
      </c>
      <c r="R7" s="95">
        <f t="shared" si="7"/>
        <v>0.49</v>
      </c>
      <c r="S7" s="95">
        <f t="shared" si="8"/>
        <v>0.5</v>
      </c>
      <c r="T7" s="95">
        <f t="shared" si="9"/>
        <v>0.54</v>
      </c>
      <c r="U7" s="95">
        <f t="shared" si="10"/>
        <v>0.5</v>
      </c>
      <c r="V7" s="95">
        <f t="shared" si="11"/>
        <v>0.5</v>
      </c>
      <c r="W7" s="95">
        <f t="shared" si="12"/>
        <v>0.47</v>
      </c>
      <c r="X7" s="95">
        <f t="shared" si="13"/>
        <v>0.48</v>
      </c>
      <c r="Y7" s="95">
        <f t="shared" si="14"/>
        <v>0.44</v>
      </c>
      <c r="Z7" s="95">
        <f t="shared" si="15"/>
        <v>0.48</v>
      </c>
      <c r="AA7" s="95">
        <f t="shared" si="16"/>
        <v>0.42</v>
      </c>
      <c r="AB7" s="95">
        <f t="shared" si="17"/>
        <v>0.5</v>
      </c>
      <c r="AC7" s="95">
        <f t="shared" si="18"/>
        <v>0.51</v>
      </c>
      <c r="AD7" s="95">
        <f t="shared" si="19"/>
        <v>0.55000000000000004</v>
      </c>
      <c r="AE7" s="95">
        <f t="shared" si="20"/>
        <v>0.46</v>
      </c>
      <c r="AF7" s="95">
        <f t="shared" si="21"/>
        <v>0.51</v>
      </c>
      <c r="AG7" s="95">
        <f t="shared" si="22"/>
        <v>0.41</v>
      </c>
      <c r="AH7" s="95">
        <f t="shared" si="23"/>
        <v>0.45</v>
      </c>
      <c r="AI7" s="95">
        <f t="shared" si="24"/>
        <v>0.48</v>
      </c>
      <c r="AJ7" s="95">
        <f t="shared" si="25"/>
        <v>0.45</v>
      </c>
    </row>
    <row r="8" spans="1:36" ht="12.95" customHeight="1" x14ac:dyDescent="0.15">
      <c r="A8" s="94">
        <v>285</v>
      </c>
      <c r="B8" s="135" t="s">
        <v>52</v>
      </c>
      <c r="C8" s="136"/>
      <c r="D8" s="94">
        <v>22</v>
      </c>
      <c r="E8" s="94">
        <v>21</v>
      </c>
      <c r="F8" s="4">
        <f t="shared" si="0"/>
        <v>0.41</v>
      </c>
      <c r="G8" s="5"/>
      <c r="H8" s="94"/>
      <c r="I8" s="94"/>
      <c r="J8" s="1" t="s">
        <v>15</v>
      </c>
      <c r="K8" s="95">
        <f t="shared" si="1"/>
        <v>0.36</v>
      </c>
      <c r="L8" s="95">
        <f t="shared" si="2"/>
        <v>0.4</v>
      </c>
      <c r="M8" s="95">
        <f t="shared" si="3"/>
        <v>0.41</v>
      </c>
      <c r="N8" s="95">
        <f t="shared" si="4"/>
        <v>0.4</v>
      </c>
      <c r="O8" s="95">
        <f t="shared" si="5"/>
        <v>0.4</v>
      </c>
      <c r="P8" s="95">
        <f t="shared" si="26"/>
        <v>0.41</v>
      </c>
      <c r="Q8" s="95">
        <f t="shared" si="6"/>
        <v>0.36</v>
      </c>
      <c r="R8" s="95">
        <f t="shared" si="7"/>
        <v>0.4</v>
      </c>
      <c r="S8" s="95">
        <f t="shared" si="8"/>
        <v>0.41</v>
      </c>
      <c r="T8" s="95">
        <f t="shared" si="9"/>
        <v>0.44</v>
      </c>
      <c r="U8" s="95">
        <f t="shared" si="10"/>
        <v>0.41</v>
      </c>
      <c r="V8" s="95">
        <f t="shared" si="11"/>
        <v>0.41</v>
      </c>
      <c r="W8" s="95">
        <f t="shared" si="12"/>
        <v>0.38</v>
      </c>
      <c r="X8" s="95">
        <f t="shared" si="13"/>
        <v>0.39</v>
      </c>
      <c r="Y8" s="95">
        <f t="shared" si="14"/>
        <v>0.35</v>
      </c>
      <c r="Z8" s="95">
        <f t="shared" si="15"/>
        <v>0.39</v>
      </c>
      <c r="AA8" s="95">
        <f t="shared" si="16"/>
        <v>0.35</v>
      </c>
      <c r="AB8" s="95">
        <f t="shared" si="17"/>
        <v>0.41</v>
      </c>
      <c r="AC8" s="95">
        <f t="shared" si="18"/>
        <v>0.41</v>
      </c>
      <c r="AD8" s="95">
        <f t="shared" si="19"/>
        <v>0.45</v>
      </c>
      <c r="AE8" s="95">
        <f t="shared" si="20"/>
        <v>0.37</v>
      </c>
      <c r="AF8" s="95">
        <f t="shared" si="21"/>
        <v>0.41</v>
      </c>
      <c r="AG8" s="95">
        <f t="shared" si="22"/>
        <v>0.33</v>
      </c>
      <c r="AH8" s="95">
        <f t="shared" si="23"/>
        <v>0.36</v>
      </c>
      <c r="AI8" s="95">
        <f t="shared" si="24"/>
        <v>0.39</v>
      </c>
      <c r="AJ8" s="95">
        <f t="shared" si="25"/>
        <v>0.36</v>
      </c>
    </row>
    <row r="9" spans="1:36" ht="12.95" customHeight="1" x14ac:dyDescent="0.15">
      <c r="A9" s="94">
        <v>286</v>
      </c>
      <c r="B9" s="135" t="s">
        <v>52</v>
      </c>
      <c r="C9" s="136"/>
      <c r="D9" s="94">
        <v>22</v>
      </c>
      <c r="E9" s="94">
        <v>21</v>
      </c>
      <c r="F9" s="4">
        <f t="shared" si="0"/>
        <v>0.41</v>
      </c>
      <c r="G9" s="5"/>
      <c r="H9" s="94"/>
      <c r="I9" s="94"/>
      <c r="J9" s="1" t="s">
        <v>15</v>
      </c>
      <c r="K9" s="95">
        <f t="shared" si="1"/>
        <v>0.36</v>
      </c>
      <c r="L9" s="95">
        <f t="shared" si="2"/>
        <v>0.4</v>
      </c>
      <c r="M9" s="95">
        <f t="shared" si="3"/>
        <v>0.41</v>
      </c>
      <c r="N9" s="95">
        <f t="shared" si="4"/>
        <v>0.4</v>
      </c>
      <c r="O9" s="95">
        <f t="shared" si="5"/>
        <v>0.4</v>
      </c>
      <c r="P9" s="95">
        <f t="shared" si="26"/>
        <v>0.41</v>
      </c>
      <c r="Q9" s="95">
        <f t="shared" si="6"/>
        <v>0.36</v>
      </c>
      <c r="R9" s="95">
        <f t="shared" si="7"/>
        <v>0.4</v>
      </c>
      <c r="S9" s="95">
        <f t="shared" si="8"/>
        <v>0.41</v>
      </c>
      <c r="T9" s="95">
        <f t="shared" si="9"/>
        <v>0.44</v>
      </c>
      <c r="U9" s="95">
        <f t="shared" si="10"/>
        <v>0.41</v>
      </c>
      <c r="V9" s="95">
        <f t="shared" si="11"/>
        <v>0.41</v>
      </c>
      <c r="W9" s="95">
        <f t="shared" si="12"/>
        <v>0.38</v>
      </c>
      <c r="X9" s="95">
        <f t="shared" si="13"/>
        <v>0.39</v>
      </c>
      <c r="Y9" s="95">
        <f t="shared" si="14"/>
        <v>0.35</v>
      </c>
      <c r="Z9" s="95">
        <f t="shared" si="15"/>
        <v>0.39</v>
      </c>
      <c r="AA9" s="95">
        <f t="shared" si="16"/>
        <v>0.35</v>
      </c>
      <c r="AB9" s="95">
        <f t="shared" si="17"/>
        <v>0.41</v>
      </c>
      <c r="AC9" s="95">
        <f t="shared" si="18"/>
        <v>0.41</v>
      </c>
      <c r="AD9" s="95">
        <f t="shared" si="19"/>
        <v>0.45</v>
      </c>
      <c r="AE9" s="95">
        <f t="shared" si="20"/>
        <v>0.37</v>
      </c>
      <c r="AF9" s="95">
        <f t="shared" si="21"/>
        <v>0.41</v>
      </c>
      <c r="AG9" s="95">
        <f t="shared" si="22"/>
        <v>0.33</v>
      </c>
      <c r="AH9" s="95">
        <f t="shared" si="23"/>
        <v>0.36</v>
      </c>
      <c r="AI9" s="95">
        <f t="shared" si="24"/>
        <v>0.39</v>
      </c>
      <c r="AJ9" s="95">
        <f t="shared" si="25"/>
        <v>0.36</v>
      </c>
    </row>
    <row r="10" spans="1:36" ht="12.95" customHeight="1" x14ac:dyDescent="0.15">
      <c r="A10" s="94">
        <v>287</v>
      </c>
      <c r="B10" s="135" t="s">
        <v>52</v>
      </c>
      <c r="C10" s="136"/>
      <c r="D10" s="94">
        <v>18</v>
      </c>
      <c r="E10" s="94">
        <v>20</v>
      </c>
      <c r="F10" s="4">
        <f t="shared" si="0"/>
        <v>0.26</v>
      </c>
      <c r="G10" s="94"/>
      <c r="H10" s="94" t="s">
        <v>61</v>
      </c>
      <c r="I10" s="94" t="s">
        <v>84</v>
      </c>
      <c r="J10" s="1" t="s">
        <v>15</v>
      </c>
      <c r="K10" s="95">
        <f t="shared" si="1"/>
        <v>0.24</v>
      </c>
      <c r="L10" s="95">
        <f t="shared" si="2"/>
        <v>0.26</v>
      </c>
      <c r="M10" s="95">
        <f t="shared" si="3"/>
        <v>0.27</v>
      </c>
      <c r="N10" s="95">
        <f t="shared" si="4"/>
        <v>0.27</v>
      </c>
      <c r="O10" s="95">
        <f t="shared" si="5"/>
        <v>0.27</v>
      </c>
      <c r="P10" s="95">
        <f t="shared" si="26"/>
        <v>0.26</v>
      </c>
      <c r="Q10" s="95">
        <f t="shared" si="6"/>
        <v>0.24</v>
      </c>
      <c r="R10" s="95">
        <f t="shared" si="7"/>
        <v>0.26</v>
      </c>
      <c r="S10" s="95">
        <f t="shared" si="8"/>
        <v>0.27</v>
      </c>
      <c r="T10" s="95">
        <f t="shared" si="9"/>
        <v>0.28999999999999998</v>
      </c>
      <c r="U10" s="95">
        <f t="shared" si="10"/>
        <v>0.26</v>
      </c>
      <c r="V10" s="95">
        <f t="shared" si="11"/>
        <v>0.26</v>
      </c>
      <c r="W10" s="95">
        <f t="shared" si="12"/>
        <v>0.25</v>
      </c>
      <c r="X10" s="95">
        <f t="shared" si="13"/>
        <v>0.26</v>
      </c>
      <c r="Y10" s="95">
        <f t="shared" si="14"/>
        <v>0.23</v>
      </c>
      <c r="Z10" s="95">
        <f t="shared" si="15"/>
        <v>0.25</v>
      </c>
      <c r="AA10" s="95">
        <f t="shared" si="16"/>
        <v>0.23</v>
      </c>
      <c r="AB10" s="95">
        <f t="shared" si="17"/>
        <v>0.26</v>
      </c>
      <c r="AC10" s="95">
        <f t="shared" si="18"/>
        <v>0.27</v>
      </c>
      <c r="AD10" s="95">
        <f t="shared" si="19"/>
        <v>0.31</v>
      </c>
      <c r="AE10" s="95">
        <f t="shared" si="20"/>
        <v>0.24</v>
      </c>
      <c r="AF10" s="95">
        <f t="shared" si="21"/>
        <v>0.26</v>
      </c>
      <c r="AG10" s="95">
        <f t="shared" si="22"/>
        <v>0.22</v>
      </c>
      <c r="AH10" s="95">
        <f t="shared" si="23"/>
        <v>0.23</v>
      </c>
      <c r="AI10" s="95">
        <f t="shared" si="24"/>
        <v>0.26</v>
      </c>
      <c r="AJ10" s="95">
        <f t="shared" si="25"/>
        <v>0.23</v>
      </c>
    </row>
    <row r="11" spans="1:36" ht="12.95" customHeight="1" x14ac:dyDescent="0.15">
      <c r="A11" s="94">
        <v>288</v>
      </c>
      <c r="B11" s="135" t="s">
        <v>52</v>
      </c>
      <c r="C11" s="136"/>
      <c r="D11" s="94">
        <v>28</v>
      </c>
      <c r="E11" s="94">
        <v>25</v>
      </c>
      <c r="F11" s="4">
        <f t="shared" si="0"/>
        <v>0.77</v>
      </c>
      <c r="G11" s="5"/>
      <c r="H11" s="94"/>
      <c r="I11" s="94"/>
      <c r="J11" s="1" t="s">
        <v>15</v>
      </c>
      <c r="K11" s="95">
        <f t="shared" si="1"/>
        <v>0.66</v>
      </c>
      <c r="L11" s="95">
        <f t="shared" si="2"/>
        <v>0.76</v>
      </c>
      <c r="M11" s="95">
        <f t="shared" si="3"/>
        <v>0.77</v>
      </c>
      <c r="N11" s="95">
        <f t="shared" si="4"/>
        <v>0.74</v>
      </c>
      <c r="O11" s="95">
        <f t="shared" si="5"/>
        <v>0.73</v>
      </c>
      <c r="P11" s="95">
        <f t="shared" si="26"/>
        <v>0.77</v>
      </c>
      <c r="Q11" s="95">
        <f t="shared" si="6"/>
        <v>0.66</v>
      </c>
      <c r="R11" s="95">
        <f t="shared" si="7"/>
        <v>0.76</v>
      </c>
      <c r="S11" s="95">
        <f t="shared" si="8"/>
        <v>0.77</v>
      </c>
      <c r="T11" s="95">
        <f t="shared" si="9"/>
        <v>0.83</v>
      </c>
      <c r="U11" s="95">
        <f t="shared" si="10"/>
        <v>0.77</v>
      </c>
      <c r="V11" s="95">
        <f t="shared" si="11"/>
        <v>0.77</v>
      </c>
      <c r="W11" s="95">
        <f t="shared" si="12"/>
        <v>0.71</v>
      </c>
      <c r="X11" s="95">
        <f t="shared" si="13"/>
        <v>0.73</v>
      </c>
      <c r="Y11" s="95">
        <f t="shared" si="14"/>
        <v>0.68</v>
      </c>
      <c r="Z11" s="95">
        <f t="shared" si="15"/>
        <v>0.73</v>
      </c>
      <c r="AA11" s="95">
        <f t="shared" si="16"/>
        <v>0.63</v>
      </c>
      <c r="AB11" s="95">
        <f t="shared" si="17"/>
        <v>0.78</v>
      </c>
      <c r="AC11" s="95">
        <f t="shared" si="18"/>
        <v>0.78</v>
      </c>
      <c r="AD11" s="95">
        <f t="shared" si="19"/>
        <v>0.81</v>
      </c>
      <c r="AE11" s="95">
        <f t="shared" si="20"/>
        <v>0.71</v>
      </c>
      <c r="AF11" s="95">
        <f t="shared" si="21"/>
        <v>0.78</v>
      </c>
      <c r="AG11" s="95">
        <f t="shared" si="22"/>
        <v>0.62</v>
      </c>
      <c r="AH11" s="95">
        <f t="shared" si="23"/>
        <v>0.68</v>
      </c>
      <c r="AI11" s="95">
        <f t="shared" si="24"/>
        <v>0.72</v>
      </c>
      <c r="AJ11" s="95">
        <f t="shared" si="25"/>
        <v>0.68</v>
      </c>
    </row>
    <row r="12" spans="1:36" ht="12.95" customHeight="1" x14ac:dyDescent="0.15">
      <c r="A12" s="94">
        <v>289</v>
      </c>
      <c r="B12" s="135" t="s">
        <v>52</v>
      </c>
      <c r="C12" s="136"/>
      <c r="D12" s="94">
        <v>18</v>
      </c>
      <c r="E12" s="94">
        <v>19</v>
      </c>
      <c r="F12" s="4">
        <f t="shared" si="0"/>
        <v>0.25</v>
      </c>
      <c r="G12" s="5"/>
      <c r="H12" s="94" t="s">
        <v>61</v>
      </c>
      <c r="I12" s="94" t="s">
        <v>84</v>
      </c>
      <c r="J12" s="1" t="s">
        <v>15</v>
      </c>
      <c r="K12" s="95">
        <f t="shared" si="1"/>
        <v>0.23</v>
      </c>
      <c r="L12" s="95">
        <f t="shared" si="2"/>
        <v>0.25</v>
      </c>
      <c r="M12" s="95">
        <f t="shared" si="3"/>
        <v>0.26</v>
      </c>
      <c r="N12" s="95">
        <f t="shared" si="4"/>
        <v>0.25</v>
      </c>
      <c r="O12" s="95">
        <f t="shared" si="5"/>
        <v>0.25</v>
      </c>
      <c r="P12" s="95">
        <f t="shared" si="26"/>
        <v>0.25</v>
      </c>
      <c r="Q12" s="95">
        <f t="shared" si="6"/>
        <v>0.23</v>
      </c>
      <c r="R12" s="95">
        <f t="shared" si="7"/>
        <v>0.25</v>
      </c>
      <c r="S12" s="95">
        <f t="shared" si="8"/>
        <v>0.26</v>
      </c>
      <c r="T12" s="95">
        <f t="shared" si="9"/>
        <v>0.27</v>
      </c>
      <c r="U12" s="95">
        <f t="shared" si="10"/>
        <v>0.25</v>
      </c>
      <c r="V12" s="95">
        <f t="shared" si="11"/>
        <v>0.25</v>
      </c>
      <c r="W12" s="95">
        <f t="shared" si="12"/>
        <v>0.24</v>
      </c>
      <c r="X12" s="95">
        <f t="shared" si="13"/>
        <v>0.25</v>
      </c>
      <c r="Y12" s="95">
        <f t="shared" si="14"/>
        <v>0.22</v>
      </c>
      <c r="Z12" s="95">
        <f t="shared" si="15"/>
        <v>0.24</v>
      </c>
      <c r="AA12" s="95">
        <f t="shared" si="16"/>
        <v>0.22</v>
      </c>
      <c r="AB12" s="95">
        <f t="shared" si="17"/>
        <v>0.25</v>
      </c>
      <c r="AC12" s="95">
        <f t="shared" si="18"/>
        <v>0.25</v>
      </c>
      <c r="AD12" s="95">
        <f t="shared" si="19"/>
        <v>0.28999999999999998</v>
      </c>
      <c r="AE12" s="95">
        <f t="shared" si="20"/>
        <v>0.23</v>
      </c>
      <c r="AF12" s="95">
        <f t="shared" si="21"/>
        <v>0.25</v>
      </c>
      <c r="AG12" s="95">
        <f t="shared" si="22"/>
        <v>0.21</v>
      </c>
      <c r="AH12" s="95">
        <f t="shared" si="23"/>
        <v>0.22</v>
      </c>
      <c r="AI12" s="95">
        <f t="shared" si="24"/>
        <v>0.24</v>
      </c>
      <c r="AJ12" s="95">
        <f t="shared" si="25"/>
        <v>0.22</v>
      </c>
    </row>
    <row r="13" spans="1:36" ht="12.95" customHeight="1" x14ac:dyDescent="0.15">
      <c r="A13" s="94">
        <v>290</v>
      </c>
      <c r="B13" s="135" t="s">
        <v>52</v>
      </c>
      <c r="C13" s="136"/>
      <c r="D13" s="94">
        <v>28</v>
      </c>
      <c r="E13" s="94">
        <v>25</v>
      </c>
      <c r="F13" s="4">
        <f t="shared" si="0"/>
        <v>0.77</v>
      </c>
      <c r="G13" s="5"/>
      <c r="H13" s="94"/>
      <c r="I13" s="94"/>
      <c r="J13" s="1" t="s">
        <v>15</v>
      </c>
      <c r="K13" s="95">
        <f t="shared" si="1"/>
        <v>0.66</v>
      </c>
      <c r="L13" s="95">
        <f t="shared" si="2"/>
        <v>0.76</v>
      </c>
      <c r="M13" s="95">
        <f t="shared" si="3"/>
        <v>0.77</v>
      </c>
      <c r="N13" s="95">
        <f t="shared" si="4"/>
        <v>0.74</v>
      </c>
      <c r="O13" s="95">
        <f t="shared" si="5"/>
        <v>0.73</v>
      </c>
      <c r="P13" s="95">
        <f t="shared" si="26"/>
        <v>0.77</v>
      </c>
      <c r="Q13" s="95">
        <f t="shared" si="6"/>
        <v>0.66</v>
      </c>
      <c r="R13" s="95">
        <f t="shared" si="7"/>
        <v>0.76</v>
      </c>
      <c r="S13" s="95">
        <f t="shared" si="8"/>
        <v>0.77</v>
      </c>
      <c r="T13" s="95">
        <f t="shared" si="9"/>
        <v>0.83</v>
      </c>
      <c r="U13" s="95">
        <f t="shared" si="10"/>
        <v>0.77</v>
      </c>
      <c r="V13" s="95">
        <f t="shared" si="11"/>
        <v>0.77</v>
      </c>
      <c r="W13" s="95">
        <f t="shared" si="12"/>
        <v>0.71</v>
      </c>
      <c r="X13" s="95">
        <f t="shared" si="13"/>
        <v>0.73</v>
      </c>
      <c r="Y13" s="95">
        <f t="shared" si="14"/>
        <v>0.68</v>
      </c>
      <c r="Z13" s="95">
        <f t="shared" si="15"/>
        <v>0.73</v>
      </c>
      <c r="AA13" s="95">
        <f t="shared" si="16"/>
        <v>0.63</v>
      </c>
      <c r="AB13" s="95">
        <f t="shared" si="17"/>
        <v>0.78</v>
      </c>
      <c r="AC13" s="95">
        <f t="shared" si="18"/>
        <v>0.78</v>
      </c>
      <c r="AD13" s="95">
        <f t="shared" si="19"/>
        <v>0.81</v>
      </c>
      <c r="AE13" s="95">
        <f t="shared" si="20"/>
        <v>0.71</v>
      </c>
      <c r="AF13" s="95">
        <f t="shared" si="21"/>
        <v>0.78</v>
      </c>
      <c r="AG13" s="95">
        <f t="shared" si="22"/>
        <v>0.62</v>
      </c>
      <c r="AH13" s="95">
        <f t="shared" si="23"/>
        <v>0.68</v>
      </c>
      <c r="AI13" s="95">
        <f t="shared" si="24"/>
        <v>0.72</v>
      </c>
      <c r="AJ13" s="95">
        <f t="shared" si="25"/>
        <v>0.68</v>
      </c>
    </row>
    <row r="14" spans="1:36" ht="12.95" customHeight="1" x14ac:dyDescent="0.15">
      <c r="A14" s="94">
        <v>291</v>
      </c>
      <c r="B14" s="135" t="s">
        <v>64</v>
      </c>
      <c r="C14" s="136"/>
      <c r="D14" s="94">
        <v>14</v>
      </c>
      <c r="E14" s="94">
        <v>12</v>
      </c>
      <c r="F14" s="4">
        <f t="shared" si="0"/>
        <v>0.1</v>
      </c>
      <c r="G14" s="5"/>
      <c r="H14" s="94" t="s">
        <v>61</v>
      </c>
      <c r="I14" s="94" t="s">
        <v>84</v>
      </c>
      <c r="J14" s="1" t="s">
        <v>15</v>
      </c>
      <c r="K14" s="95">
        <f t="shared" si="1"/>
        <v>0.09</v>
      </c>
      <c r="L14" s="95">
        <f t="shared" si="2"/>
        <v>0.1</v>
      </c>
      <c r="M14" s="95">
        <f t="shared" si="3"/>
        <v>0.1</v>
      </c>
      <c r="N14" s="95">
        <f t="shared" si="4"/>
        <v>0.1</v>
      </c>
      <c r="O14" s="95">
        <f t="shared" si="5"/>
        <v>0.1</v>
      </c>
      <c r="P14" s="95">
        <f t="shared" si="26"/>
        <v>0.1</v>
      </c>
      <c r="Q14" s="95">
        <f t="shared" si="6"/>
        <v>0.09</v>
      </c>
      <c r="R14" s="95">
        <f t="shared" si="7"/>
        <v>0.1</v>
      </c>
      <c r="S14" s="95">
        <f t="shared" si="8"/>
        <v>0.1</v>
      </c>
      <c r="T14" s="95">
        <f t="shared" si="9"/>
        <v>0.1</v>
      </c>
      <c r="U14" s="95">
        <f t="shared" si="10"/>
        <v>0.1</v>
      </c>
      <c r="V14" s="95">
        <f t="shared" si="11"/>
        <v>0.1</v>
      </c>
      <c r="W14" s="95">
        <f t="shared" si="12"/>
        <v>0.1</v>
      </c>
      <c r="X14" s="95">
        <f t="shared" si="13"/>
        <v>0.1</v>
      </c>
      <c r="Y14" s="95">
        <f t="shared" si="14"/>
        <v>0.08</v>
      </c>
      <c r="Z14" s="95">
        <f t="shared" si="15"/>
        <v>0.1</v>
      </c>
      <c r="AA14" s="95">
        <f t="shared" si="16"/>
        <v>0.09</v>
      </c>
      <c r="AB14" s="95">
        <f t="shared" si="17"/>
        <v>0.09</v>
      </c>
      <c r="AC14" s="95">
        <f t="shared" si="18"/>
        <v>0.1</v>
      </c>
      <c r="AD14" s="95">
        <f t="shared" si="19"/>
        <v>0.12</v>
      </c>
      <c r="AE14" s="95">
        <f t="shared" si="20"/>
        <v>0.09</v>
      </c>
      <c r="AF14" s="95">
        <f t="shared" si="21"/>
        <v>0.09</v>
      </c>
      <c r="AG14" s="95">
        <f t="shared" si="22"/>
        <v>0.09</v>
      </c>
      <c r="AH14" s="95">
        <f t="shared" si="23"/>
        <v>0.09</v>
      </c>
      <c r="AI14" s="95">
        <f t="shared" si="24"/>
        <v>0.1</v>
      </c>
      <c r="AJ14" s="95">
        <f t="shared" si="25"/>
        <v>0.09</v>
      </c>
    </row>
    <row r="15" spans="1:36" ht="12.95" customHeight="1" x14ac:dyDescent="0.15">
      <c r="A15" s="94">
        <v>292</v>
      </c>
      <c r="B15" s="135" t="s">
        <v>52</v>
      </c>
      <c r="C15" s="136"/>
      <c r="D15" s="94">
        <v>18</v>
      </c>
      <c r="E15" s="94">
        <v>16</v>
      </c>
      <c r="F15" s="4">
        <f t="shared" si="0"/>
        <v>0.21</v>
      </c>
      <c r="G15" s="94"/>
      <c r="H15" s="94" t="s">
        <v>61</v>
      </c>
      <c r="I15" s="94" t="s">
        <v>84</v>
      </c>
      <c r="J15" s="1" t="s">
        <v>15</v>
      </c>
      <c r="K15" s="95">
        <f t="shared" si="1"/>
        <v>0.19</v>
      </c>
      <c r="L15" s="95">
        <f t="shared" si="2"/>
        <v>0.21</v>
      </c>
      <c r="M15" s="95">
        <f t="shared" si="3"/>
        <v>0.21</v>
      </c>
      <c r="N15" s="95">
        <f t="shared" si="4"/>
        <v>0.21</v>
      </c>
      <c r="O15" s="95">
        <f t="shared" si="5"/>
        <v>0.21</v>
      </c>
      <c r="P15" s="95">
        <f t="shared" si="26"/>
        <v>0.21</v>
      </c>
      <c r="Q15" s="95">
        <f t="shared" si="6"/>
        <v>0.19</v>
      </c>
      <c r="R15" s="95">
        <f t="shared" si="7"/>
        <v>0.21</v>
      </c>
      <c r="S15" s="95">
        <f t="shared" si="8"/>
        <v>0.21</v>
      </c>
      <c r="T15" s="95">
        <f t="shared" si="9"/>
        <v>0.22</v>
      </c>
      <c r="U15" s="95">
        <f t="shared" si="10"/>
        <v>0.21</v>
      </c>
      <c r="V15" s="95">
        <f t="shared" si="11"/>
        <v>0.21</v>
      </c>
      <c r="W15" s="95">
        <f t="shared" si="12"/>
        <v>0.2</v>
      </c>
      <c r="X15" s="95">
        <f t="shared" si="13"/>
        <v>0.21</v>
      </c>
      <c r="Y15" s="95">
        <f t="shared" si="14"/>
        <v>0.18</v>
      </c>
      <c r="Z15" s="95">
        <f t="shared" si="15"/>
        <v>0.2</v>
      </c>
      <c r="AA15" s="95">
        <f t="shared" si="16"/>
        <v>0.19</v>
      </c>
      <c r="AB15" s="95">
        <f t="shared" si="17"/>
        <v>0.21</v>
      </c>
      <c r="AC15" s="95">
        <f t="shared" si="18"/>
        <v>0.21</v>
      </c>
      <c r="AD15" s="95">
        <f t="shared" si="19"/>
        <v>0.24</v>
      </c>
      <c r="AE15" s="95">
        <f t="shared" si="20"/>
        <v>0.19</v>
      </c>
      <c r="AF15" s="95">
        <f t="shared" si="21"/>
        <v>0.21</v>
      </c>
      <c r="AG15" s="95">
        <f t="shared" si="22"/>
        <v>0.18</v>
      </c>
      <c r="AH15" s="95">
        <f t="shared" si="23"/>
        <v>0.19</v>
      </c>
      <c r="AI15" s="95">
        <f t="shared" si="24"/>
        <v>0.21</v>
      </c>
      <c r="AJ15" s="95">
        <f t="shared" si="25"/>
        <v>0.19</v>
      </c>
    </row>
    <row r="16" spans="1:36" ht="12.95" customHeight="1" x14ac:dyDescent="0.15">
      <c r="A16" s="94">
        <v>293</v>
      </c>
      <c r="B16" s="135" t="s">
        <v>52</v>
      </c>
      <c r="C16" s="136"/>
      <c r="D16" s="94">
        <v>30</v>
      </c>
      <c r="E16" s="94">
        <v>25</v>
      </c>
      <c r="F16" s="4">
        <f t="shared" si="0"/>
        <v>0.86</v>
      </c>
      <c r="G16" s="5"/>
      <c r="H16" s="94"/>
      <c r="I16" s="94"/>
      <c r="J16" s="1" t="s">
        <v>15</v>
      </c>
      <c r="K16" s="95">
        <f t="shared" si="1"/>
        <v>0.75</v>
      </c>
      <c r="L16" s="95">
        <f t="shared" si="2"/>
        <v>0.86</v>
      </c>
      <c r="M16" s="95">
        <f t="shared" si="3"/>
        <v>0.86</v>
      </c>
      <c r="N16" s="95">
        <f t="shared" si="4"/>
        <v>0.84</v>
      </c>
      <c r="O16" s="95">
        <f t="shared" si="5"/>
        <v>0.83</v>
      </c>
      <c r="P16" s="95">
        <f t="shared" si="26"/>
        <v>0.86</v>
      </c>
      <c r="Q16" s="95">
        <f t="shared" si="6"/>
        <v>0.75</v>
      </c>
      <c r="R16" s="95">
        <f t="shared" si="7"/>
        <v>0.86</v>
      </c>
      <c r="S16" s="95">
        <f t="shared" si="8"/>
        <v>0.87</v>
      </c>
      <c r="T16" s="95">
        <f t="shared" si="9"/>
        <v>0.94</v>
      </c>
      <c r="U16" s="95">
        <f t="shared" si="10"/>
        <v>0.87</v>
      </c>
      <c r="V16" s="95">
        <f t="shared" si="11"/>
        <v>0.88</v>
      </c>
      <c r="W16" s="95">
        <f t="shared" si="12"/>
        <v>0.8</v>
      </c>
      <c r="X16" s="95">
        <f t="shared" si="13"/>
        <v>0.82</v>
      </c>
      <c r="Y16" s="95">
        <f t="shared" si="14"/>
        <v>0.78</v>
      </c>
      <c r="Z16" s="95">
        <f t="shared" si="15"/>
        <v>0.82</v>
      </c>
      <c r="AA16" s="95">
        <f t="shared" si="16"/>
        <v>0.72</v>
      </c>
      <c r="AB16" s="95">
        <f t="shared" si="17"/>
        <v>0.89</v>
      </c>
      <c r="AC16" s="95">
        <f t="shared" si="18"/>
        <v>0.89</v>
      </c>
      <c r="AD16" s="95">
        <f t="shared" si="19"/>
        <v>0.91</v>
      </c>
      <c r="AE16" s="95">
        <f t="shared" si="20"/>
        <v>0.81</v>
      </c>
      <c r="AF16" s="95">
        <f t="shared" si="21"/>
        <v>0.89</v>
      </c>
      <c r="AG16" s="95">
        <f t="shared" si="22"/>
        <v>0.71</v>
      </c>
      <c r="AH16" s="95">
        <f t="shared" si="23"/>
        <v>0.78</v>
      </c>
      <c r="AI16" s="95">
        <f t="shared" si="24"/>
        <v>0.81</v>
      </c>
      <c r="AJ16" s="95">
        <f t="shared" si="25"/>
        <v>0.78</v>
      </c>
    </row>
    <row r="17" spans="1:36" ht="12.95" customHeight="1" x14ac:dyDescent="0.15">
      <c r="A17" s="94">
        <v>294</v>
      </c>
      <c r="B17" s="135" t="s">
        <v>52</v>
      </c>
      <c r="C17" s="136"/>
      <c r="D17" s="94">
        <v>20</v>
      </c>
      <c r="E17" s="94">
        <v>20</v>
      </c>
      <c r="F17" s="4">
        <f t="shared" si="0"/>
        <v>0.32</v>
      </c>
      <c r="G17" s="94"/>
      <c r="H17" s="94"/>
      <c r="I17" s="94"/>
      <c r="J17" s="1" t="s">
        <v>15</v>
      </c>
      <c r="K17" s="95">
        <f t="shared" si="1"/>
        <v>0.28999999999999998</v>
      </c>
      <c r="L17" s="95">
        <f t="shared" si="2"/>
        <v>0.32</v>
      </c>
      <c r="M17" s="95">
        <f t="shared" si="3"/>
        <v>0.33</v>
      </c>
      <c r="N17" s="95">
        <f t="shared" si="4"/>
        <v>0.32</v>
      </c>
      <c r="O17" s="95">
        <f t="shared" si="5"/>
        <v>0.32</v>
      </c>
      <c r="P17" s="95">
        <f t="shared" si="26"/>
        <v>0.32</v>
      </c>
      <c r="Q17" s="95">
        <f t="shared" si="6"/>
        <v>0.28999999999999998</v>
      </c>
      <c r="R17" s="95">
        <f t="shared" si="7"/>
        <v>0.32</v>
      </c>
      <c r="S17" s="95">
        <f t="shared" si="8"/>
        <v>0.33</v>
      </c>
      <c r="T17" s="95">
        <f t="shared" si="9"/>
        <v>0.35</v>
      </c>
      <c r="U17" s="95">
        <f t="shared" si="10"/>
        <v>0.32</v>
      </c>
      <c r="V17" s="95">
        <f t="shared" si="11"/>
        <v>0.32</v>
      </c>
      <c r="W17" s="95">
        <f t="shared" si="12"/>
        <v>0.31</v>
      </c>
      <c r="X17" s="95">
        <f t="shared" si="13"/>
        <v>0.32</v>
      </c>
      <c r="Y17" s="95">
        <f t="shared" si="14"/>
        <v>0.28000000000000003</v>
      </c>
      <c r="Z17" s="95">
        <f t="shared" si="15"/>
        <v>0.31</v>
      </c>
      <c r="AA17" s="95">
        <f t="shared" si="16"/>
        <v>0.28000000000000003</v>
      </c>
      <c r="AB17" s="95">
        <f t="shared" si="17"/>
        <v>0.32</v>
      </c>
      <c r="AC17" s="95">
        <f t="shared" si="18"/>
        <v>0.33</v>
      </c>
      <c r="AD17" s="95">
        <f t="shared" si="19"/>
        <v>0.37</v>
      </c>
      <c r="AE17" s="95">
        <f t="shared" si="20"/>
        <v>0.28999999999999998</v>
      </c>
      <c r="AF17" s="95">
        <f t="shared" si="21"/>
        <v>0.32</v>
      </c>
      <c r="AG17" s="95">
        <f t="shared" si="22"/>
        <v>0.27</v>
      </c>
      <c r="AH17" s="95">
        <f t="shared" si="23"/>
        <v>0.28999999999999998</v>
      </c>
      <c r="AI17" s="95">
        <f t="shared" si="24"/>
        <v>0.31</v>
      </c>
      <c r="AJ17" s="95">
        <f t="shared" si="25"/>
        <v>0.28999999999999998</v>
      </c>
    </row>
    <row r="18" spans="1:36" ht="12.95" customHeight="1" x14ac:dyDescent="0.15">
      <c r="A18" s="94">
        <v>295</v>
      </c>
      <c r="B18" s="135" t="s">
        <v>52</v>
      </c>
      <c r="C18" s="136"/>
      <c r="D18" s="94">
        <v>16</v>
      </c>
      <c r="E18" s="94">
        <v>16</v>
      </c>
      <c r="F18" s="4">
        <f t="shared" si="0"/>
        <v>0.17</v>
      </c>
      <c r="G18" s="5"/>
      <c r="H18" s="94"/>
      <c r="I18" s="94"/>
      <c r="J18" s="1" t="s">
        <v>15</v>
      </c>
      <c r="K18" s="95">
        <f t="shared" si="1"/>
        <v>0.16</v>
      </c>
      <c r="L18" s="95">
        <f t="shared" si="2"/>
        <v>0.17</v>
      </c>
      <c r="M18" s="95">
        <f t="shared" si="3"/>
        <v>0.17</v>
      </c>
      <c r="N18" s="95">
        <f t="shared" si="4"/>
        <v>0.17</v>
      </c>
      <c r="O18" s="95">
        <f t="shared" si="5"/>
        <v>0.17</v>
      </c>
      <c r="P18" s="95">
        <f t="shared" si="26"/>
        <v>0.17</v>
      </c>
      <c r="Q18" s="95">
        <f t="shared" si="6"/>
        <v>0.15</v>
      </c>
      <c r="R18" s="95">
        <f t="shared" si="7"/>
        <v>0.17</v>
      </c>
      <c r="S18" s="95">
        <f t="shared" si="8"/>
        <v>0.17</v>
      </c>
      <c r="T18" s="95">
        <f t="shared" si="9"/>
        <v>0.18</v>
      </c>
      <c r="U18" s="95">
        <f t="shared" si="10"/>
        <v>0.17</v>
      </c>
      <c r="V18" s="95">
        <f t="shared" si="11"/>
        <v>0.17</v>
      </c>
      <c r="W18" s="95">
        <f t="shared" si="12"/>
        <v>0.16</v>
      </c>
      <c r="X18" s="95">
        <f t="shared" si="13"/>
        <v>0.17</v>
      </c>
      <c r="Y18" s="95">
        <f t="shared" si="14"/>
        <v>0.14000000000000001</v>
      </c>
      <c r="Z18" s="95">
        <f t="shared" si="15"/>
        <v>0.16</v>
      </c>
      <c r="AA18" s="95">
        <f t="shared" si="16"/>
        <v>0.15</v>
      </c>
      <c r="AB18" s="95">
        <f t="shared" si="17"/>
        <v>0.16</v>
      </c>
      <c r="AC18" s="95">
        <f t="shared" si="18"/>
        <v>0.17</v>
      </c>
      <c r="AD18" s="95">
        <f t="shared" si="19"/>
        <v>0.2</v>
      </c>
      <c r="AE18" s="95">
        <f t="shared" si="20"/>
        <v>0.15</v>
      </c>
      <c r="AF18" s="95">
        <f t="shared" si="21"/>
        <v>0.16</v>
      </c>
      <c r="AG18" s="95">
        <f t="shared" si="22"/>
        <v>0.14000000000000001</v>
      </c>
      <c r="AH18" s="95">
        <f t="shared" si="23"/>
        <v>0.15</v>
      </c>
      <c r="AI18" s="95">
        <f t="shared" si="24"/>
        <v>0.17</v>
      </c>
      <c r="AJ18" s="95">
        <f t="shared" si="25"/>
        <v>0.15</v>
      </c>
    </row>
    <row r="19" spans="1:36" ht="12.95" customHeight="1" x14ac:dyDescent="0.15">
      <c r="A19" s="94">
        <v>296</v>
      </c>
      <c r="B19" s="135" t="s">
        <v>52</v>
      </c>
      <c r="C19" s="136"/>
      <c r="D19" s="94">
        <v>22</v>
      </c>
      <c r="E19" s="94">
        <v>21</v>
      </c>
      <c r="F19" s="4">
        <f t="shared" si="0"/>
        <v>0.41</v>
      </c>
      <c r="G19" s="5"/>
      <c r="H19" s="94"/>
      <c r="I19" s="94"/>
      <c r="J19" s="1" t="s">
        <v>15</v>
      </c>
      <c r="K19" s="95">
        <f t="shared" si="1"/>
        <v>0.36</v>
      </c>
      <c r="L19" s="95">
        <f t="shared" si="2"/>
        <v>0.4</v>
      </c>
      <c r="M19" s="95">
        <f t="shared" si="3"/>
        <v>0.41</v>
      </c>
      <c r="N19" s="95">
        <f t="shared" si="4"/>
        <v>0.4</v>
      </c>
      <c r="O19" s="95">
        <f t="shared" si="5"/>
        <v>0.4</v>
      </c>
      <c r="P19" s="95">
        <f t="shared" si="26"/>
        <v>0.41</v>
      </c>
      <c r="Q19" s="95">
        <f t="shared" si="6"/>
        <v>0.36</v>
      </c>
      <c r="R19" s="95">
        <f t="shared" si="7"/>
        <v>0.4</v>
      </c>
      <c r="S19" s="95">
        <f t="shared" si="8"/>
        <v>0.41</v>
      </c>
      <c r="T19" s="95">
        <f t="shared" si="9"/>
        <v>0.44</v>
      </c>
      <c r="U19" s="95">
        <f t="shared" si="10"/>
        <v>0.41</v>
      </c>
      <c r="V19" s="95">
        <f t="shared" si="11"/>
        <v>0.41</v>
      </c>
      <c r="W19" s="95">
        <f t="shared" si="12"/>
        <v>0.38</v>
      </c>
      <c r="X19" s="95">
        <f t="shared" si="13"/>
        <v>0.39</v>
      </c>
      <c r="Y19" s="95">
        <f t="shared" si="14"/>
        <v>0.35</v>
      </c>
      <c r="Z19" s="95">
        <f t="shared" si="15"/>
        <v>0.39</v>
      </c>
      <c r="AA19" s="95">
        <f t="shared" si="16"/>
        <v>0.35</v>
      </c>
      <c r="AB19" s="95">
        <f t="shared" si="17"/>
        <v>0.41</v>
      </c>
      <c r="AC19" s="95">
        <f t="shared" si="18"/>
        <v>0.41</v>
      </c>
      <c r="AD19" s="95">
        <f t="shared" si="19"/>
        <v>0.45</v>
      </c>
      <c r="AE19" s="95">
        <f t="shared" si="20"/>
        <v>0.37</v>
      </c>
      <c r="AF19" s="95">
        <f t="shared" si="21"/>
        <v>0.41</v>
      </c>
      <c r="AG19" s="95">
        <f t="shared" si="22"/>
        <v>0.33</v>
      </c>
      <c r="AH19" s="95">
        <f t="shared" si="23"/>
        <v>0.36</v>
      </c>
      <c r="AI19" s="95">
        <f t="shared" si="24"/>
        <v>0.39</v>
      </c>
      <c r="AJ19" s="95">
        <f t="shared" si="25"/>
        <v>0.36</v>
      </c>
    </row>
    <row r="20" spans="1:36" ht="12.95" customHeight="1" x14ac:dyDescent="0.15">
      <c r="A20" s="94">
        <v>297</v>
      </c>
      <c r="B20" s="135" t="s">
        <v>52</v>
      </c>
      <c r="C20" s="136"/>
      <c r="D20" s="94">
        <v>32</v>
      </c>
      <c r="E20" s="94">
        <v>26</v>
      </c>
      <c r="F20" s="4">
        <f t="shared" si="0"/>
        <v>0.98</v>
      </c>
      <c r="G20" s="5"/>
      <c r="H20" s="94"/>
      <c r="I20" s="94"/>
      <c r="J20" s="1" t="s">
        <v>15</v>
      </c>
      <c r="K20" s="95">
        <f t="shared" si="1"/>
        <v>0.87</v>
      </c>
      <c r="L20" s="95">
        <f t="shared" si="2"/>
        <v>1.01</v>
      </c>
      <c r="M20" s="95">
        <f t="shared" si="3"/>
        <v>1.01</v>
      </c>
      <c r="N20" s="95">
        <f t="shared" si="4"/>
        <v>0.98</v>
      </c>
      <c r="O20" s="95">
        <f t="shared" si="5"/>
        <v>0.97</v>
      </c>
      <c r="P20" s="95">
        <f t="shared" si="26"/>
        <v>0.98</v>
      </c>
      <c r="Q20" s="95">
        <f t="shared" si="6"/>
        <v>0.88</v>
      </c>
      <c r="R20" s="95">
        <f t="shared" si="7"/>
        <v>1.01</v>
      </c>
      <c r="S20" s="95">
        <f t="shared" si="8"/>
        <v>1.02</v>
      </c>
      <c r="T20" s="95">
        <f t="shared" si="9"/>
        <v>1.1000000000000001</v>
      </c>
      <c r="U20" s="95">
        <f t="shared" si="10"/>
        <v>1.1000000000000001</v>
      </c>
      <c r="V20" s="95">
        <f t="shared" si="11"/>
        <v>1.03</v>
      </c>
      <c r="W20" s="95">
        <f t="shared" si="12"/>
        <v>0.94</v>
      </c>
      <c r="X20" s="95">
        <f t="shared" si="13"/>
        <v>0.96</v>
      </c>
      <c r="Y20" s="95">
        <f t="shared" si="14"/>
        <v>0.92</v>
      </c>
      <c r="Z20" s="95">
        <f t="shared" si="15"/>
        <v>0.96</v>
      </c>
      <c r="AA20" s="95">
        <f t="shared" si="16"/>
        <v>0.84</v>
      </c>
      <c r="AB20" s="95">
        <f t="shared" si="17"/>
        <v>1.05</v>
      </c>
      <c r="AC20" s="95">
        <f t="shared" si="18"/>
        <v>1.05</v>
      </c>
      <c r="AD20" s="95">
        <f t="shared" si="19"/>
        <v>1.05</v>
      </c>
      <c r="AE20" s="95">
        <f t="shared" si="20"/>
        <v>0.96</v>
      </c>
      <c r="AF20" s="95">
        <f t="shared" si="21"/>
        <v>1.05</v>
      </c>
      <c r="AG20" s="95">
        <f t="shared" si="22"/>
        <v>0.83</v>
      </c>
      <c r="AH20" s="95">
        <f t="shared" si="23"/>
        <v>0.92</v>
      </c>
      <c r="AI20" s="95">
        <f t="shared" si="24"/>
        <v>0.95</v>
      </c>
      <c r="AJ20" s="95">
        <f t="shared" si="25"/>
        <v>0.92</v>
      </c>
    </row>
    <row r="21" spans="1:36" ht="12.95" customHeight="1" x14ac:dyDescent="0.15">
      <c r="A21" s="94"/>
      <c r="B21" s="135"/>
      <c r="C21" s="136"/>
      <c r="D21" s="94"/>
      <c r="E21" s="94"/>
      <c r="F21" s="4" t="str">
        <f t="shared" si="0"/>
        <v/>
      </c>
      <c r="G21" s="5"/>
      <c r="H21" s="94"/>
      <c r="I21" s="94"/>
      <c r="J21" s="1" t="s">
        <v>15</v>
      </c>
      <c r="K21" s="95" t="e">
        <f t="shared" si="1"/>
        <v>#NUM!</v>
      </c>
      <c r="L21" s="95" t="e">
        <f t="shared" si="2"/>
        <v>#NUM!</v>
      </c>
      <c r="M21" s="95" t="e">
        <f t="shared" si="3"/>
        <v>#NUM!</v>
      </c>
      <c r="N21" s="95" t="e">
        <f t="shared" si="4"/>
        <v>#NUM!</v>
      </c>
      <c r="O21" s="95" t="e">
        <f t="shared" si="5"/>
        <v>#NUM!</v>
      </c>
      <c r="P21" s="95" t="e">
        <f t="shared" si="26"/>
        <v>#N/A</v>
      </c>
      <c r="Q21" s="95" t="e">
        <f t="shared" si="6"/>
        <v>#NUM!</v>
      </c>
      <c r="R21" s="95" t="e">
        <f t="shared" si="7"/>
        <v>#NUM!</v>
      </c>
      <c r="S21" s="95" t="e">
        <f t="shared" si="8"/>
        <v>#NUM!</v>
      </c>
      <c r="T21" s="95" t="e">
        <f t="shared" si="9"/>
        <v>#NUM!</v>
      </c>
      <c r="U21" s="95" t="e">
        <f t="shared" si="10"/>
        <v>#N/A</v>
      </c>
      <c r="V21" s="95" t="e">
        <f t="shared" si="11"/>
        <v>#NUM!</v>
      </c>
      <c r="W21" s="95" t="e">
        <f t="shared" si="12"/>
        <v>#NUM!</v>
      </c>
      <c r="X21" s="95" t="e">
        <f t="shared" si="13"/>
        <v>#NUM!</v>
      </c>
      <c r="Y21" s="95" t="e">
        <f t="shared" si="14"/>
        <v>#NUM!</v>
      </c>
      <c r="Z21" s="95" t="e">
        <f t="shared" si="15"/>
        <v>#N/A</v>
      </c>
      <c r="AA21" s="95" t="e">
        <f t="shared" si="16"/>
        <v>#NUM!</v>
      </c>
      <c r="AB21" s="95" t="e">
        <f t="shared" si="17"/>
        <v>#NUM!</v>
      </c>
      <c r="AC21" s="95" t="e">
        <f t="shared" si="18"/>
        <v>#NUM!</v>
      </c>
      <c r="AD21" s="95" t="e">
        <f t="shared" si="19"/>
        <v>#NUM!</v>
      </c>
      <c r="AE21" s="95" t="e">
        <f t="shared" si="20"/>
        <v>#NUM!</v>
      </c>
      <c r="AF21" s="95" t="e">
        <f t="shared" si="21"/>
        <v>#N/A</v>
      </c>
      <c r="AG21" s="95" t="e">
        <f t="shared" si="22"/>
        <v>#NUM!</v>
      </c>
      <c r="AH21" s="95" t="e">
        <f t="shared" si="23"/>
        <v>#NUM!</v>
      </c>
      <c r="AI21" s="95" t="e">
        <f t="shared" si="24"/>
        <v>#NUM!</v>
      </c>
      <c r="AJ21" s="95" t="e">
        <f t="shared" si="25"/>
        <v>#N/A</v>
      </c>
    </row>
    <row r="22" spans="1:36" ht="12.95" customHeight="1" x14ac:dyDescent="0.15">
      <c r="A22" s="94"/>
      <c r="B22" s="135"/>
      <c r="C22" s="136"/>
      <c r="D22" s="94"/>
      <c r="E22" s="94"/>
      <c r="F22" s="4" t="str">
        <f t="shared" si="0"/>
        <v/>
      </c>
      <c r="G22" s="5"/>
      <c r="H22" s="94"/>
      <c r="I22" s="94"/>
      <c r="J22" s="1" t="s">
        <v>15</v>
      </c>
      <c r="K22" s="95" t="e">
        <f t="shared" si="1"/>
        <v>#NUM!</v>
      </c>
      <c r="L22" s="95" t="e">
        <f t="shared" si="2"/>
        <v>#NUM!</v>
      </c>
      <c r="M22" s="95" t="e">
        <f t="shared" si="3"/>
        <v>#NUM!</v>
      </c>
      <c r="N22" s="95" t="e">
        <f t="shared" si="4"/>
        <v>#NUM!</v>
      </c>
      <c r="O22" s="95" t="e">
        <f t="shared" si="5"/>
        <v>#NUM!</v>
      </c>
      <c r="P22" s="95" t="e">
        <f t="shared" si="26"/>
        <v>#N/A</v>
      </c>
      <c r="Q22" s="95" t="e">
        <f t="shared" si="6"/>
        <v>#NUM!</v>
      </c>
      <c r="R22" s="95" t="e">
        <f t="shared" si="7"/>
        <v>#NUM!</v>
      </c>
      <c r="S22" s="95" t="e">
        <f t="shared" si="8"/>
        <v>#NUM!</v>
      </c>
      <c r="T22" s="95" t="e">
        <f t="shared" si="9"/>
        <v>#NUM!</v>
      </c>
      <c r="U22" s="95" t="e">
        <f t="shared" si="10"/>
        <v>#N/A</v>
      </c>
      <c r="V22" s="95" t="e">
        <f t="shared" si="11"/>
        <v>#NUM!</v>
      </c>
      <c r="W22" s="95" t="e">
        <f t="shared" si="12"/>
        <v>#NUM!</v>
      </c>
      <c r="X22" s="95" t="e">
        <f t="shared" si="13"/>
        <v>#NUM!</v>
      </c>
      <c r="Y22" s="95" t="e">
        <f t="shared" si="14"/>
        <v>#NUM!</v>
      </c>
      <c r="Z22" s="95" t="e">
        <f t="shared" si="15"/>
        <v>#N/A</v>
      </c>
      <c r="AA22" s="95" t="e">
        <f t="shared" si="16"/>
        <v>#NUM!</v>
      </c>
      <c r="AB22" s="95" t="e">
        <f t="shared" si="17"/>
        <v>#NUM!</v>
      </c>
      <c r="AC22" s="95" t="e">
        <f t="shared" si="18"/>
        <v>#NUM!</v>
      </c>
      <c r="AD22" s="95" t="e">
        <f t="shared" si="19"/>
        <v>#NUM!</v>
      </c>
      <c r="AE22" s="95" t="e">
        <f t="shared" si="20"/>
        <v>#NUM!</v>
      </c>
      <c r="AF22" s="95" t="e">
        <f t="shared" si="21"/>
        <v>#N/A</v>
      </c>
      <c r="AG22" s="95" t="e">
        <f t="shared" si="22"/>
        <v>#NUM!</v>
      </c>
      <c r="AH22" s="95" t="e">
        <f t="shared" si="23"/>
        <v>#NUM!</v>
      </c>
      <c r="AI22" s="95" t="e">
        <f t="shared" si="24"/>
        <v>#NUM!</v>
      </c>
      <c r="AJ22" s="95" t="e">
        <f t="shared" si="25"/>
        <v>#N/A</v>
      </c>
    </row>
    <row r="23" spans="1:36" ht="12.95" customHeight="1" x14ac:dyDescent="0.15">
      <c r="A23" s="94"/>
      <c r="B23" s="135"/>
      <c r="C23" s="136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35"/>
      <c r="C24" s="136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35"/>
      <c r="C25" s="136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35"/>
      <c r="C26" s="136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35"/>
      <c r="C27" s="136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35"/>
      <c r="C28" s="136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35"/>
      <c r="C29" s="136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35"/>
      <c r="C30" s="136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311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17</v>
      </c>
      <c r="D47" s="14">
        <f>COUNTIF(G4:G43,"*下層*")</f>
        <v>0</v>
      </c>
      <c r="E47" s="14">
        <f>COUNTA(A4:A43)</f>
        <v>17</v>
      </c>
      <c r="F47" s="10"/>
      <c r="G47" s="15">
        <f>C47*100</f>
        <v>1700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21</v>
      </c>
      <c r="D48" s="14" t="str">
        <f>IF(D47&gt;0,ROUND(SUMIF(G4:G43,"*下層*",E4:E43)/D47,0),"")</f>
        <v/>
      </c>
      <c r="E48" s="14">
        <f>ROUND(SUM(E4:E43)/E47,0)</f>
        <v>21</v>
      </c>
      <c r="F48" s="13"/>
      <c r="G48" s="15">
        <f>C48</f>
        <v>21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23</v>
      </c>
      <c r="D49" s="14" t="str">
        <f>IF(D47&gt;0,ROUND(SUMIF(G4:G43,"*下層*",D4:D43)/D47,0),"")</f>
        <v/>
      </c>
      <c r="E49" s="14">
        <f>ROUND(SUM(D4:D43)/E47,0)</f>
        <v>23</v>
      </c>
      <c r="F49" s="13"/>
      <c r="G49" s="15">
        <f>C49</f>
        <v>23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8.23</v>
      </c>
      <c r="D50" s="16">
        <f>SUMIF(G4:G43,"*下層*",F4:F43)</f>
        <v>0</v>
      </c>
      <c r="E50" s="4">
        <f>SUM(F4:F43)</f>
        <v>8.23</v>
      </c>
      <c r="F50" s="13"/>
      <c r="G50" s="17">
        <f>C50*100</f>
        <v>823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形状比＝91、Sr＝12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5</v>
      </c>
      <c r="D54" s="14">
        <f>COUNTIF(H4:H43,"▲")</f>
        <v>0</v>
      </c>
      <c r="E54" s="14">
        <f>COUNTA(H4:H43)</f>
        <v>5</v>
      </c>
      <c r="F54" s="10"/>
      <c r="G54" s="15">
        <f>C54*100</f>
        <v>500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18</v>
      </c>
      <c r="D55" s="14" t="str">
        <f>IF(D54&gt;0,ROUND(SUMIF(H4:H43,"▲",E4:E43)/D54,0),"")</f>
        <v/>
      </c>
      <c r="E55" s="14">
        <f>ROUND(SUMIF(H4:H43,"*",E4:E43)/E54,0)</f>
        <v>18</v>
      </c>
      <c r="F55" s="13"/>
      <c r="G55" s="15">
        <f>C55</f>
        <v>18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18</v>
      </c>
      <c r="D56" s="14" t="str">
        <f>IF(D54&gt;0,ROUND(SUMIF(H4:H43,"▲",D4:D43)/D54,0),"")</f>
        <v/>
      </c>
      <c r="E56" s="14">
        <f>ROUND(SUMIF(H4:H43,"*",D4:D43)/E54,0)</f>
        <v>18</v>
      </c>
      <c r="F56" s="13"/>
      <c r="G56" s="15">
        <f>C56</f>
        <v>18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1.32</v>
      </c>
      <c r="D57" s="16">
        <f>SUMIF(H4:H43,"▲",F4:F43)</f>
        <v>0</v>
      </c>
      <c r="E57" s="16">
        <f>SUM(C57:D57)</f>
        <v>1.32</v>
      </c>
      <c r="F57" s="13"/>
      <c r="G57" s="19">
        <f>C57*100</f>
        <v>132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29.4</v>
      </c>
      <c r="D61" s="20" t="str">
        <f>IF(D47&gt;0,ROUND(D54/D47*100,1),"")</f>
        <v/>
      </c>
      <c r="E61" s="20">
        <f>ROUND(E54/E47*100,1)</f>
        <v>29.4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16</v>
      </c>
      <c r="D62" s="20" t="str">
        <f>IF(D47&gt;0,ROUND(D57/D50*100,1),"")</f>
        <v/>
      </c>
      <c r="E62" s="20">
        <f>ROUND(E57/E50*100,1)</f>
        <v>16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12</v>
      </c>
      <c r="D66" s="14">
        <f>D47-D54</f>
        <v>0</v>
      </c>
      <c r="E66" s="14">
        <f>SUM(C66:D66)</f>
        <v>12</v>
      </c>
      <c r="F66" s="10"/>
      <c r="G66" s="15">
        <f>C66*100</f>
        <v>1200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25</v>
      </c>
      <c r="D68" s="14" t="str">
        <f>IF(D66&gt;0,ROUND(SUMIFS(D4:D43,G4:G43,"*下層*",H4:H43,"")/D66,0),"")</f>
        <v/>
      </c>
      <c r="E68" s="14">
        <f>IF(E66&gt;0,ROUND(SUMIF(H4:H43,"",D4:D43)/E66,0),"")</f>
        <v>25</v>
      </c>
      <c r="F68" s="13"/>
      <c r="G68" s="15">
        <f>C68</f>
        <v>25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6.91</v>
      </c>
      <c r="D69" s="16" t="str">
        <f>IF(D66&gt;0,D50-D57,"")</f>
        <v/>
      </c>
      <c r="E69" s="4">
        <f>SUM(C69:D69)</f>
        <v>6.91</v>
      </c>
      <c r="F69" s="13"/>
      <c r="G69" s="17">
        <f>C69*100</f>
        <v>691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形状比＝92、Sr＝13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D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99" priority="16" stopIfTrue="1">
      <formula>AND(($H4="スギ"),(#REF!&lt;12))</formula>
    </cfRule>
  </conditionalFormatting>
  <conditionalFormatting sqref="L4:L43">
    <cfRule type="expression" dxfId="398" priority="15" stopIfTrue="1">
      <formula>AND(($H4="スギ"),(#REF!&lt;22),(#REF!&gt;=12))</formula>
    </cfRule>
  </conditionalFormatting>
  <conditionalFormatting sqref="M4:M43">
    <cfRule type="expression" dxfId="397" priority="14" stopIfTrue="1">
      <formula>AND(($H4="スギ"),(#REF!&lt;32),(#REF!&gt;=22))</formula>
    </cfRule>
  </conditionalFormatting>
  <conditionalFormatting sqref="N4:N43">
    <cfRule type="expression" dxfId="396" priority="13" stopIfTrue="1">
      <formula>AND(($H4="スギ"),(#REF!&lt;42),(#REF!&gt;=32))</formula>
    </cfRule>
  </conditionalFormatting>
  <conditionalFormatting sqref="U4:U43 Z4:AF43 AJ4:AJ43 O4:P43">
    <cfRule type="expression" dxfId="395" priority="12" stopIfTrue="1">
      <formula>AND(($H4="スギ"),(#REF!&gt;=42))</formula>
    </cfRule>
  </conditionalFormatting>
  <conditionalFormatting sqref="Q4:Q43 AA4:AA43">
    <cfRule type="expression" dxfId="394" priority="11" stopIfTrue="1">
      <formula>AND(($H4="ヒノキ"),(#REF!&lt;12))</formula>
    </cfRule>
  </conditionalFormatting>
  <conditionalFormatting sqref="R4:R43 AB4:AE43">
    <cfRule type="expression" dxfId="393" priority="10" stopIfTrue="1">
      <formula>AND(($H4="ヒノキ"),(#REF!&lt;22),(#REF!&gt;=12))</formula>
    </cfRule>
  </conditionalFormatting>
  <conditionalFormatting sqref="S4:S43">
    <cfRule type="expression" dxfId="392" priority="9" stopIfTrue="1">
      <formula>AND(($H4="ヒノキ"),(#REF!&lt;32),(#REF!&gt;=22))</formula>
    </cfRule>
  </conditionalFormatting>
  <conditionalFormatting sqref="T4:U43 Z4:AF43 AJ4:AJ43">
    <cfRule type="expression" dxfId="391" priority="8" stopIfTrue="1">
      <formula>AND(($H4="ヒノキ"),(#REF!&gt;=32))</formula>
    </cfRule>
  </conditionalFormatting>
  <conditionalFormatting sqref="V4:V43 AA4:AA43">
    <cfRule type="expression" dxfId="390" priority="7" stopIfTrue="1">
      <formula>AND(($H4="アカマツ"),(#REF!&lt;12))</formula>
    </cfRule>
  </conditionalFormatting>
  <conditionalFormatting sqref="W4:W43 AB4:AB43">
    <cfRule type="expression" dxfId="389" priority="6" stopIfTrue="1">
      <formula>AND(($H4="アカマツ"),(#REF!&lt;22),(#REF!&gt;=12))</formula>
    </cfRule>
  </conditionalFormatting>
  <conditionalFormatting sqref="X4:X43 AC4:AC43">
    <cfRule type="expression" dxfId="388" priority="5" stopIfTrue="1">
      <formula>AND(($H4="アカマツ"),(#REF!&lt;42),(#REF!&gt;=22))</formula>
    </cfRule>
  </conditionalFormatting>
  <conditionalFormatting sqref="Y4:AF43 AJ4:AJ43">
    <cfRule type="expression" dxfId="387" priority="4" stopIfTrue="1">
      <formula>AND(($H4="アカマツ"),(#REF!&gt;=42))</formula>
    </cfRule>
  </conditionalFormatting>
  <conditionalFormatting sqref="AG4:AG43">
    <cfRule type="expression" dxfId="386" priority="3" stopIfTrue="1">
      <formula>AND(($H4&lt;&gt;"スギ"),($H4&lt;&gt;"ヒノキ"),($H4&lt;&gt;"アカマツ"),(#REF!&lt;12))</formula>
    </cfRule>
  </conditionalFormatting>
  <conditionalFormatting sqref="AH4:AH43">
    <cfRule type="expression" dxfId="38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8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J120"/>
  <sheetViews>
    <sheetView showGridLines="0" tabSelected="1" view="pageBreakPreview" topLeftCell="A31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90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5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52">
        <v>0</v>
      </c>
      <c r="L3" s="52">
        <v>12</v>
      </c>
      <c r="M3" s="52">
        <v>22</v>
      </c>
      <c r="N3" s="52">
        <v>32</v>
      </c>
      <c r="O3" s="52">
        <v>42</v>
      </c>
      <c r="P3" s="52" t="s">
        <v>14</v>
      </c>
      <c r="Q3" s="52">
        <v>0</v>
      </c>
      <c r="R3" s="52">
        <v>12</v>
      </c>
      <c r="S3" s="52">
        <v>22</v>
      </c>
      <c r="T3" s="52">
        <v>32</v>
      </c>
      <c r="U3" s="52" t="s">
        <v>14</v>
      </c>
      <c r="V3" s="52">
        <v>0</v>
      </c>
      <c r="W3" s="52">
        <v>12</v>
      </c>
      <c r="X3" s="52">
        <v>22</v>
      </c>
      <c r="Y3" s="52">
        <v>42</v>
      </c>
      <c r="Z3" s="52" t="s">
        <v>14</v>
      </c>
      <c r="AA3" s="52">
        <v>0</v>
      </c>
      <c r="AB3" s="52">
        <v>12</v>
      </c>
      <c r="AC3" s="52">
        <v>22</v>
      </c>
      <c r="AD3" s="52">
        <v>32</v>
      </c>
      <c r="AE3" s="52">
        <v>42</v>
      </c>
      <c r="AF3" s="52" t="s">
        <v>14</v>
      </c>
      <c r="AG3" s="52">
        <v>0</v>
      </c>
      <c r="AH3" s="52">
        <v>12</v>
      </c>
      <c r="AI3" s="52">
        <v>42</v>
      </c>
      <c r="AJ3" s="52" t="s">
        <v>14</v>
      </c>
    </row>
    <row r="4" spans="1:36" ht="12.95" customHeight="1" x14ac:dyDescent="0.15">
      <c r="A4" s="51">
        <v>451</v>
      </c>
      <c r="B4" s="107" t="s">
        <v>52</v>
      </c>
      <c r="C4" s="107"/>
      <c r="D4" s="51">
        <v>26</v>
      </c>
      <c r="E4" s="51">
        <v>20</v>
      </c>
      <c r="F4" s="4">
        <f t="shared" ref="F4:F43" si="0">IF(D4&gt;0,IF(B4="スギ",P4,IF(B4="ヒノキ",U4,IF(B4="アカマツ",Z4,IF(B4="カラマツ",AF4,AJ4)))),"")</f>
        <v>0.52</v>
      </c>
      <c r="G4" s="5"/>
      <c r="H4" s="51"/>
      <c r="I4" s="85" t="s">
        <v>83</v>
      </c>
      <c r="J4" s="1" t="s">
        <v>15</v>
      </c>
      <c r="K4" s="52">
        <f t="shared" ref="K4:K43" si="1">IF(ROUND(10^(-5+0.8769+1.7454*LOG(D4)+1.014*LOG(E4)),2)&gt;=0.01,ROUND(10^(-5+0.8769+1.7454*LOG(D4)+1.014*LOG(E4)),2),ROUND(10^(-5+0.8769+1.7454*LOG(D4)+1.014*LOG(E4)),3))</f>
        <v>0.46</v>
      </c>
      <c r="L4" s="52">
        <f t="shared" ref="L4:L43" si="2">ROUND(10^(-5+0.73504+1.83346*LOG(D4)+1.06569*LOG(E4)),2)</f>
        <v>0.52</v>
      </c>
      <c r="M4" s="52">
        <f t="shared" ref="M4:M43" si="3">ROUND(10^(-5+0.71514+1.74357*LOG(D4)+1.17719*LOG(E4)),2)</f>
        <v>0.52</v>
      </c>
      <c r="N4" s="52">
        <f t="shared" ref="N4:N43" si="4">ROUND(10^(-5+0.82956+1.76381*LOG(D4)+1.06412*LOG(E4)),2)</f>
        <v>0.51</v>
      </c>
      <c r="O4" s="52">
        <f t="shared" ref="O4:O43" si="5">ROUND(10^(-5+0.88226+1.79204*LOG(D4)+0.99303*LOG(E4)),2)</f>
        <v>0.51</v>
      </c>
      <c r="P4" s="52">
        <f>HLOOKUP($D4,K$3:O$43,MATCH($A4,$A$3:$A$43,0),1)</f>
        <v>0.52</v>
      </c>
      <c r="Q4" s="52">
        <f t="shared" ref="Q4:Q43" si="6">IF(ROUND(10^(1.810672*LOG(D4)+0.982833*LOG(E4)-4.173533),2)&gt;=0.01,ROUND(10^(1.810672*LOG(D4)+0.982833*LOG(E4)-4.173533),2),ROUND(10^(1.810672*LOG(D4)+0.982833*LOG(E4)-4.173533),3))</f>
        <v>0.46</v>
      </c>
      <c r="R4" s="52">
        <f t="shared" ref="R4:R43" si="7">ROUND(10^(1.905709*LOG(D4)+1.011385*LOG(E4)-4.293729),2)</f>
        <v>0.52</v>
      </c>
      <c r="S4" s="52">
        <f t="shared" ref="S4:S43" si="8">ROUND(10^(1.771888*LOG(D4)+1.138415*LOG(E4)-4.271259),2)</f>
        <v>0.52</v>
      </c>
      <c r="T4" s="52">
        <f t="shared" ref="T4:T43" si="9">ROUND(10^(1.671519*LOG(D4)+1.363617*LOG(E4)-4.404407),2)</f>
        <v>0.54</v>
      </c>
      <c r="U4" s="52">
        <f t="shared" ref="U4:U43" si="10">HLOOKUP($D4,Q$3:T$43,MATCH($A4,$A$3:$A$43,0),1)</f>
        <v>0.52</v>
      </c>
      <c r="V4" s="52">
        <f t="shared" ref="V4:V43" si="11">IF(ROUND(10^(-4.249503+1.946501*LOG(D4)+0.942682*LOG(E4)),2)&gt;=0.01,ROUND(10^(-4.249503+1.946501*LOG(D4)+0.942682*LOG(E4)),2),ROUND(10^(-4.249503+1.946501*LOG(D4)+0.942682*LOG(E4)),3))</f>
        <v>0.54</v>
      </c>
      <c r="W4" s="52">
        <f t="shared" ref="W4:W43" si="12">ROUND(10^(-4.155639+1.847898*LOG(D4)+0.951955*LOG(E4)),2)</f>
        <v>0.5</v>
      </c>
      <c r="X4" s="52">
        <f t="shared" ref="X4:X43" si="13">ROUND(10^(-4.194535+1.804172*LOG(D4)+1.034248*LOG(E4)),2)</f>
        <v>0.51</v>
      </c>
      <c r="Y4" s="52">
        <f t="shared" ref="Y4:Y43" si="14">ROUND(10^(-4.42347+2.006485*LOG(D4)+0.967757*LOG(E4)),2)</f>
        <v>0.47</v>
      </c>
      <c r="Z4" s="52">
        <f t="shared" ref="Z4:Z43" si="15">HLOOKUP($D4,V$3:Y$43,MATCH($A4,$A$3:$A$43,0),1)</f>
        <v>0.51</v>
      </c>
      <c r="AA4" s="52">
        <f t="shared" ref="AA4:AA43" si="16">IF(ROUND(10^(1.80389*LOG(D4)+0.962587*LOG(E4)-4.155099),2)&gt;=0.01,ROUND(10^(1.80389*LOG(D4)+0.962587*LOG(E4)-4.155099),2),ROUND(10^(1.80389*LOG(D4)+0.962587*LOG(E4)-4.155099),3))</f>
        <v>0.45</v>
      </c>
      <c r="AB4" s="52">
        <f t="shared" ref="AB4:AB43" si="17">ROUND(10^(1.979213*LOG(D4)+0.998347*LOG(E4)-4.369281),2)</f>
        <v>0.54</v>
      </c>
      <c r="AC4" s="52">
        <f t="shared" ref="AC4:AC43" si="18">ROUND(10^(1.904401*LOG(D4)+1.062478*LOG(E4)-4.348104),2)</f>
        <v>0.54</v>
      </c>
      <c r="AD4" s="52">
        <f t="shared" ref="AD4:AD43" si="19">ROUND(10^(1.640825*LOG(D4)+1.080387*LOG(E4)-3.976731),2)</f>
        <v>0.56000000000000005</v>
      </c>
      <c r="AE4" s="52">
        <f t="shared" ref="AE4:AE43" si="20">ROUND(10^(1.90887*LOG(D4)+1.088002*LOG(E4)-4.431495),2)</f>
        <v>0.48</v>
      </c>
      <c r="AF4" s="52">
        <f t="shared" ref="AF4:AF43" si="21">HLOOKUP($D4,AA$3:AE$43,MATCH($A4,$A$3:$A$43,0),1)</f>
        <v>0.54</v>
      </c>
      <c r="AG4" s="52">
        <f t="shared" ref="AG4:AG43" si="22">IF(ROUND(10^(1.94019664*LOG(D4)+0.84689666*LOG(E4)-4.20067295),2)&gt;=0.01,ROUND(10^(1.94019664*LOG(D4)+0.84689666*LOG(E4)-4.20067295),2),ROUND(10^(1.94019664*LOG(D4)+0.84689666*LOG(E4)-4.20067295),3))</f>
        <v>0.44</v>
      </c>
      <c r="AH4" s="52">
        <f t="shared" ref="AH4:AH43" si="23">ROUND(10^(1.93813902*LOG(D4)+0.96697002*LOG(E4)-4.32216295),2)</f>
        <v>0.48</v>
      </c>
      <c r="AI4" s="52">
        <f t="shared" ref="AI4:AI43" si="24">ROUND(10^(1.82464098*LOG(D4)+0.97625989*LOG(E4)-4.15096808),2)</f>
        <v>0.5</v>
      </c>
      <c r="AJ4" s="52">
        <f t="shared" ref="AJ4:AJ43" si="25">HLOOKUP($D4,AG$3:AI$43,MATCH($A4,$A$3:$A$43,0),1)</f>
        <v>0.48</v>
      </c>
    </row>
    <row r="5" spans="1:36" ht="12.95" customHeight="1" x14ac:dyDescent="0.15">
      <c r="A5" s="51">
        <v>452</v>
      </c>
      <c r="B5" s="107" t="s">
        <v>52</v>
      </c>
      <c r="C5" s="107"/>
      <c r="D5" s="51">
        <v>20</v>
      </c>
      <c r="E5" s="51">
        <v>16</v>
      </c>
      <c r="F5" s="4">
        <f t="shared" si="0"/>
        <v>0.25</v>
      </c>
      <c r="G5" s="5" t="s">
        <v>65</v>
      </c>
      <c r="H5" s="51"/>
      <c r="I5" s="51"/>
      <c r="J5" s="1" t="s">
        <v>15</v>
      </c>
      <c r="K5" s="52">
        <f t="shared" si="1"/>
        <v>0.23</v>
      </c>
      <c r="L5" s="52">
        <f t="shared" si="2"/>
        <v>0.25</v>
      </c>
      <c r="M5" s="52">
        <f t="shared" si="3"/>
        <v>0.25</v>
      </c>
      <c r="N5" s="52">
        <f t="shared" si="4"/>
        <v>0.25</v>
      </c>
      <c r="O5" s="52">
        <f t="shared" si="5"/>
        <v>0.26</v>
      </c>
      <c r="P5" s="52">
        <f t="shared" ref="P5:P43" si="26">HLOOKUP($D5,K$3:O$43,MATCH(A5,$A$3:$A$43,0),1)</f>
        <v>0.25</v>
      </c>
      <c r="Q5" s="52">
        <f t="shared" si="6"/>
        <v>0.23</v>
      </c>
      <c r="R5" s="52">
        <f t="shared" si="7"/>
        <v>0.25</v>
      </c>
      <c r="S5" s="52">
        <f t="shared" si="8"/>
        <v>0.25</v>
      </c>
      <c r="T5" s="52">
        <f t="shared" si="9"/>
        <v>0.26</v>
      </c>
      <c r="U5" s="52">
        <f t="shared" si="10"/>
        <v>0.25</v>
      </c>
      <c r="V5" s="52">
        <f t="shared" si="11"/>
        <v>0.26</v>
      </c>
      <c r="W5" s="52">
        <f t="shared" si="12"/>
        <v>0.25</v>
      </c>
      <c r="X5" s="52">
        <f t="shared" si="13"/>
        <v>0.25</v>
      </c>
      <c r="Y5" s="52">
        <f t="shared" si="14"/>
        <v>0.23</v>
      </c>
      <c r="Z5" s="52">
        <f t="shared" si="15"/>
        <v>0.25</v>
      </c>
      <c r="AA5" s="52">
        <f t="shared" si="16"/>
        <v>0.22</v>
      </c>
      <c r="AB5" s="52">
        <f t="shared" si="17"/>
        <v>0.26</v>
      </c>
      <c r="AC5" s="52">
        <f t="shared" si="18"/>
        <v>0.26</v>
      </c>
      <c r="AD5" s="52">
        <f t="shared" si="19"/>
        <v>0.28999999999999998</v>
      </c>
      <c r="AE5" s="52">
        <f t="shared" si="20"/>
        <v>0.23</v>
      </c>
      <c r="AF5" s="52">
        <f t="shared" si="21"/>
        <v>0.26</v>
      </c>
      <c r="AG5" s="52">
        <f t="shared" si="22"/>
        <v>0.22</v>
      </c>
      <c r="AH5" s="52">
        <f t="shared" si="23"/>
        <v>0.23</v>
      </c>
      <c r="AI5" s="52">
        <f t="shared" si="24"/>
        <v>0.25</v>
      </c>
      <c r="AJ5" s="52">
        <f t="shared" si="25"/>
        <v>0.23</v>
      </c>
    </row>
    <row r="6" spans="1:36" ht="12.95" customHeight="1" x14ac:dyDescent="0.15">
      <c r="A6" s="90">
        <v>453</v>
      </c>
      <c r="B6" s="107" t="s">
        <v>52</v>
      </c>
      <c r="C6" s="107"/>
      <c r="D6" s="56">
        <v>8</v>
      </c>
      <c r="E6" s="51">
        <v>9</v>
      </c>
      <c r="F6" s="4">
        <f t="shared" si="0"/>
        <v>0.03</v>
      </c>
      <c r="G6" s="51" t="s">
        <v>81</v>
      </c>
      <c r="H6" s="72" t="s">
        <v>53</v>
      </c>
      <c r="I6" s="51"/>
      <c r="J6" s="1" t="s">
        <v>15</v>
      </c>
      <c r="K6" s="52">
        <f t="shared" si="1"/>
        <v>0.03</v>
      </c>
      <c r="L6" s="52">
        <f t="shared" si="2"/>
        <v>0.03</v>
      </c>
      <c r="M6" s="52">
        <f t="shared" si="3"/>
        <v>0.03</v>
      </c>
      <c r="N6" s="52">
        <f t="shared" si="4"/>
        <v>0.03</v>
      </c>
      <c r="O6" s="52">
        <f t="shared" si="5"/>
        <v>0.03</v>
      </c>
      <c r="P6" s="52">
        <f t="shared" si="26"/>
        <v>0.03</v>
      </c>
      <c r="Q6" s="52">
        <f t="shared" si="6"/>
        <v>0.03</v>
      </c>
      <c r="R6" s="52">
        <f t="shared" si="7"/>
        <v>0.02</v>
      </c>
      <c r="S6" s="52">
        <f t="shared" si="8"/>
        <v>0.03</v>
      </c>
      <c r="T6" s="52">
        <f t="shared" si="9"/>
        <v>0.03</v>
      </c>
      <c r="U6" s="52">
        <f t="shared" si="10"/>
        <v>0.03</v>
      </c>
      <c r="V6" s="52">
        <f t="shared" si="11"/>
        <v>0.03</v>
      </c>
      <c r="W6" s="52">
        <f t="shared" si="12"/>
        <v>0.03</v>
      </c>
      <c r="X6" s="52">
        <f t="shared" si="13"/>
        <v>0.03</v>
      </c>
      <c r="Y6" s="52">
        <f t="shared" si="14"/>
        <v>0.02</v>
      </c>
      <c r="Z6" s="52">
        <f t="shared" si="15"/>
        <v>0.03</v>
      </c>
      <c r="AA6" s="52">
        <f t="shared" si="16"/>
        <v>0.02</v>
      </c>
      <c r="AB6" s="52">
        <f t="shared" si="17"/>
        <v>0.02</v>
      </c>
      <c r="AC6" s="52">
        <f t="shared" si="18"/>
        <v>0.02</v>
      </c>
      <c r="AD6" s="52">
        <f t="shared" si="19"/>
        <v>0.03</v>
      </c>
      <c r="AE6" s="52">
        <f t="shared" si="20"/>
        <v>0.02</v>
      </c>
      <c r="AF6" s="52">
        <f t="shared" si="21"/>
        <v>0.02</v>
      </c>
      <c r="AG6" s="52">
        <f t="shared" si="22"/>
        <v>0.02</v>
      </c>
      <c r="AH6" s="52">
        <f t="shared" si="23"/>
        <v>0.02</v>
      </c>
      <c r="AI6" s="52">
        <f t="shared" si="24"/>
        <v>0.03</v>
      </c>
      <c r="AJ6" s="52">
        <f t="shared" si="25"/>
        <v>0.02</v>
      </c>
    </row>
    <row r="7" spans="1:36" ht="12.95" customHeight="1" x14ac:dyDescent="0.15">
      <c r="A7" s="90">
        <v>454</v>
      </c>
      <c r="B7" s="107" t="s">
        <v>52</v>
      </c>
      <c r="C7" s="107"/>
      <c r="D7" s="56">
        <v>12</v>
      </c>
      <c r="E7" s="51">
        <v>9</v>
      </c>
      <c r="F7" s="4">
        <f t="shared" si="0"/>
        <v>0.05</v>
      </c>
      <c r="G7" s="90" t="s">
        <v>81</v>
      </c>
      <c r="H7" s="90" t="s">
        <v>53</v>
      </c>
      <c r="I7" s="51"/>
      <c r="J7" s="1" t="s">
        <v>15</v>
      </c>
      <c r="K7" s="52">
        <f t="shared" si="1"/>
        <v>0.05</v>
      </c>
      <c r="L7" s="52">
        <f t="shared" si="2"/>
        <v>0.05</v>
      </c>
      <c r="M7" s="52">
        <f t="shared" si="3"/>
        <v>0.05</v>
      </c>
      <c r="N7" s="52">
        <f t="shared" si="4"/>
        <v>0.06</v>
      </c>
      <c r="O7" s="52">
        <f t="shared" si="5"/>
        <v>0.06</v>
      </c>
      <c r="P7" s="52">
        <f t="shared" si="26"/>
        <v>0.05</v>
      </c>
      <c r="Q7" s="52">
        <f t="shared" si="6"/>
        <v>0.05</v>
      </c>
      <c r="R7" s="52">
        <f t="shared" si="7"/>
        <v>0.05</v>
      </c>
      <c r="S7" s="52">
        <f t="shared" si="8"/>
        <v>0.05</v>
      </c>
      <c r="T7" s="52">
        <f t="shared" si="9"/>
        <v>0.05</v>
      </c>
      <c r="U7" s="52">
        <f t="shared" si="10"/>
        <v>0.05</v>
      </c>
      <c r="V7" s="52">
        <f t="shared" si="11"/>
        <v>0.06</v>
      </c>
      <c r="W7" s="52">
        <f t="shared" si="12"/>
        <v>0.06</v>
      </c>
      <c r="X7" s="52">
        <f t="shared" si="13"/>
        <v>0.05</v>
      </c>
      <c r="Y7" s="52">
        <f t="shared" si="14"/>
        <v>0.05</v>
      </c>
      <c r="Z7" s="52">
        <f t="shared" si="15"/>
        <v>0.06</v>
      </c>
      <c r="AA7" s="52">
        <f t="shared" si="16"/>
        <v>0.05</v>
      </c>
      <c r="AB7" s="52">
        <f t="shared" si="17"/>
        <v>0.05</v>
      </c>
      <c r="AC7" s="52">
        <f t="shared" si="18"/>
        <v>0.05</v>
      </c>
      <c r="AD7" s="52">
        <f t="shared" si="19"/>
        <v>7.0000000000000007E-2</v>
      </c>
      <c r="AE7" s="52">
        <f t="shared" si="20"/>
        <v>0.05</v>
      </c>
      <c r="AF7" s="52">
        <f t="shared" si="21"/>
        <v>0.05</v>
      </c>
      <c r="AG7" s="52">
        <f t="shared" si="22"/>
        <v>0.05</v>
      </c>
      <c r="AH7" s="52">
        <f t="shared" si="23"/>
        <v>0.05</v>
      </c>
      <c r="AI7" s="52">
        <f t="shared" si="24"/>
        <v>0.06</v>
      </c>
      <c r="AJ7" s="52">
        <f t="shared" si="25"/>
        <v>0.05</v>
      </c>
    </row>
    <row r="8" spans="1:36" ht="12.95" customHeight="1" x14ac:dyDescent="0.15">
      <c r="A8" s="90">
        <v>455</v>
      </c>
      <c r="B8" s="107" t="s">
        <v>52</v>
      </c>
      <c r="C8" s="107"/>
      <c r="D8" s="56">
        <v>8</v>
      </c>
      <c r="E8" s="51">
        <v>6</v>
      </c>
      <c r="F8" s="4">
        <f t="shared" si="0"/>
        <v>0.02</v>
      </c>
      <c r="G8" s="90" t="s">
        <v>81</v>
      </c>
      <c r="H8" s="90" t="s">
        <v>53</v>
      </c>
      <c r="I8" s="5"/>
      <c r="J8" s="1" t="s">
        <v>15</v>
      </c>
      <c r="K8" s="52">
        <f t="shared" si="1"/>
        <v>0.02</v>
      </c>
      <c r="L8" s="52">
        <f t="shared" si="2"/>
        <v>0.02</v>
      </c>
      <c r="M8" s="52">
        <f t="shared" si="3"/>
        <v>0.02</v>
      </c>
      <c r="N8" s="52">
        <f t="shared" si="4"/>
        <v>0.02</v>
      </c>
      <c r="O8" s="52">
        <f t="shared" si="5"/>
        <v>0.02</v>
      </c>
      <c r="P8" s="52">
        <f t="shared" si="26"/>
        <v>0.02</v>
      </c>
      <c r="Q8" s="52">
        <f t="shared" si="6"/>
        <v>0.02</v>
      </c>
      <c r="R8" s="52">
        <f t="shared" si="7"/>
        <v>0.02</v>
      </c>
      <c r="S8" s="52">
        <f t="shared" si="8"/>
        <v>0.02</v>
      </c>
      <c r="T8" s="52">
        <f t="shared" si="9"/>
        <v>0.01</v>
      </c>
      <c r="U8" s="52">
        <f t="shared" si="10"/>
        <v>0.02</v>
      </c>
      <c r="V8" s="52">
        <f t="shared" si="11"/>
        <v>0.02</v>
      </c>
      <c r="W8" s="52">
        <f t="shared" si="12"/>
        <v>0.02</v>
      </c>
      <c r="X8" s="52">
        <f t="shared" si="13"/>
        <v>0.02</v>
      </c>
      <c r="Y8" s="52">
        <f t="shared" si="14"/>
        <v>0.01</v>
      </c>
      <c r="Z8" s="52">
        <f t="shared" si="15"/>
        <v>0.02</v>
      </c>
      <c r="AA8" s="52">
        <f t="shared" si="16"/>
        <v>0.02</v>
      </c>
      <c r="AB8" s="52">
        <f t="shared" si="17"/>
        <v>0.02</v>
      </c>
      <c r="AC8" s="52">
        <f t="shared" si="18"/>
        <v>0.02</v>
      </c>
      <c r="AD8" s="52">
        <f t="shared" si="19"/>
        <v>0.02</v>
      </c>
      <c r="AE8" s="52">
        <f t="shared" si="20"/>
        <v>0.01</v>
      </c>
      <c r="AF8" s="52">
        <f t="shared" si="21"/>
        <v>0.02</v>
      </c>
      <c r="AG8" s="52">
        <f t="shared" si="22"/>
        <v>0.02</v>
      </c>
      <c r="AH8" s="52">
        <f t="shared" si="23"/>
        <v>0.02</v>
      </c>
      <c r="AI8" s="52">
        <f t="shared" si="24"/>
        <v>0.02</v>
      </c>
      <c r="AJ8" s="52">
        <f t="shared" si="25"/>
        <v>0.02</v>
      </c>
    </row>
    <row r="9" spans="1:36" ht="12.95" customHeight="1" x14ac:dyDescent="0.15">
      <c r="A9" s="90">
        <v>456</v>
      </c>
      <c r="B9" s="107" t="s">
        <v>52</v>
      </c>
      <c r="C9" s="107"/>
      <c r="D9" s="56">
        <v>14</v>
      </c>
      <c r="E9" s="51">
        <v>10</v>
      </c>
      <c r="F9" s="4">
        <f t="shared" si="0"/>
        <v>0.08</v>
      </c>
      <c r="G9" s="5"/>
      <c r="H9" s="72"/>
      <c r="I9" s="5"/>
      <c r="J9" s="1" t="s">
        <v>15</v>
      </c>
      <c r="K9" s="52">
        <f t="shared" si="1"/>
        <v>0.08</v>
      </c>
      <c r="L9" s="52">
        <f t="shared" si="2"/>
        <v>0.08</v>
      </c>
      <c r="M9" s="52">
        <f t="shared" si="3"/>
        <v>0.08</v>
      </c>
      <c r="N9" s="52">
        <f t="shared" si="4"/>
        <v>0.08</v>
      </c>
      <c r="O9" s="52">
        <f t="shared" si="5"/>
        <v>0.08</v>
      </c>
      <c r="P9" s="52">
        <f t="shared" si="26"/>
        <v>0.08</v>
      </c>
      <c r="Q9" s="52">
        <f t="shared" si="6"/>
        <v>0.08</v>
      </c>
      <c r="R9" s="52">
        <f t="shared" si="7"/>
        <v>0.08</v>
      </c>
      <c r="S9" s="52">
        <f t="shared" si="8"/>
        <v>0.08</v>
      </c>
      <c r="T9" s="52">
        <f t="shared" si="9"/>
        <v>7.0000000000000007E-2</v>
      </c>
      <c r="U9" s="52">
        <f t="shared" si="10"/>
        <v>0.08</v>
      </c>
      <c r="V9" s="52">
        <f t="shared" si="11"/>
        <v>0.08</v>
      </c>
      <c r="W9" s="52">
        <f t="shared" si="12"/>
        <v>0.08</v>
      </c>
      <c r="X9" s="52">
        <f t="shared" si="13"/>
        <v>0.08</v>
      </c>
      <c r="Y9" s="52">
        <f t="shared" si="14"/>
        <v>7.0000000000000007E-2</v>
      </c>
      <c r="Z9" s="52">
        <f t="shared" si="15"/>
        <v>0.08</v>
      </c>
      <c r="AA9" s="52">
        <f t="shared" si="16"/>
        <v>7.0000000000000007E-2</v>
      </c>
      <c r="AB9" s="52">
        <f t="shared" si="17"/>
        <v>0.08</v>
      </c>
      <c r="AC9" s="52">
        <f t="shared" si="18"/>
        <v>0.08</v>
      </c>
      <c r="AD9" s="52">
        <f t="shared" si="19"/>
        <v>0.1</v>
      </c>
      <c r="AE9" s="52">
        <f t="shared" si="20"/>
        <v>7.0000000000000007E-2</v>
      </c>
      <c r="AF9" s="52">
        <f t="shared" si="21"/>
        <v>0.08</v>
      </c>
      <c r="AG9" s="52">
        <f t="shared" si="22"/>
        <v>7.0000000000000007E-2</v>
      </c>
      <c r="AH9" s="52">
        <f t="shared" si="23"/>
        <v>7.0000000000000007E-2</v>
      </c>
      <c r="AI9" s="52">
        <f t="shared" si="24"/>
        <v>0.08</v>
      </c>
      <c r="AJ9" s="52">
        <f t="shared" si="25"/>
        <v>7.0000000000000007E-2</v>
      </c>
    </row>
    <row r="10" spans="1:36" ht="12.95" customHeight="1" x14ac:dyDescent="0.15">
      <c r="A10" s="90">
        <v>457</v>
      </c>
      <c r="B10" s="107" t="s">
        <v>52</v>
      </c>
      <c r="C10" s="107"/>
      <c r="D10" s="56">
        <v>12</v>
      </c>
      <c r="E10" s="51">
        <v>9</v>
      </c>
      <c r="F10" s="4">
        <f t="shared" si="0"/>
        <v>0.05</v>
      </c>
      <c r="G10" s="5" t="s">
        <v>136</v>
      </c>
      <c r="H10" s="90" t="s">
        <v>53</v>
      </c>
      <c r="I10" s="51"/>
      <c r="J10" s="1" t="s">
        <v>15</v>
      </c>
      <c r="K10" s="52">
        <f t="shared" si="1"/>
        <v>0.05</v>
      </c>
      <c r="L10" s="52">
        <f t="shared" si="2"/>
        <v>0.05</v>
      </c>
      <c r="M10" s="52">
        <f t="shared" si="3"/>
        <v>0.05</v>
      </c>
      <c r="N10" s="52">
        <f t="shared" si="4"/>
        <v>0.06</v>
      </c>
      <c r="O10" s="52">
        <f t="shared" si="5"/>
        <v>0.06</v>
      </c>
      <c r="P10" s="52">
        <f t="shared" si="26"/>
        <v>0.05</v>
      </c>
      <c r="Q10" s="52">
        <f t="shared" si="6"/>
        <v>0.05</v>
      </c>
      <c r="R10" s="52">
        <f t="shared" si="7"/>
        <v>0.05</v>
      </c>
      <c r="S10" s="52">
        <f t="shared" si="8"/>
        <v>0.05</v>
      </c>
      <c r="T10" s="52">
        <f t="shared" si="9"/>
        <v>0.05</v>
      </c>
      <c r="U10" s="52">
        <f t="shared" si="10"/>
        <v>0.05</v>
      </c>
      <c r="V10" s="52">
        <f t="shared" si="11"/>
        <v>0.06</v>
      </c>
      <c r="W10" s="52">
        <f t="shared" si="12"/>
        <v>0.06</v>
      </c>
      <c r="X10" s="52">
        <f t="shared" si="13"/>
        <v>0.05</v>
      </c>
      <c r="Y10" s="52">
        <f t="shared" si="14"/>
        <v>0.05</v>
      </c>
      <c r="Z10" s="52">
        <f t="shared" si="15"/>
        <v>0.06</v>
      </c>
      <c r="AA10" s="52">
        <f t="shared" si="16"/>
        <v>0.05</v>
      </c>
      <c r="AB10" s="52">
        <f t="shared" si="17"/>
        <v>0.05</v>
      </c>
      <c r="AC10" s="52">
        <f t="shared" si="18"/>
        <v>0.05</v>
      </c>
      <c r="AD10" s="52">
        <f t="shared" si="19"/>
        <v>7.0000000000000007E-2</v>
      </c>
      <c r="AE10" s="52">
        <f t="shared" si="20"/>
        <v>0.05</v>
      </c>
      <c r="AF10" s="52">
        <f t="shared" si="21"/>
        <v>0.05</v>
      </c>
      <c r="AG10" s="52">
        <f t="shared" si="22"/>
        <v>0.05</v>
      </c>
      <c r="AH10" s="52">
        <f t="shared" si="23"/>
        <v>0.05</v>
      </c>
      <c r="AI10" s="52">
        <f t="shared" si="24"/>
        <v>0.06</v>
      </c>
      <c r="AJ10" s="52">
        <f t="shared" si="25"/>
        <v>0.05</v>
      </c>
    </row>
    <row r="11" spans="1:36" ht="12.95" customHeight="1" x14ac:dyDescent="0.15">
      <c r="A11" s="90">
        <v>458</v>
      </c>
      <c r="B11" s="107" t="s">
        <v>52</v>
      </c>
      <c r="C11" s="107"/>
      <c r="D11" s="56">
        <v>10</v>
      </c>
      <c r="E11" s="51">
        <v>9</v>
      </c>
      <c r="F11" s="4">
        <f t="shared" si="0"/>
        <v>0.04</v>
      </c>
      <c r="G11" s="90" t="s">
        <v>81</v>
      </c>
      <c r="H11" s="90" t="s">
        <v>53</v>
      </c>
      <c r="I11" s="5"/>
      <c r="J11" s="1" t="s">
        <v>15</v>
      </c>
      <c r="K11" s="52">
        <f t="shared" si="1"/>
        <v>0.04</v>
      </c>
      <c r="L11" s="52">
        <f t="shared" si="2"/>
        <v>0.04</v>
      </c>
      <c r="M11" s="52">
        <f t="shared" si="3"/>
        <v>0.04</v>
      </c>
      <c r="N11" s="52">
        <f t="shared" si="4"/>
        <v>0.04</v>
      </c>
      <c r="O11" s="52">
        <f t="shared" si="5"/>
        <v>0.04</v>
      </c>
      <c r="P11" s="52">
        <f t="shared" si="26"/>
        <v>0.04</v>
      </c>
      <c r="Q11" s="52">
        <f t="shared" si="6"/>
        <v>0.04</v>
      </c>
      <c r="R11" s="52">
        <f t="shared" si="7"/>
        <v>0.04</v>
      </c>
      <c r="S11" s="52">
        <f t="shared" si="8"/>
        <v>0.04</v>
      </c>
      <c r="T11" s="52">
        <f t="shared" si="9"/>
        <v>0.04</v>
      </c>
      <c r="U11" s="52">
        <f t="shared" si="10"/>
        <v>0.04</v>
      </c>
      <c r="V11" s="52">
        <f t="shared" si="11"/>
        <v>0.04</v>
      </c>
      <c r="W11" s="52">
        <f t="shared" si="12"/>
        <v>0.04</v>
      </c>
      <c r="X11" s="52">
        <f t="shared" si="13"/>
        <v>0.04</v>
      </c>
      <c r="Y11" s="52">
        <f t="shared" si="14"/>
        <v>0.03</v>
      </c>
      <c r="Z11" s="52">
        <f t="shared" si="15"/>
        <v>0.04</v>
      </c>
      <c r="AA11" s="52">
        <f t="shared" si="16"/>
        <v>0.04</v>
      </c>
      <c r="AB11" s="52">
        <f t="shared" si="17"/>
        <v>0.04</v>
      </c>
      <c r="AC11" s="52">
        <f t="shared" si="18"/>
        <v>0.04</v>
      </c>
      <c r="AD11" s="52">
        <f t="shared" si="19"/>
        <v>0.05</v>
      </c>
      <c r="AE11" s="52">
        <f t="shared" si="20"/>
        <v>0.03</v>
      </c>
      <c r="AF11" s="52">
        <f t="shared" si="21"/>
        <v>0.04</v>
      </c>
      <c r="AG11" s="52">
        <f t="shared" si="22"/>
        <v>0.04</v>
      </c>
      <c r="AH11" s="52">
        <f t="shared" si="23"/>
        <v>0.03</v>
      </c>
      <c r="AI11" s="52">
        <f t="shared" si="24"/>
        <v>0.04</v>
      </c>
      <c r="AJ11" s="52">
        <f t="shared" si="25"/>
        <v>0.04</v>
      </c>
    </row>
    <row r="12" spans="1:36" ht="12.95" customHeight="1" x14ac:dyDescent="0.15">
      <c r="A12" s="90">
        <v>459</v>
      </c>
      <c r="B12" s="107" t="s">
        <v>52</v>
      </c>
      <c r="C12" s="107"/>
      <c r="D12" s="56">
        <v>16</v>
      </c>
      <c r="E12" s="51">
        <v>12</v>
      </c>
      <c r="F12" s="4">
        <f t="shared" si="0"/>
        <v>0.12</v>
      </c>
      <c r="G12" s="90"/>
      <c r="H12" s="90"/>
      <c r="I12" s="51"/>
      <c r="J12" s="1" t="s">
        <v>15</v>
      </c>
      <c r="K12" s="52">
        <f t="shared" si="1"/>
        <v>0.12</v>
      </c>
      <c r="L12" s="52">
        <f t="shared" si="2"/>
        <v>0.12</v>
      </c>
      <c r="M12" s="52">
        <f t="shared" si="3"/>
        <v>0.12</v>
      </c>
      <c r="N12" s="52">
        <f t="shared" si="4"/>
        <v>0.13</v>
      </c>
      <c r="O12" s="52">
        <f t="shared" si="5"/>
        <v>0.13</v>
      </c>
      <c r="P12" s="52">
        <f t="shared" si="26"/>
        <v>0.12</v>
      </c>
      <c r="Q12" s="52">
        <f t="shared" si="6"/>
        <v>0.12</v>
      </c>
      <c r="R12" s="52">
        <f t="shared" si="7"/>
        <v>0.12</v>
      </c>
      <c r="S12" s="52">
        <f t="shared" si="8"/>
        <v>0.12</v>
      </c>
      <c r="T12" s="52">
        <f t="shared" si="9"/>
        <v>0.12</v>
      </c>
      <c r="U12" s="52">
        <f t="shared" si="10"/>
        <v>0.12</v>
      </c>
      <c r="V12" s="52">
        <f t="shared" si="11"/>
        <v>0.13</v>
      </c>
      <c r="W12" s="52">
        <f t="shared" si="12"/>
        <v>0.12</v>
      </c>
      <c r="X12" s="52">
        <f t="shared" si="13"/>
        <v>0.12</v>
      </c>
      <c r="Y12" s="52">
        <f t="shared" si="14"/>
        <v>0.11</v>
      </c>
      <c r="Z12" s="52">
        <f t="shared" si="15"/>
        <v>0.12</v>
      </c>
      <c r="AA12" s="52">
        <f t="shared" si="16"/>
        <v>0.11</v>
      </c>
      <c r="AB12" s="52">
        <f t="shared" si="17"/>
        <v>0.12</v>
      </c>
      <c r="AC12" s="52">
        <f t="shared" si="18"/>
        <v>0.12</v>
      </c>
      <c r="AD12" s="52">
        <f t="shared" si="19"/>
        <v>0.15</v>
      </c>
      <c r="AE12" s="52">
        <f t="shared" si="20"/>
        <v>0.11</v>
      </c>
      <c r="AF12" s="52">
        <f t="shared" si="21"/>
        <v>0.12</v>
      </c>
      <c r="AG12" s="52">
        <f t="shared" si="22"/>
        <v>0.11</v>
      </c>
      <c r="AH12" s="52">
        <f t="shared" si="23"/>
        <v>0.11</v>
      </c>
      <c r="AI12" s="52">
        <f t="shared" si="24"/>
        <v>0.13</v>
      </c>
      <c r="AJ12" s="52">
        <f t="shared" si="25"/>
        <v>0.11</v>
      </c>
    </row>
    <row r="13" spans="1:36" ht="12.95" customHeight="1" x14ac:dyDescent="0.15">
      <c r="A13" s="90">
        <v>460</v>
      </c>
      <c r="B13" s="107" t="s">
        <v>52</v>
      </c>
      <c r="C13" s="107"/>
      <c r="D13" s="56">
        <v>8</v>
      </c>
      <c r="E13" s="51">
        <v>9</v>
      </c>
      <c r="F13" s="4">
        <f t="shared" si="0"/>
        <v>0.03</v>
      </c>
      <c r="G13" s="90" t="s">
        <v>81</v>
      </c>
      <c r="H13" s="90" t="s">
        <v>53</v>
      </c>
      <c r="I13" s="51"/>
      <c r="J13" s="1" t="s">
        <v>15</v>
      </c>
      <c r="K13" s="52">
        <f t="shared" si="1"/>
        <v>0.03</v>
      </c>
      <c r="L13" s="52">
        <f t="shared" si="2"/>
        <v>0.03</v>
      </c>
      <c r="M13" s="52">
        <f t="shared" si="3"/>
        <v>0.03</v>
      </c>
      <c r="N13" s="52">
        <f t="shared" si="4"/>
        <v>0.03</v>
      </c>
      <c r="O13" s="52">
        <f t="shared" si="5"/>
        <v>0.03</v>
      </c>
      <c r="P13" s="52">
        <f t="shared" si="26"/>
        <v>0.03</v>
      </c>
      <c r="Q13" s="52">
        <f t="shared" si="6"/>
        <v>0.03</v>
      </c>
      <c r="R13" s="52">
        <f t="shared" si="7"/>
        <v>0.02</v>
      </c>
      <c r="S13" s="52">
        <f t="shared" si="8"/>
        <v>0.03</v>
      </c>
      <c r="T13" s="52">
        <f t="shared" si="9"/>
        <v>0.03</v>
      </c>
      <c r="U13" s="52">
        <f t="shared" si="10"/>
        <v>0.03</v>
      </c>
      <c r="V13" s="52">
        <f t="shared" si="11"/>
        <v>0.03</v>
      </c>
      <c r="W13" s="52">
        <f t="shared" si="12"/>
        <v>0.03</v>
      </c>
      <c r="X13" s="52">
        <f t="shared" si="13"/>
        <v>0.03</v>
      </c>
      <c r="Y13" s="52">
        <f t="shared" si="14"/>
        <v>0.02</v>
      </c>
      <c r="Z13" s="52">
        <f t="shared" si="15"/>
        <v>0.03</v>
      </c>
      <c r="AA13" s="52">
        <f t="shared" si="16"/>
        <v>0.02</v>
      </c>
      <c r="AB13" s="52">
        <f t="shared" si="17"/>
        <v>0.02</v>
      </c>
      <c r="AC13" s="52">
        <f t="shared" si="18"/>
        <v>0.02</v>
      </c>
      <c r="AD13" s="52">
        <f t="shared" si="19"/>
        <v>0.03</v>
      </c>
      <c r="AE13" s="52">
        <f t="shared" si="20"/>
        <v>0.02</v>
      </c>
      <c r="AF13" s="52">
        <f t="shared" si="21"/>
        <v>0.02</v>
      </c>
      <c r="AG13" s="52">
        <f t="shared" si="22"/>
        <v>0.02</v>
      </c>
      <c r="AH13" s="52">
        <f t="shared" si="23"/>
        <v>0.02</v>
      </c>
      <c r="AI13" s="52">
        <f t="shared" si="24"/>
        <v>0.03</v>
      </c>
      <c r="AJ13" s="52">
        <f t="shared" si="25"/>
        <v>0.02</v>
      </c>
    </row>
    <row r="14" spans="1:36" ht="12.95" customHeight="1" x14ac:dyDescent="0.15">
      <c r="A14" s="90">
        <v>461</v>
      </c>
      <c r="B14" s="107" t="s">
        <v>52</v>
      </c>
      <c r="C14" s="107"/>
      <c r="D14" s="56">
        <v>24</v>
      </c>
      <c r="E14" s="51">
        <v>18</v>
      </c>
      <c r="F14" s="4">
        <f t="shared" si="0"/>
        <v>0.4</v>
      </c>
      <c r="G14" s="90"/>
      <c r="H14" s="90"/>
      <c r="I14" s="51"/>
      <c r="J14" s="1" t="s">
        <v>15</v>
      </c>
      <c r="K14" s="52">
        <f t="shared" si="1"/>
        <v>0.36</v>
      </c>
      <c r="L14" s="52">
        <f t="shared" si="2"/>
        <v>0.4</v>
      </c>
      <c r="M14" s="52">
        <f t="shared" si="3"/>
        <v>0.4</v>
      </c>
      <c r="N14" s="52">
        <f t="shared" si="4"/>
        <v>0.4</v>
      </c>
      <c r="O14" s="52">
        <f t="shared" si="5"/>
        <v>0.4</v>
      </c>
      <c r="P14" s="52">
        <f t="shared" si="26"/>
        <v>0.4</v>
      </c>
      <c r="Q14" s="52">
        <f t="shared" si="6"/>
        <v>0.36</v>
      </c>
      <c r="R14" s="52">
        <f t="shared" si="7"/>
        <v>0.4</v>
      </c>
      <c r="S14" s="52">
        <f t="shared" si="8"/>
        <v>0.4</v>
      </c>
      <c r="T14" s="52">
        <f t="shared" si="9"/>
        <v>0.41</v>
      </c>
      <c r="U14" s="52">
        <f t="shared" si="10"/>
        <v>0.4</v>
      </c>
      <c r="V14" s="52">
        <f t="shared" si="11"/>
        <v>0.42</v>
      </c>
      <c r="W14" s="52">
        <f t="shared" si="12"/>
        <v>0.39</v>
      </c>
      <c r="X14" s="52">
        <f t="shared" si="13"/>
        <v>0.39</v>
      </c>
      <c r="Y14" s="52">
        <f t="shared" si="14"/>
        <v>0.36</v>
      </c>
      <c r="Z14" s="52">
        <f t="shared" si="15"/>
        <v>0.39</v>
      </c>
      <c r="AA14" s="52">
        <f t="shared" si="16"/>
        <v>0.35</v>
      </c>
      <c r="AB14" s="52">
        <f t="shared" si="17"/>
        <v>0.41</v>
      </c>
      <c r="AC14" s="52">
        <f t="shared" si="18"/>
        <v>0.41</v>
      </c>
      <c r="AD14" s="52">
        <f t="shared" si="19"/>
        <v>0.44</v>
      </c>
      <c r="AE14" s="52">
        <f t="shared" si="20"/>
        <v>0.37</v>
      </c>
      <c r="AF14" s="52">
        <f t="shared" si="21"/>
        <v>0.41</v>
      </c>
      <c r="AG14" s="52">
        <f t="shared" si="22"/>
        <v>0.35</v>
      </c>
      <c r="AH14" s="52">
        <f t="shared" si="23"/>
        <v>0.37</v>
      </c>
      <c r="AI14" s="52">
        <f t="shared" si="24"/>
        <v>0.39</v>
      </c>
      <c r="AJ14" s="52">
        <f t="shared" si="25"/>
        <v>0.37</v>
      </c>
    </row>
    <row r="15" spans="1:36" ht="12.95" customHeight="1" x14ac:dyDescent="0.15">
      <c r="A15" s="90">
        <v>462</v>
      </c>
      <c r="B15" s="107" t="s">
        <v>52</v>
      </c>
      <c r="C15" s="107"/>
      <c r="D15" s="56">
        <v>22</v>
      </c>
      <c r="E15" s="51">
        <v>16</v>
      </c>
      <c r="F15" s="4">
        <f t="shared" si="0"/>
        <v>0.3</v>
      </c>
      <c r="G15" s="51"/>
      <c r="H15" s="72"/>
      <c r="I15" s="51"/>
      <c r="J15" s="1" t="s">
        <v>15</v>
      </c>
      <c r="K15" s="52">
        <f t="shared" si="1"/>
        <v>0.28000000000000003</v>
      </c>
      <c r="L15" s="52">
        <f t="shared" si="2"/>
        <v>0.3</v>
      </c>
      <c r="M15" s="52">
        <f t="shared" si="3"/>
        <v>0.3</v>
      </c>
      <c r="N15" s="52">
        <f t="shared" si="4"/>
        <v>0.3</v>
      </c>
      <c r="O15" s="52">
        <f t="shared" si="5"/>
        <v>0.3</v>
      </c>
      <c r="P15" s="52">
        <f t="shared" si="26"/>
        <v>0.3</v>
      </c>
      <c r="Q15" s="52">
        <f t="shared" si="6"/>
        <v>0.28000000000000003</v>
      </c>
      <c r="R15" s="52">
        <f t="shared" si="7"/>
        <v>0.3</v>
      </c>
      <c r="S15" s="52">
        <f t="shared" si="8"/>
        <v>0.3</v>
      </c>
      <c r="T15" s="52">
        <f t="shared" si="9"/>
        <v>0.3</v>
      </c>
      <c r="U15" s="52">
        <f t="shared" si="10"/>
        <v>0.3</v>
      </c>
      <c r="V15" s="52">
        <f t="shared" si="11"/>
        <v>0.32</v>
      </c>
      <c r="W15" s="52">
        <f t="shared" si="12"/>
        <v>0.3</v>
      </c>
      <c r="X15" s="52">
        <f t="shared" si="13"/>
        <v>0.3</v>
      </c>
      <c r="Y15" s="52">
        <f t="shared" si="14"/>
        <v>0.27</v>
      </c>
      <c r="Z15" s="52">
        <f t="shared" si="15"/>
        <v>0.3</v>
      </c>
      <c r="AA15" s="52">
        <f t="shared" si="16"/>
        <v>0.27</v>
      </c>
      <c r="AB15" s="52">
        <f t="shared" si="17"/>
        <v>0.31</v>
      </c>
      <c r="AC15" s="52">
        <f t="shared" si="18"/>
        <v>0.31</v>
      </c>
      <c r="AD15" s="52">
        <f t="shared" si="19"/>
        <v>0.34</v>
      </c>
      <c r="AE15" s="52">
        <f t="shared" si="20"/>
        <v>0.28000000000000003</v>
      </c>
      <c r="AF15" s="52">
        <f t="shared" si="21"/>
        <v>0.31</v>
      </c>
      <c r="AG15" s="52">
        <f t="shared" si="22"/>
        <v>0.27</v>
      </c>
      <c r="AH15" s="52">
        <f t="shared" si="23"/>
        <v>0.28000000000000003</v>
      </c>
      <c r="AI15" s="52">
        <f t="shared" si="24"/>
        <v>0.3</v>
      </c>
      <c r="AJ15" s="52">
        <f t="shared" si="25"/>
        <v>0.28000000000000003</v>
      </c>
    </row>
    <row r="16" spans="1:36" ht="12.95" customHeight="1" x14ac:dyDescent="0.15">
      <c r="A16" s="90">
        <v>463</v>
      </c>
      <c r="B16" s="107" t="s">
        <v>52</v>
      </c>
      <c r="C16" s="107"/>
      <c r="D16" s="56">
        <v>16</v>
      </c>
      <c r="E16" s="51">
        <v>13</v>
      </c>
      <c r="F16" s="4">
        <f t="shared" si="0"/>
        <v>0.13</v>
      </c>
      <c r="G16" s="5" t="s">
        <v>65</v>
      </c>
      <c r="H16" s="90" t="s">
        <v>61</v>
      </c>
      <c r="I16" s="5" t="s">
        <v>65</v>
      </c>
      <c r="J16" s="1" t="s">
        <v>15</v>
      </c>
      <c r="K16" s="52">
        <f t="shared" si="1"/>
        <v>0.13</v>
      </c>
      <c r="L16" s="52">
        <f t="shared" si="2"/>
        <v>0.13</v>
      </c>
      <c r="M16" s="52">
        <f t="shared" si="3"/>
        <v>0.13</v>
      </c>
      <c r="N16" s="52">
        <f t="shared" si="4"/>
        <v>0.14000000000000001</v>
      </c>
      <c r="O16" s="52">
        <f t="shared" si="5"/>
        <v>0.14000000000000001</v>
      </c>
      <c r="P16" s="52">
        <f t="shared" si="26"/>
        <v>0.13</v>
      </c>
      <c r="Q16" s="52">
        <f t="shared" si="6"/>
        <v>0.13</v>
      </c>
      <c r="R16" s="52">
        <f t="shared" si="7"/>
        <v>0.13</v>
      </c>
      <c r="S16" s="52">
        <f t="shared" si="8"/>
        <v>0.14000000000000001</v>
      </c>
      <c r="T16" s="52">
        <f t="shared" si="9"/>
        <v>0.13</v>
      </c>
      <c r="U16" s="52">
        <f t="shared" si="10"/>
        <v>0.13</v>
      </c>
      <c r="V16" s="52">
        <f t="shared" si="11"/>
        <v>0.14000000000000001</v>
      </c>
      <c r="W16" s="52">
        <f t="shared" si="12"/>
        <v>0.13</v>
      </c>
      <c r="X16" s="52">
        <f t="shared" si="13"/>
        <v>0.13</v>
      </c>
      <c r="Y16" s="52">
        <f t="shared" si="14"/>
        <v>0.12</v>
      </c>
      <c r="Z16" s="52">
        <f t="shared" si="15"/>
        <v>0.13</v>
      </c>
      <c r="AA16" s="52">
        <f t="shared" si="16"/>
        <v>0.12</v>
      </c>
      <c r="AB16" s="52">
        <f t="shared" si="17"/>
        <v>0.13</v>
      </c>
      <c r="AC16" s="52">
        <f t="shared" si="18"/>
        <v>0.13</v>
      </c>
      <c r="AD16" s="52">
        <f t="shared" si="19"/>
        <v>0.16</v>
      </c>
      <c r="AE16" s="52">
        <f t="shared" si="20"/>
        <v>0.12</v>
      </c>
      <c r="AF16" s="52">
        <f t="shared" si="21"/>
        <v>0.13</v>
      </c>
      <c r="AG16" s="52">
        <f t="shared" si="22"/>
        <v>0.12</v>
      </c>
      <c r="AH16" s="52">
        <f t="shared" si="23"/>
        <v>0.12</v>
      </c>
      <c r="AI16" s="52">
        <f t="shared" si="24"/>
        <v>0.14000000000000001</v>
      </c>
      <c r="AJ16" s="52">
        <f t="shared" si="25"/>
        <v>0.12</v>
      </c>
    </row>
    <row r="17" spans="1:36" ht="12.95" customHeight="1" x14ac:dyDescent="0.15">
      <c r="A17" s="90">
        <v>464</v>
      </c>
      <c r="B17" s="107" t="s">
        <v>52</v>
      </c>
      <c r="C17" s="107"/>
      <c r="D17" s="56">
        <v>16</v>
      </c>
      <c r="E17" s="51">
        <v>12</v>
      </c>
      <c r="F17" s="4">
        <f t="shared" si="0"/>
        <v>0.12</v>
      </c>
      <c r="G17" s="5" t="s">
        <v>66</v>
      </c>
      <c r="H17" s="90" t="s">
        <v>61</v>
      </c>
      <c r="I17" s="5" t="s">
        <v>66</v>
      </c>
      <c r="J17" s="1" t="s">
        <v>15</v>
      </c>
      <c r="K17" s="52">
        <f t="shared" si="1"/>
        <v>0.12</v>
      </c>
      <c r="L17" s="52">
        <f t="shared" si="2"/>
        <v>0.12</v>
      </c>
      <c r="M17" s="52">
        <f t="shared" si="3"/>
        <v>0.12</v>
      </c>
      <c r="N17" s="52">
        <f t="shared" si="4"/>
        <v>0.13</v>
      </c>
      <c r="O17" s="52">
        <f t="shared" si="5"/>
        <v>0.13</v>
      </c>
      <c r="P17" s="52">
        <f t="shared" si="26"/>
        <v>0.12</v>
      </c>
      <c r="Q17" s="52">
        <f t="shared" si="6"/>
        <v>0.12</v>
      </c>
      <c r="R17" s="52">
        <f t="shared" si="7"/>
        <v>0.12</v>
      </c>
      <c r="S17" s="52">
        <f t="shared" si="8"/>
        <v>0.12</v>
      </c>
      <c r="T17" s="52">
        <f t="shared" si="9"/>
        <v>0.12</v>
      </c>
      <c r="U17" s="52">
        <f t="shared" si="10"/>
        <v>0.12</v>
      </c>
      <c r="V17" s="52">
        <f t="shared" si="11"/>
        <v>0.13</v>
      </c>
      <c r="W17" s="52">
        <f t="shared" si="12"/>
        <v>0.12</v>
      </c>
      <c r="X17" s="52">
        <f t="shared" si="13"/>
        <v>0.12</v>
      </c>
      <c r="Y17" s="52">
        <f t="shared" si="14"/>
        <v>0.11</v>
      </c>
      <c r="Z17" s="52">
        <f t="shared" si="15"/>
        <v>0.12</v>
      </c>
      <c r="AA17" s="52">
        <f t="shared" si="16"/>
        <v>0.11</v>
      </c>
      <c r="AB17" s="52">
        <f t="shared" si="17"/>
        <v>0.12</v>
      </c>
      <c r="AC17" s="52">
        <f t="shared" si="18"/>
        <v>0.12</v>
      </c>
      <c r="AD17" s="52">
        <f t="shared" si="19"/>
        <v>0.15</v>
      </c>
      <c r="AE17" s="52">
        <f t="shared" si="20"/>
        <v>0.11</v>
      </c>
      <c r="AF17" s="52">
        <f t="shared" si="21"/>
        <v>0.12</v>
      </c>
      <c r="AG17" s="52">
        <f t="shared" si="22"/>
        <v>0.11</v>
      </c>
      <c r="AH17" s="52">
        <f t="shared" si="23"/>
        <v>0.11</v>
      </c>
      <c r="AI17" s="52">
        <f t="shared" si="24"/>
        <v>0.13</v>
      </c>
      <c r="AJ17" s="52">
        <f t="shared" si="25"/>
        <v>0.11</v>
      </c>
    </row>
    <row r="18" spans="1:36" ht="12.95" customHeight="1" x14ac:dyDescent="0.15">
      <c r="A18" s="90">
        <v>465</v>
      </c>
      <c r="B18" s="107" t="s">
        <v>52</v>
      </c>
      <c r="C18" s="107"/>
      <c r="D18" s="56">
        <v>10</v>
      </c>
      <c r="E18" s="51">
        <v>8</v>
      </c>
      <c r="F18" s="4">
        <f t="shared" si="0"/>
        <v>0.03</v>
      </c>
      <c r="G18" s="90" t="s">
        <v>81</v>
      </c>
      <c r="H18" s="90" t="s">
        <v>53</v>
      </c>
      <c r="I18" s="51"/>
      <c r="J18" s="1" t="s">
        <v>15</v>
      </c>
      <c r="K18" s="52">
        <f t="shared" si="1"/>
        <v>0.03</v>
      </c>
      <c r="L18" s="52">
        <f t="shared" si="2"/>
        <v>0.03</v>
      </c>
      <c r="M18" s="52">
        <f t="shared" si="3"/>
        <v>0.03</v>
      </c>
      <c r="N18" s="52">
        <f t="shared" si="4"/>
        <v>0.04</v>
      </c>
      <c r="O18" s="52">
        <f t="shared" si="5"/>
        <v>0.04</v>
      </c>
      <c r="P18" s="52">
        <f t="shared" si="26"/>
        <v>0.03</v>
      </c>
      <c r="Q18" s="52">
        <f t="shared" si="6"/>
        <v>0.03</v>
      </c>
      <c r="R18" s="52">
        <f t="shared" si="7"/>
        <v>0.03</v>
      </c>
      <c r="S18" s="52">
        <f t="shared" si="8"/>
        <v>0.03</v>
      </c>
      <c r="T18" s="52">
        <f t="shared" si="9"/>
        <v>0.03</v>
      </c>
      <c r="U18" s="52">
        <f t="shared" si="10"/>
        <v>0.03</v>
      </c>
      <c r="V18" s="52">
        <f t="shared" si="11"/>
        <v>0.04</v>
      </c>
      <c r="W18" s="52">
        <f t="shared" si="12"/>
        <v>0.04</v>
      </c>
      <c r="X18" s="52">
        <f t="shared" si="13"/>
        <v>0.03</v>
      </c>
      <c r="Y18" s="52">
        <f t="shared" si="14"/>
        <v>0.03</v>
      </c>
      <c r="Z18" s="52">
        <f t="shared" si="15"/>
        <v>0.04</v>
      </c>
      <c r="AA18" s="52">
        <f t="shared" si="16"/>
        <v>0.03</v>
      </c>
      <c r="AB18" s="52">
        <f t="shared" si="17"/>
        <v>0.03</v>
      </c>
      <c r="AC18" s="52">
        <f t="shared" si="18"/>
        <v>0.03</v>
      </c>
      <c r="AD18" s="52">
        <f t="shared" si="19"/>
        <v>0.04</v>
      </c>
      <c r="AE18" s="52">
        <f t="shared" si="20"/>
        <v>0.03</v>
      </c>
      <c r="AF18" s="52">
        <f t="shared" si="21"/>
        <v>0.03</v>
      </c>
      <c r="AG18" s="52">
        <f t="shared" si="22"/>
        <v>0.03</v>
      </c>
      <c r="AH18" s="52">
        <f t="shared" si="23"/>
        <v>0.03</v>
      </c>
      <c r="AI18" s="52">
        <f t="shared" si="24"/>
        <v>0.04</v>
      </c>
      <c r="AJ18" s="52">
        <f t="shared" si="25"/>
        <v>0.03</v>
      </c>
    </row>
    <row r="19" spans="1:36" ht="12.95" customHeight="1" x14ac:dyDescent="0.15">
      <c r="A19" s="90">
        <v>466</v>
      </c>
      <c r="B19" s="107" t="s">
        <v>52</v>
      </c>
      <c r="C19" s="107"/>
      <c r="D19" s="56">
        <v>14</v>
      </c>
      <c r="E19" s="51">
        <v>12</v>
      </c>
      <c r="F19" s="4">
        <f t="shared" si="0"/>
        <v>0.1</v>
      </c>
      <c r="G19" s="5"/>
      <c r="H19" s="51"/>
      <c r="I19" s="51"/>
      <c r="J19" s="1" t="s">
        <v>15</v>
      </c>
      <c r="K19" s="52">
        <f t="shared" si="1"/>
        <v>0.09</v>
      </c>
      <c r="L19" s="52">
        <f t="shared" si="2"/>
        <v>0.1</v>
      </c>
      <c r="M19" s="52">
        <f t="shared" si="3"/>
        <v>0.1</v>
      </c>
      <c r="N19" s="52">
        <f t="shared" si="4"/>
        <v>0.1</v>
      </c>
      <c r="O19" s="52">
        <f t="shared" si="5"/>
        <v>0.1</v>
      </c>
      <c r="P19" s="52">
        <f t="shared" si="26"/>
        <v>0.1</v>
      </c>
      <c r="Q19" s="52">
        <f t="shared" si="6"/>
        <v>0.09</v>
      </c>
      <c r="R19" s="52">
        <f t="shared" si="7"/>
        <v>0.1</v>
      </c>
      <c r="S19" s="52">
        <f t="shared" si="8"/>
        <v>0.1</v>
      </c>
      <c r="T19" s="52">
        <f t="shared" si="9"/>
        <v>0.1</v>
      </c>
      <c r="U19" s="52">
        <f t="shared" si="10"/>
        <v>0.1</v>
      </c>
      <c r="V19" s="52">
        <f t="shared" si="11"/>
        <v>0.1</v>
      </c>
      <c r="W19" s="52">
        <f t="shared" si="12"/>
        <v>0.1</v>
      </c>
      <c r="X19" s="52">
        <f t="shared" si="13"/>
        <v>0.1</v>
      </c>
      <c r="Y19" s="52">
        <f t="shared" si="14"/>
        <v>0.08</v>
      </c>
      <c r="Z19" s="52">
        <f t="shared" si="15"/>
        <v>0.1</v>
      </c>
      <c r="AA19" s="52">
        <f t="shared" si="16"/>
        <v>0.09</v>
      </c>
      <c r="AB19" s="52">
        <f t="shared" si="17"/>
        <v>0.09</v>
      </c>
      <c r="AC19" s="52">
        <f t="shared" si="18"/>
        <v>0.1</v>
      </c>
      <c r="AD19" s="52">
        <f t="shared" si="19"/>
        <v>0.12</v>
      </c>
      <c r="AE19" s="52">
        <f t="shared" si="20"/>
        <v>0.09</v>
      </c>
      <c r="AF19" s="52">
        <f t="shared" si="21"/>
        <v>0.09</v>
      </c>
      <c r="AG19" s="52">
        <f t="shared" si="22"/>
        <v>0.09</v>
      </c>
      <c r="AH19" s="52">
        <f t="shared" si="23"/>
        <v>0.09</v>
      </c>
      <c r="AI19" s="52">
        <f t="shared" si="24"/>
        <v>0.1</v>
      </c>
      <c r="AJ19" s="52">
        <f t="shared" si="25"/>
        <v>0.09</v>
      </c>
    </row>
    <row r="20" spans="1:36" ht="12.95" customHeight="1" x14ac:dyDescent="0.15">
      <c r="A20" s="90">
        <v>467</v>
      </c>
      <c r="B20" s="107" t="s">
        <v>52</v>
      </c>
      <c r="C20" s="107"/>
      <c r="D20" s="56">
        <v>12</v>
      </c>
      <c r="E20" s="51">
        <v>14</v>
      </c>
      <c r="F20" s="4">
        <f t="shared" si="0"/>
        <v>0.09</v>
      </c>
      <c r="G20" s="5" t="s">
        <v>65</v>
      </c>
      <c r="H20" s="90" t="s">
        <v>61</v>
      </c>
      <c r="I20" s="5" t="s">
        <v>65</v>
      </c>
      <c r="J20" s="1" t="s">
        <v>15</v>
      </c>
      <c r="K20" s="52">
        <f t="shared" si="1"/>
        <v>0.08</v>
      </c>
      <c r="L20" s="52">
        <f t="shared" si="2"/>
        <v>0.09</v>
      </c>
      <c r="M20" s="52">
        <f t="shared" si="3"/>
        <v>0.09</v>
      </c>
      <c r="N20" s="52">
        <f t="shared" si="4"/>
        <v>0.09</v>
      </c>
      <c r="O20" s="52">
        <f t="shared" si="5"/>
        <v>0.09</v>
      </c>
      <c r="P20" s="52">
        <f t="shared" si="26"/>
        <v>0.09</v>
      </c>
      <c r="Q20" s="52">
        <f t="shared" si="6"/>
        <v>0.08</v>
      </c>
      <c r="R20" s="52">
        <f t="shared" si="7"/>
        <v>0.08</v>
      </c>
      <c r="S20" s="52">
        <f t="shared" si="8"/>
        <v>0.09</v>
      </c>
      <c r="T20" s="52">
        <f t="shared" si="9"/>
        <v>0.09</v>
      </c>
      <c r="U20" s="52">
        <f t="shared" si="10"/>
        <v>0.08</v>
      </c>
      <c r="V20" s="52">
        <f t="shared" si="11"/>
        <v>0.09</v>
      </c>
      <c r="W20" s="52">
        <f t="shared" si="12"/>
        <v>0.09</v>
      </c>
      <c r="X20" s="52">
        <f t="shared" si="13"/>
        <v>0.09</v>
      </c>
      <c r="Y20" s="52">
        <f t="shared" si="14"/>
        <v>7.0000000000000007E-2</v>
      </c>
      <c r="Z20" s="52">
        <f t="shared" si="15"/>
        <v>0.09</v>
      </c>
      <c r="AA20" s="52">
        <f t="shared" si="16"/>
        <v>0.08</v>
      </c>
      <c r="AB20" s="52">
        <f t="shared" si="17"/>
        <v>0.08</v>
      </c>
      <c r="AC20" s="52">
        <f t="shared" si="18"/>
        <v>0.08</v>
      </c>
      <c r="AD20" s="52">
        <f t="shared" si="19"/>
        <v>0.11</v>
      </c>
      <c r="AE20" s="52">
        <f t="shared" si="20"/>
        <v>0.08</v>
      </c>
      <c r="AF20" s="52">
        <f t="shared" si="21"/>
        <v>0.08</v>
      </c>
      <c r="AG20" s="52">
        <f t="shared" si="22"/>
        <v>7.0000000000000007E-2</v>
      </c>
      <c r="AH20" s="52">
        <f t="shared" si="23"/>
        <v>0.08</v>
      </c>
      <c r="AI20" s="52">
        <f t="shared" si="24"/>
        <v>0.09</v>
      </c>
      <c r="AJ20" s="52">
        <f t="shared" si="25"/>
        <v>0.08</v>
      </c>
    </row>
    <row r="21" spans="1:36" ht="12.95" customHeight="1" x14ac:dyDescent="0.15">
      <c r="A21" s="90">
        <v>468</v>
      </c>
      <c r="B21" s="107" t="s">
        <v>52</v>
      </c>
      <c r="C21" s="107"/>
      <c r="D21" s="56">
        <v>20</v>
      </c>
      <c r="E21" s="51">
        <v>18</v>
      </c>
      <c r="F21" s="4">
        <f t="shared" si="0"/>
        <v>0.28999999999999998</v>
      </c>
      <c r="G21" s="5"/>
      <c r="H21" s="51"/>
      <c r="I21" s="51"/>
      <c r="J21" s="1" t="s">
        <v>15</v>
      </c>
      <c r="K21" s="52">
        <f t="shared" si="1"/>
        <v>0.26</v>
      </c>
      <c r="L21" s="52">
        <f t="shared" si="2"/>
        <v>0.28999999999999998</v>
      </c>
      <c r="M21" s="52">
        <f t="shared" si="3"/>
        <v>0.28999999999999998</v>
      </c>
      <c r="N21" s="52">
        <f t="shared" si="4"/>
        <v>0.28999999999999998</v>
      </c>
      <c r="O21" s="52">
        <f t="shared" si="5"/>
        <v>0.28999999999999998</v>
      </c>
      <c r="P21" s="52">
        <f t="shared" si="26"/>
        <v>0.28999999999999998</v>
      </c>
      <c r="Q21" s="52">
        <f t="shared" si="6"/>
        <v>0.26</v>
      </c>
      <c r="R21" s="52">
        <f t="shared" si="7"/>
        <v>0.28999999999999998</v>
      </c>
      <c r="S21" s="52">
        <f t="shared" si="8"/>
        <v>0.28999999999999998</v>
      </c>
      <c r="T21" s="52">
        <f t="shared" si="9"/>
        <v>0.3</v>
      </c>
      <c r="U21" s="52">
        <f t="shared" si="10"/>
        <v>0.28999999999999998</v>
      </c>
      <c r="V21" s="52">
        <f t="shared" si="11"/>
        <v>0.28999999999999998</v>
      </c>
      <c r="W21" s="52">
        <f t="shared" si="12"/>
        <v>0.28000000000000003</v>
      </c>
      <c r="X21" s="52">
        <f t="shared" si="13"/>
        <v>0.28000000000000003</v>
      </c>
      <c r="Y21" s="52">
        <f t="shared" si="14"/>
        <v>0.25</v>
      </c>
      <c r="Z21" s="52">
        <f t="shared" si="15"/>
        <v>0.28000000000000003</v>
      </c>
      <c r="AA21" s="52">
        <f t="shared" si="16"/>
        <v>0.25</v>
      </c>
      <c r="AB21" s="52">
        <f t="shared" si="17"/>
        <v>0.28999999999999998</v>
      </c>
      <c r="AC21" s="52">
        <f t="shared" si="18"/>
        <v>0.28999999999999998</v>
      </c>
      <c r="AD21" s="52">
        <f t="shared" si="19"/>
        <v>0.33</v>
      </c>
      <c r="AE21" s="52">
        <f t="shared" si="20"/>
        <v>0.26</v>
      </c>
      <c r="AF21" s="52">
        <f t="shared" si="21"/>
        <v>0.28999999999999998</v>
      </c>
      <c r="AG21" s="52">
        <f t="shared" si="22"/>
        <v>0.24</v>
      </c>
      <c r="AH21" s="52">
        <f t="shared" si="23"/>
        <v>0.26</v>
      </c>
      <c r="AI21" s="52">
        <f t="shared" si="24"/>
        <v>0.28000000000000003</v>
      </c>
      <c r="AJ21" s="52">
        <f t="shared" si="25"/>
        <v>0.26</v>
      </c>
    </row>
    <row r="22" spans="1:36" ht="12.95" customHeight="1" x14ac:dyDescent="0.15">
      <c r="A22" s="90">
        <v>469</v>
      </c>
      <c r="B22" s="107" t="s">
        <v>52</v>
      </c>
      <c r="C22" s="107"/>
      <c r="D22" s="56">
        <v>28</v>
      </c>
      <c r="E22" s="51">
        <v>18</v>
      </c>
      <c r="F22" s="4">
        <f t="shared" si="0"/>
        <v>0.52</v>
      </c>
      <c r="G22" s="5"/>
      <c r="H22" s="51"/>
      <c r="I22" s="51"/>
      <c r="J22" s="1" t="s">
        <v>15</v>
      </c>
      <c r="K22" s="52">
        <f t="shared" si="1"/>
        <v>0.47</v>
      </c>
      <c r="L22" s="52">
        <f t="shared" si="2"/>
        <v>0.53</v>
      </c>
      <c r="M22" s="52">
        <f t="shared" si="3"/>
        <v>0.52</v>
      </c>
      <c r="N22" s="52">
        <f t="shared" si="4"/>
        <v>0.52</v>
      </c>
      <c r="O22" s="52">
        <f t="shared" si="5"/>
        <v>0.53</v>
      </c>
      <c r="P22" s="52">
        <f t="shared" si="26"/>
        <v>0.52</v>
      </c>
      <c r="Q22" s="52">
        <f t="shared" si="6"/>
        <v>0.48</v>
      </c>
      <c r="R22" s="52">
        <f t="shared" si="7"/>
        <v>0.54</v>
      </c>
      <c r="S22" s="52">
        <f t="shared" si="8"/>
        <v>0.53</v>
      </c>
      <c r="T22" s="52">
        <f t="shared" si="9"/>
        <v>0.53</v>
      </c>
      <c r="U22" s="52">
        <f t="shared" si="10"/>
        <v>0.53</v>
      </c>
      <c r="V22" s="52">
        <f t="shared" si="11"/>
        <v>0.56000000000000005</v>
      </c>
      <c r="W22" s="52">
        <f t="shared" si="12"/>
        <v>0.52</v>
      </c>
      <c r="X22" s="52">
        <f t="shared" si="13"/>
        <v>0.52</v>
      </c>
      <c r="Y22" s="52">
        <f t="shared" si="14"/>
        <v>0.5</v>
      </c>
      <c r="Z22" s="52">
        <f t="shared" si="15"/>
        <v>0.52</v>
      </c>
      <c r="AA22" s="52">
        <f t="shared" si="16"/>
        <v>0.46</v>
      </c>
      <c r="AB22" s="52">
        <f t="shared" si="17"/>
        <v>0.56000000000000005</v>
      </c>
      <c r="AC22" s="52">
        <f t="shared" si="18"/>
        <v>0.55000000000000004</v>
      </c>
      <c r="AD22" s="52">
        <f t="shared" si="19"/>
        <v>0.56999999999999995</v>
      </c>
      <c r="AE22" s="52">
        <f t="shared" si="20"/>
        <v>0.5</v>
      </c>
      <c r="AF22" s="52">
        <f t="shared" si="21"/>
        <v>0.55000000000000004</v>
      </c>
      <c r="AG22" s="52">
        <f t="shared" si="22"/>
        <v>0.47</v>
      </c>
      <c r="AH22" s="52">
        <f t="shared" si="23"/>
        <v>0.5</v>
      </c>
      <c r="AI22" s="52">
        <f t="shared" si="24"/>
        <v>0.52</v>
      </c>
      <c r="AJ22" s="52">
        <f t="shared" si="25"/>
        <v>0.5</v>
      </c>
    </row>
    <row r="23" spans="1:36" ht="12.95" customHeight="1" x14ac:dyDescent="0.15">
      <c r="A23" s="90">
        <v>470</v>
      </c>
      <c r="B23" s="107" t="s">
        <v>52</v>
      </c>
      <c r="C23" s="107"/>
      <c r="D23" s="56">
        <v>12</v>
      </c>
      <c r="E23" s="51">
        <v>12</v>
      </c>
      <c r="F23" s="4">
        <f t="shared" si="0"/>
        <v>7.0000000000000007E-2</v>
      </c>
      <c r="G23" s="5"/>
      <c r="H23" s="90" t="s">
        <v>61</v>
      </c>
      <c r="I23" s="90" t="s">
        <v>84</v>
      </c>
      <c r="J23" s="1" t="s">
        <v>15</v>
      </c>
      <c r="K23" s="52">
        <f t="shared" si="1"/>
        <v>7.0000000000000007E-2</v>
      </c>
      <c r="L23" s="52">
        <f t="shared" si="2"/>
        <v>7.0000000000000007E-2</v>
      </c>
      <c r="M23" s="52">
        <f t="shared" si="3"/>
        <v>7.0000000000000007E-2</v>
      </c>
      <c r="N23" s="52">
        <f t="shared" si="4"/>
        <v>0.08</v>
      </c>
      <c r="O23" s="52">
        <f t="shared" si="5"/>
        <v>0.08</v>
      </c>
      <c r="P23" s="52">
        <f t="shared" si="26"/>
        <v>7.0000000000000007E-2</v>
      </c>
      <c r="Q23" s="52">
        <f t="shared" si="6"/>
        <v>7.0000000000000007E-2</v>
      </c>
      <c r="R23" s="52">
        <f t="shared" si="7"/>
        <v>7.0000000000000007E-2</v>
      </c>
      <c r="S23" s="52">
        <f t="shared" si="8"/>
        <v>7.0000000000000007E-2</v>
      </c>
      <c r="T23" s="52">
        <f t="shared" si="9"/>
        <v>7.0000000000000007E-2</v>
      </c>
      <c r="U23" s="52">
        <f t="shared" si="10"/>
        <v>7.0000000000000007E-2</v>
      </c>
      <c r="V23" s="52">
        <f t="shared" si="11"/>
        <v>7.0000000000000007E-2</v>
      </c>
      <c r="W23" s="52">
        <f t="shared" si="12"/>
        <v>7.0000000000000007E-2</v>
      </c>
      <c r="X23" s="52">
        <f t="shared" si="13"/>
        <v>7.0000000000000007E-2</v>
      </c>
      <c r="Y23" s="52">
        <f t="shared" si="14"/>
        <v>0.06</v>
      </c>
      <c r="Z23" s="52">
        <f t="shared" si="15"/>
        <v>7.0000000000000007E-2</v>
      </c>
      <c r="AA23" s="52">
        <f t="shared" si="16"/>
        <v>7.0000000000000007E-2</v>
      </c>
      <c r="AB23" s="52">
        <f t="shared" si="17"/>
        <v>7.0000000000000007E-2</v>
      </c>
      <c r="AC23" s="52">
        <f t="shared" si="18"/>
        <v>7.0000000000000007E-2</v>
      </c>
      <c r="AD23" s="52">
        <f t="shared" si="19"/>
        <v>0.09</v>
      </c>
      <c r="AE23" s="52">
        <f t="shared" si="20"/>
        <v>0.06</v>
      </c>
      <c r="AF23" s="52">
        <f t="shared" si="21"/>
        <v>7.0000000000000007E-2</v>
      </c>
      <c r="AG23" s="52">
        <f t="shared" si="22"/>
        <v>0.06</v>
      </c>
      <c r="AH23" s="52">
        <f t="shared" si="23"/>
        <v>7.0000000000000007E-2</v>
      </c>
      <c r="AI23" s="52">
        <f t="shared" si="24"/>
        <v>7.0000000000000007E-2</v>
      </c>
      <c r="AJ23" s="52">
        <f t="shared" si="25"/>
        <v>7.0000000000000007E-2</v>
      </c>
    </row>
    <row r="24" spans="1:36" ht="12.95" customHeight="1" x14ac:dyDescent="0.15">
      <c r="A24" s="90">
        <v>471</v>
      </c>
      <c r="B24" s="107" t="s">
        <v>52</v>
      </c>
      <c r="C24" s="107"/>
      <c r="D24" s="56">
        <v>10</v>
      </c>
      <c r="E24" s="51">
        <v>7</v>
      </c>
      <c r="F24" s="4">
        <f t="shared" si="0"/>
        <v>0.03</v>
      </c>
      <c r="G24" s="90" t="s">
        <v>81</v>
      </c>
      <c r="H24" s="90" t="s">
        <v>53</v>
      </c>
      <c r="I24" s="51"/>
      <c r="J24" s="1" t="s">
        <v>15</v>
      </c>
      <c r="K24" s="52">
        <f t="shared" si="1"/>
        <v>0.03</v>
      </c>
      <c r="L24" s="52">
        <f t="shared" si="2"/>
        <v>0.03</v>
      </c>
      <c r="M24" s="52">
        <f t="shared" si="3"/>
        <v>0.03</v>
      </c>
      <c r="N24" s="52">
        <f t="shared" si="4"/>
        <v>0.03</v>
      </c>
      <c r="O24" s="52">
        <f t="shared" si="5"/>
        <v>0.03</v>
      </c>
      <c r="P24" s="52">
        <f t="shared" si="26"/>
        <v>0.03</v>
      </c>
      <c r="Q24" s="52">
        <f t="shared" si="6"/>
        <v>0.03</v>
      </c>
      <c r="R24" s="52">
        <f t="shared" si="7"/>
        <v>0.03</v>
      </c>
      <c r="S24" s="52">
        <f t="shared" si="8"/>
        <v>0.03</v>
      </c>
      <c r="T24" s="52">
        <f t="shared" si="9"/>
        <v>0.03</v>
      </c>
      <c r="U24" s="52">
        <f t="shared" si="10"/>
        <v>0.03</v>
      </c>
      <c r="V24" s="52">
        <f t="shared" si="11"/>
        <v>0.03</v>
      </c>
      <c r="W24" s="52">
        <f t="shared" si="12"/>
        <v>0.03</v>
      </c>
      <c r="X24" s="52">
        <f t="shared" si="13"/>
        <v>0.03</v>
      </c>
      <c r="Y24" s="52">
        <f t="shared" si="14"/>
        <v>0.03</v>
      </c>
      <c r="Z24" s="52">
        <f t="shared" si="15"/>
        <v>0.03</v>
      </c>
      <c r="AA24" s="52">
        <f t="shared" si="16"/>
        <v>0.03</v>
      </c>
      <c r="AB24" s="52">
        <f t="shared" si="17"/>
        <v>0.03</v>
      </c>
      <c r="AC24" s="52">
        <f t="shared" si="18"/>
        <v>0.03</v>
      </c>
      <c r="AD24" s="52">
        <f t="shared" si="19"/>
        <v>0.04</v>
      </c>
      <c r="AE24" s="52">
        <f t="shared" si="20"/>
        <v>0.02</v>
      </c>
      <c r="AF24" s="52">
        <f t="shared" si="21"/>
        <v>0.03</v>
      </c>
      <c r="AG24" s="52">
        <f t="shared" si="22"/>
        <v>0.03</v>
      </c>
      <c r="AH24" s="52">
        <f t="shared" si="23"/>
        <v>0.03</v>
      </c>
      <c r="AI24" s="52">
        <f t="shared" si="24"/>
        <v>0.03</v>
      </c>
      <c r="AJ24" s="52">
        <f t="shared" si="25"/>
        <v>0.03</v>
      </c>
    </row>
    <row r="25" spans="1:36" ht="12.95" customHeight="1" x14ac:dyDescent="0.15">
      <c r="A25" s="90">
        <v>472</v>
      </c>
      <c r="B25" s="107" t="s">
        <v>52</v>
      </c>
      <c r="C25" s="107"/>
      <c r="D25" s="56">
        <v>28</v>
      </c>
      <c r="E25" s="51">
        <v>18</v>
      </c>
      <c r="F25" s="4">
        <f t="shared" si="0"/>
        <v>0.52</v>
      </c>
      <c r="G25" s="6"/>
      <c r="H25" s="51"/>
      <c r="I25" s="51"/>
      <c r="J25" s="1" t="s">
        <v>15</v>
      </c>
      <c r="K25" s="52">
        <f t="shared" si="1"/>
        <v>0.47</v>
      </c>
      <c r="L25" s="52">
        <f t="shared" si="2"/>
        <v>0.53</v>
      </c>
      <c r="M25" s="52">
        <f t="shared" si="3"/>
        <v>0.52</v>
      </c>
      <c r="N25" s="52">
        <f t="shared" si="4"/>
        <v>0.52</v>
      </c>
      <c r="O25" s="52">
        <f t="shared" si="5"/>
        <v>0.53</v>
      </c>
      <c r="P25" s="52">
        <f t="shared" si="26"/>
        <v>0.52</v>
      </c>
      <c r="Q25" s="52">
        <f t="shared" si="6"/>
        <v>0.48</v>
      </c>
      <c r="R25" s="52">
        <f t="shared" si="7"/>
        <v>0.54</v>
      </c>
      <c r="S25" s="52">
        <f t="shared" si="8"/>
        <v>0.53</v>
      </c>
      <c r="T25" s="52">
        <f t="shared" si="9"/>
        <v>0.53</v>
      </c>
      <c r="U25" s="52">
        <f t="shared" si="10"/>
        <v>0.53</v>
      </c>
      <c r="V25" s="52">
        <f t="shared" si="11"/>
        <v>0.56000000000000005</v>
      </c>
      <c r="W25" s="52">
        <f t="shared" si="12"/>
        <v>0.52</v>
      </c>
      <c r="X25" s="52">
        <f t="shared" si="13"/>
        <v>0.52</v>
      </c>
      <c r="Y25" s="52">
        <f t="shared" si="14"/>
        <v>0.5</v>
      </c>
      <c r="Z25" s="52">
        <f t="shared" si="15"/>
        <v>0.52</v>
      </c>
      <c r="AA25" s="52">
        <f t="shared" si="16"/>
        <v>0.46</v>
      </c>
      <c r="AB25" s="52">
        <f t="shared" si="17"/>
        <v>0.56000000000000005</v>
      </c>
      <c r="AC25" s="52">
        <f t="shared" si="18"/>
        <v>0.55000000000000004</v>
      </c>
      <c r="AD25" s="52">
        <f t="shared" si="19"/>
        <v>0.56999999999999995</v>
      </c>
      <c r="AE25" s="52">
        <f t="shared" si="20"/>
        <v>0.5</v>
      </c>
      <c r="AF25" s="52">
        <f t="shared" si="21"/>
        <v>0.55000000000000004</v>
      </c>
      <c r="AG25" s="52">
        <f t="shared" si="22"/>
        <v>0.47</v>
      </c>
      <c r="AH25" s="52">
        <f t="shared" si="23"/>
        <v>0.5</v>
      </c>
      <c r="AI25" s="52">
        <f t="shared" si="24"/>
        <v>0.52</v>
      </c>
      <c r="AJ25" s="52">
        <f t="shared" si="25"/>
        <v>0.5</v>
      </c>
    </row>
    <row r="26" spans="1:36" ht="12.95" customHeight="1" x14ac:dyDescent="0.15">
      <c r="A26" s="90">
        <v>473</v>
      </c>
      <c r="B26" s="107" t="s">
        <v>52</v>
      </c>
      <c r="C26" s="107"/>
      <c r="D26" s="56">
        <v>12</v>
      </c>
      <c r="E26" s="51">
        <v>12</v>
      </c>
      <c r="F26" s="4">
        <f t="shared" si="0"/>
        <v>7.0000000000000007E-2</v>
      </c>
      <c r="G26" s="5" t="s">
        <v>65</v>
      </c>
      <c r="H26" s="90" t="s">
        <v>61</v>
      </c>
      <c r="I26" s="5" t="s">
        <v>65</v>
      </c>
      <c r="J26" s="1" t="s">
        <v>15</v>
      </c>
      <c r="K26" s="52">
        <f t="shared" si="1"/>
        <v>7.0000000000000007E-2</v>
      </c>
      <c r="L26" s="52">
        <f t="shared" si="2"/>
        <v>7.0000000000000007E-2</v>
      </c>
      <c r="M26" s="52">
        <f t="shared" si="3"/>
        <v>7.0000000000000007E-2</v>
      </c>
      <c r="N26" s="52">
        <f t="shared" si="4"/>
        <v>0.08</v>
      </c>
      <c r="O26" s="52">
        <f t="shared" si="5"/>
        <v>0.08</v>
      </c>
      <c r="P26" s="52">
        <f t="shared" si="26"/>
        <v>7.0000000000000007E-2</v>
      </c>
      <c r="Q26" s="52">
        <f t="shared" si="6"/>
        <v>7.0000000000000007E-2</v>
      </c>
      <c r="R26" s="52">
        <f t="shared" si="7"/>
        <v>7.0000000000000007E-2</v>
      </c>
      <c r="S26" s="52">
        <f t="shared" si="8"/>
        <v>7.0000000000000007E-2</v>
      </c>
      <c r="T26" s="52">
        <f t="shared" si="9"/>
        <v>7.0000000000000007E-2</v>
      </c>
      <c r="U26" s="52">
        <f t="shared" si="10"/>
        <v>7.0000000000000007E-2</v>
      </c>
      <c r="V26" s="52">
        <f t="shared" si="11"/>
        <v>7.0000000000000007E-2</v>
      </c>
      <c r="W26" s="52">
        <f t="shared" si="12"/>
        <v>7.0000000000000007E-2</v>
      </c>
      <c r="X26" s="52">
        <f t="shared" si="13"/>
        <v>7.0000000000000007E-2</v>
      </c>
      <c r="Y26" s="52">
        <f t="shared" si="14"/>
        <v>0.06</v>
      </c>
      <c r="Z26" s="52">
        <f t="shared" si="15"/>
        <v>7.0000000000000007E-2</v>
      </c>
      <c r="AA26" s="52">
        <f t="shared" si="16"/>
        <v>7.0000000000000007E-2</v>
      </c>
      <c r="AB26" s="52">
        <f t="shared" si="17"/>
        <v>7.0000000000000007E-2</v>
      </c>
      <c r="AC26" s="52">
        <f t="shared" si="18"/>
        <v>7.0000000000000007E-2</v>
      </c>
      <c r="AD26" s="52">
        <f t="shared" si="19"/>
        <v>0.09</v>
      </c>
      <c r="AE26" s="52">
        <f t="shared" si="20"/>
        <v>0.06</v>
      </c>
      <c r="AF26" s="52">
        <f t="shared" si="21"/>
        <v>7.0000000000000007E-2</v>
      </c>
      <c r="AG26" s="52">
        <f t="shared" si="22"/>
        <v>0.06</v>
      </c>
      <c r="AH26" s="52">
        <f t="shared" si="23"/>
        <v>7.0000000000000007E-2</v>
      </c>
      <c r="AI26" s="52">
        <f t="shared" si="24"/>
        <v>7.0000000000000007E-2</v>
      </c>
      <c r="AJ26" s="52">
        <f t="shared" si="25"/>
        <v>7.0000000000000007E-2</v>
      </c>
    </row>
    <row r="27" spans="1:36" ht="12.95" customHeight="1" x14ac:dyDescent="0.15">
      <c r="A27" s="90">
        <v>474</v>
      </c>
      <c r="B27" s="107" t="s">
        <v>52</v>
      </c>
      <c r="C27" s="107"/>
      <c r="D27" s="51">
        <v>12</v>
      </c>
      <c r="E27" s="51">
        <v>14</v>
      </c>
      <c r="F27" s="4">
        <f t="shared" si="0"/>
        <v>0.09</v>
      </c>
      <c r="G27" s="5" t="s">
        <v>65</v>
      </c>
      <c r="H27" s="90" t="s">
        <v>61</v>
      </c>
      <c r="I27" s="5" t="s">
        <v>65</v>
      </c>
      <c r="J27" s="1" t="s">
        <v>15</v>
      </c>
      <c r="K27" s="52">
        <f t="shared" si="1"/>
        <v>0.08</v>
      </c>
      <c r="L27" s="52">
        <f t="shared" si="2"/>
        <v>0.09</v>
      </c>
      <c r="M27" s="52">
        <f t="shared" si="3"/>
        <v>0.09</v>
      </c>
      <c r="N27" s="52">
        <f t="shared" si="4"/>
        <v>0.09</v>
      </c>
      <c r="O27" s="52">
        <f t="shared" si="5"/>
        <v>0.09</v>
      </c>
      <c r="P27" s="52">
        <f t="shared" si="26"/>
        <v>0.09</v>
      </c>
      <c r="Q27" s="52">
        <f t="shared" si="6"/>
        <v>0.08</v>
      </c>
      <c r="R27" s="52">
        <f t="shared" si="7"/>
        <v>0.08</v>
      </c>
      <c r="S27" s="52">
        <f t="shared" si="8"/>
        <v>0.09</v>
      </c>
      <c r="T27" s="52">
        <f t="shared" si="9"/>
        <v>0.09</v>
      </c>
      <c r="U27" s="52">
        <f t="shared" si="10"/>
        <v>0.08</v>
      </c>
      <c r="V27" s="52">
        <f t="shared" si="11"/>
        <v>0.09</v>
      </c>
      <c r="W27" s="52">
        <f t="shared" si="12"/>
        <v>0.09</v>
      </c>
      <c r="X27" s="52">
        <f t="shared" si="13"/>
        <v>0.09</v>
      </c>
      <c r="Y27" s="52">
        <f t="shared" si="14"/>
        <v>7.0000000000000007E-2</v>
      </c>
      <c r="Z27" s="52">
        <f t="shared" si="15"/>
        <v>0.09</v>
      </c>
      <c r="AA27" s="52">
        <f t="shared" si="16"/>
        <v>0.08</v>
      </c>
      <c r="AB27" s="52">
        <f t="shared" si="17"/>
        <v>0.08</v>
      </c>
      <c r="AC27" s="52">
        <f t="shared" si="18"/>
        <v>0.08</v>
      </c>
      <c r="AD27" s="52">
        <f t="shared" si="19"/>
        <v>0.11</v>
      </c>
      <c r="AE27" s="52">
        <f t="shared" si="20"/>
        <v>0.08</v>
      </c>
      <c r="AF27" s="52">
        <f t="shared" si="21"/>
        <v>0.08</v>
      </c>
      <c r="AG27" s="52">
        <f t="shared" si="22"/>
        <v>7.0000000000000007E-2</v>
      </c>
      <c r="AH27" s="52">
        <f t="shared" si="23"/>
        <v>0.08</v>
      </c>
      <c r="AI27" s="52">
        <f t="shared" si="24"/>
        <v>0.09</v>
      </c>
      <c r="AJ27" s="52">
        <f t="shared" si="25"/>
        <v>0.08</v>
      </c>
    </row>
    <row r="28" spans="1:36" ht="12.95" customHeight="1" x14ac:dyDescent="0.15">
      <c r="A28" s="90">
        <v>475</v>
      </c>
      <c r="B28" s="107" t="s">
        <v>52</v>
      </c>
      <c r="C28" s="107"/>
      <c r="D28" s="51">
        <v>8</v>
      </c>
      <c r="E28" s="51">
        <v>8</v>
      </c>
      <c r="F28" s="4">
        <f t="shared" si="0"/>
        <v>0.02</v>
      </c>
      <c r="G28" s="90" t="s">
        <v>81</v>
      </c>
      <c r="H28" s="90" t="s">
        <v>53</v>
      </c>
      <c r="I28" s="51"/>
      <c r="J28" s="1" t="s">
        <v>15</v>
      </c>
      <c r="K28" s="52">
        <f t="shared" si="1"/>
        <v>0.02</v>
      </c>
      <c r="L28" s="52">
        <f t="shared" si="2"/>
        <v>0.02</v>
      </c>
      <c r="M28" s="52">
        <f t="shared" si="3"/>
        <v>0.02</v>
      </c>
      <c r="N28" s="65">
        <f t="shared" si="4"/>
        <v>0.02</v>
      </c>
      <c r="O28" s="52">
        <f t="shared" si="5"/>
        <v>0.02</v>
      </c>
      <c r="P28" s="52">
        <f t="shared" si="26"/>
        <v>0.02</v>
      </c>
      <c r="Q28" s="52">
        <f t="shared" si="6"/>
        <v>0.02</v>
      </c>
      <c r="R28" s="52">
        <f t="shared" si="7"/>
        <v>0.02</v>
      </c>
      <c r="S28" s="52">
        <f t="shared" si="8"/>
        <v>0.02</v>
      </c>
      <c r="T28" s="52">
        <f t="shared" si="9"/>
        <v>0.02</v>
      </c>
      <c r="U28" s="52">
        <f t="shared" si="10"/>
        <v>0.02</v>
      </c>
      <c r="V28" s="52">
        <f t="shared" si="11"/>
        <v>0.02</v>
      </c>
      <c r="W28" s="52">
        <f t="shared" si="12"/>
        <v>0.02</v>
      </c>
      <c r="X28" s="52">
        <f t="shared" si="13"/>
        <v>0.02</v>
      </c>
      <c r="Y28" s="52">
        <f t="shared" si="14"/>
        <v>0.02</v>
      </c>
      <c r="Z28" s="52">
        <f t="shared" si="15"/>
        <v>0.02</v>
      </c>
      <c r="AA28" s="52">
        <f t="shared" si="16"/>
        <v>0.02</v>
      </c>
      <c r="AB28" s="52">
        <f t="shared" si="17"/>
        <v>0.02</v>
      </c>
      <c r="AC28" s="52">
        <f t="shared" si="18"/>
        <v>0.02</v>
      </c>
      <c r="AD28" s="52">
        <f t="shared" si="19"/>
        <v>0.03</v>
      </c>
      <c r="AE28" s="52">
        <f t="shared" si="20"/>
        <v>0.02</v>
      </c>
      <c r="AF28" s="52">
        <f t="shared" si="21"/>
        <v>0.02</v>
      </c>
      <c r="AG28" s="52">
        <f t="shared" si="22"/>
        <v>0.02</v>
      </c>
      <c r="AH28" s="52">
        <f t="shared" si="23"/>
        <v>0.02</v>
      </c>
      <c r="AI28" s="52">
        <f t="shared" si="24"/>
        <v>0.02</v>
      </c>
      <c r="AJ28" s="52">
        <f t="shared" si="25"/>
        <v>0.02</v>
      </c>
    </row>
    <row r="29" spans="1:36" ht="12.95" customHeight="1" x14ac:dyDescent="0.15">
      <c r="A29" s="90">
        <v>476</v>
      </c>
      <c r="B29" s="107" t="s">
        <v>62</v>
      </c>
      <c r="C29" s="107"/>
      <c r="D29" s="51">
        <v>42</v>
      </c>
      <c r="E29" s="51">
        <v>16</v>
      </c>
      <c r="F29" s="4">
        <f t="shared" si="0"/>
        <v>0.97</v>
      </c>
      <c r="G29" s="90"/>
      <c r="H29" s="51"/>
      <c r="I29" s="51"/>
      <c r="J29" s="1" t="s">
        <v>15</v>
      </c>
      <c r="K29" s="52">
        <f t="shared" si="1"/>
        <v>0.85</v>
      </c>
      <c r="L29" s="52">
        <f t="shared" si="2"/>
        <v>0.99</v>
      </c>
      <c r="M29" s="52">
        <f t="shared" si="3"/>
        <v>0.92</v>
      </c>
      <c r="N29" s="52">
        <f t="shared" si="4"/>
        <v>0.94</v>
      </c>
      <c r="O29" s="52">
        <f t="shared" si="5"/>
        <v>0.97</v>
      </c>
      <c r="P29" s="52">
        <f t="shared" si="26"/>
        <v>0.97</v>
      </c>
      <c r="Q29" s="52">
        <f t="shared" si="6"/>
        <v>0.89</v>
      </c>
      <c r="R29" s="52">
        <f t="shared" si="7"/>
        <v>1.04</v>
      </c>
      <c r="S29" s="52">
        <f t="shared" si="8"/>
        <v>0.95</v>
      </c>
      <c r="T29" s="52">
        <f t="shared" si="9"/>
        <v>0.89</v>
      </c>
      <c r="U29" s="52">
        <f t="shared" si="10"/>
        <v>0.89</v>
      </c>
      <c r="V29" s="52">
        <f t="shared" si="11"/>
        <v>1.1100000000000001</v>
      </c>
      <c r="W29" s="52">
        <f t="shared" si="12"/>
        <v>0.98</v>
      </c>
      <c r="X29" s="52">
        <f t="shared" si="13"/>
        <v>0.95</v>
      </c>
      <c r="Y29" s="52">
        <f t="shared" si="14"/>
        <v>1</v>
      </c>
      <c r="Z29" s="52">
        <f t="shared" si="15"/>
        <v>1</v>
      </c>
      <c r="AA29" s="52">
        <f t="shared" si="16"/>
        <v>0.86</v>
      </c>
      <c r="AB29" s="52">
        <f t="shared" si="17"/>
        <v>1.1100000000000001</v>
      </c>
      <c r="AC29" s="52">
        <f t="shared" si="18"/>
        <v>1.05</v>
      </c>
      <c r="AD29" s="52">
        <f t="shared" si="19"/>
        <v>0.97</v>
      </c>
      <c r="AE29" s="52">
        <f t="shared" si="20"/>
        <v>0.95</v>
      </c>
      <c r="AF29" s="52">
        <f t="shared" si="21"/>
        <v>0.95</v>
      </c>
      <c r="AG29" s="52">
        <f t="shared" si="22"/>
        <v>0.93</v>
      </c>
      <c r="AH29" s="52">
        <f t="shared" si="23"/>
        <v>0.97</v>
      </c>
      <c r="AI29" s="52">
        <f t="shared" si="24"/>
        <v>0.97</v>
      </c>
      <c r="AJ29" s="52">
        <f t="shared" si="25"/>
        <v>0.97</v>
      </c>
    </row>
    <row r="30" spans="1:36" ht="12.95" customHeight="1" x14ac:dyDescent="0.15">
      <c r="A30" s="51"/>
      <c r="B30" s="107"/>
      <c r="C30" s="107"/>
      <c r="D30" s="51"/>
      <c r="E30" s="51"/>
      <c r="F30" s="4" t="str">
        <f t="shared" si="0"/>
        <v/>
      </c>
      <c r="G30" s="6"/>
      <c r="H30" s="51"/>
      <c r="I30" s="51"/>
      <c r="J30" s="1" t="s">
        <v>15</v>
      </c>
      <c r="K30" s="52" t="e">
        <f t="shared" si="1"/>
        <v>#NUM!</v>
      </c>
      <c r="L30" s="52" t="e">
        <f t="shared" si="2"/>
        <v>#NUM!</v>
      </c>
      <c r="M30" s="52" t="e">
        <f t="shared" si="3"/>
        <v>#NUM!</v>
      </c>
      <c r="N30" s="52" t="e">
        <f t="shared" si="4"/>
        <v>#NUM!</v>
      </c>
      <c r="O30" s="52" t="e">
        <f t="shared" si="5"/>
        <v>#NUM!</v>
      </c>
      <c r="P30" s="52" t="e">
        <f t="shared" si="26"/>
        <v>#N/A</v>
      </c>
      <c r="Q30" s="52" t="e">
        <f t="shared" si="6"/>
        <v>#NUM!</v>
      </c>
      <c r="R30" s="52" t="e">
        <f t="shared" si="7"/>
        <v>#NUM!</v>
      </c>
      <c r="S30" s="52" t="e">
        <f t="shared" si="8"/>
        <v>#NUM!</v>
      </c>
      <c r="T30" s="52" t="e">
        <f t="shared" si="9"/>
        <v>#NUM!</v>
      </c>
      <c r="U30" s="52" t="e">
        <f t="shared" si="10"/>
        <v>#N/A</v>
      </c>
      <c r="V30" s="52" t="e">
        <f t="shared" si="11"/>
        <v>#NUM!</v>
      </c>
      <c r="W30" s="52" t="e">
        <f t="shared" si="12"/>
        <v>#NUM!</v>
      </c>
      <c r="X30" s="52" t="e">
        <f t="shared" si="13"/>
        <v>#NUM!</v>
      </c>
      <c r="Y30" s="52" t="e">
        <f t="shared" si="14"/>
        <v>#NUM!</v>
      </c>
      <c r="Z30" s="52" t="e">
        <f t="shared" si="15"/>
        <v>#N/A</v>
      </c>
      <c r="AA30" s="52" t="e">
        <f t="shared" si="16"/>
        <v>#NUM!</v>
      </c>
      <c r="AB30" s="52" t="e">
        <f t="shared" si="17"/>
        <v>#NUM!</v>
      </c>
      <c r="AC30" s="52" t="e">
        <f t="shared" si="18"/>
        <v>#NUM!</v>
      </c>
      <c r="AD30" s="52" t="e">
        <f t="shared" si="19"/>
        <v>#NUM!</v>
      </c>
      <c r="AE30" s="52" t="e">
        <f t="shared" si="20"/>
        <v>#NUM!</v>
      </c>
      <c r="AF30" s="52" t="e">
        <f t="shared" si="21"/>
        <v>#N/A</v>
      </c>
      <c r="AG30" s="52" t="e">
        <f t="shared" si="22"/>
        <v>#NUM!</v>
      </c>
      <c r="AH30" s="52" t="e">
        <f t="shared" si="23"/>
        <v>#NUM!</v>
      </c>
      <c r="AI30" s="52" t="e">
        <f t="shared" si="24"/>
        <v>#NUM!</v>
      </c>
      <c r="AJ30" s="52" t="e">
        <f t="shared" si="25"/>
        <v>#N/A</v>
      </c>
    </row>
    <row r="31" spans="1:36" ht="12.95" customHeight="1" x14ac:dyDescent="0.15">
      <c r="A31" s="51"/>
      <c r="B31" s="107"/>
      <c r="C31" s="107"/>
      <c r="D31" s="51"/>
      <c r="E31" s="51"/>
      <c r="F31" s="4" t="str">
        <f t="shared" si="0"/>
        <v/>
      </c>
      <c r="G31" s="51"/>
      <c r="H31" s="51"/>
      <c r="I31" s="51"/>
      <c r="J31" s="1" t="s">
        <v>15</v>
      </c>
      <c r="K31" s="52" t="e">
        <f t="shared" si="1"/>
        <v>#NUM!</v>
      </c>
      <c r="L31" s="52" t="e">
        <f t="shared" si="2"/>
        <v>#NUM!</v>
      </c>
      <c r="M31" s="52" t="e">
        <f t="shared" si="3"/>
        <v>#NUM!</v>
      </c>
      <c r="N31" s="52" t="e">
        <f t="shared" si="4"/>
        <v>#NUM!</v>
      </c>
      <c r="O31" s="52" t="e">
        <f t="shared" si="5"/>
        <v>#NUM!</v>
      </c>
      <c r="P31" s="52" t="e">
        <f t="shared" si="26"/>
        <v>#N/A</v>
      </c>
      <c r="Q31" s="52" t="e">
        <f t="shared" si="6"/>
        <v>#NUM!</v>
      </c>
      <c r="R31" s="52" t="e">
        <f t="shared" si="7"/>
        <v>#NUM!</v>
      </c>
      <c r="S31" s="52" t="e">
        <f t="shared" si="8"/>
        <v>#NUM!</v>
      </c>
      <c r="T31" s="52" t="e">
        <f t="shared" si="9"/>
        <v>#NUM!</v>
      </c>
      <c r="U31" s="52" t="e">
        <f t="shared" si="10"/>
        <v>#N/A</v>
      </c>
      <c r="V31" s="52" t="e">
        <f t="shared" si="11"/>
        <v>#NUM!</v>
      </c>
      <c r="W31" s="52" t="e">
        <f t="shared" si="12"/>
        <v>#NUM!</v>
      </c>
      <c r="X31" s="52" t="e">
        <f t="shared" si="13"/>
        <v>#NUM!</v>
      </c>
      <c r="Y31" s="52" t="e">
        <f t="shared" si="14"/>
        <v>#NUM!</v>
      </c>
      <c r="Z31" s="52" t="e">
        <f t="shared" si="15"/>
        <v>#N/A</v>
      </c>
      <c r="AA31" s="52" t="e">
        <f t="shared" si="16"/>
        <v>#NUM!</v>
      </c>
      <c r="AB31" s="52" t="e">
        <f t="shared" si="17"/>
        <v>#NUM!</v>
      </c>
      <c r="AC31" s="52" t="e">
        <f t="shared" si="18"/>
        <v>#NUM!</v>
      </c>
      <c r="AD31" s="52" t="e">
        <f t="shared" si="19"/>
        <v>#NUM!</v>
      </c>
      <c r="AE31" s="52" t="e">
        <f t="shared" si="20"/>
        <v>#NUM!</v>
      </c>
      <c r="AF31" s="52" t="e">
        <f t="shared" si="21"/>
        <v>#N/A</v>
      </c>
      <c r="AG31" s="52" t="e">
        <f t="shared" si="22"/>
        <v>#NUM!</v>
      </c>
      <c r="AH31" s="52" t="e">
        <f t="shared" si="23"/>
        <v>#NUM!</v>
      </c>
      <c r="AI31" s="52" t="e">
        <f t="shared" si="24"/>
        <v>#NUM!</v>
      </c>
      <c r="AJ31" s="52" t="e">
        <f t="shared" si="25"/>
        <v>#N/A</v>
      </c>
    </row>
    <row r="32" spans="1:36" ht="12.95" customHeight="1" x14ac:dyDescent="0.15">
      <c r="A32" s="51"/>
      <c r="B32" s="107"/>
      <c r="C32" s="107"/>
      <c r="D32" s="51"/>
      <c r="E32" s="51"/>
      <c r="F32" s="4" t="str">
        <f t="shared" si="0"/>
        <v/>
      </c>
      <c r="G32" s="51"/>
      <c r="H32" s="51"/>
      <c r="I32" s="51"/>
      <c r="J32" s="1" t="s">
        <v>15</v>
      </c>
      <c r="K32" s="52" t="e">
        <f t="shared" si="1"/>
        <v>#NUM!</v>
      </c>
      <c r="L32" s="52" t="e">
        <f t="shared" si="2"/>
        <v>#NUM!</v>
      </c>
      <c r="M32" s="52" t="e">
        <f t="shared" si="3"/>
        <v>#NUM!</v>
      </c>
      <c r="N32" s="52" t="e">
        <f t="shared" si="4"/>
        <v>#NUM!</v>
      </c>
      <c r="O32" s="52" t="e">
        <f t="shared" si="5"/>
        <v>#NUM!</v>
      </c>
      <c r="P32" s="52" t="e">
        <f t="shared" si="26"/>
        <v>#N/A</v>
      </c>
      <c r="Q32" s="52" t="e">
        <f t="shared" si="6"/>
        <v>#NUM!</v>
      </c>
      <c r="R32" s="52" t="e">
        <f t="shared" si="7"/>
        <v>#NUM!</v>
      </c>
      <c r="S32" s="52" t="e">
        <f t="shared" si="8"/>
        <v>#NUM!</v>
      </c>
      <c r="T32" s="52" t="e">
        <f t="shared" si="9"/>
        <v>#NUM!</v>
      </c>
      <c r="U32" s="52" t="e">
        <f t="shared" si="10"/>
        <v>#N/A</v>
      </c>
      <c r="V32" s="52" t="e">
        <f t="shared" si="11"/>
        <v>#NUM!</v>
      </c>
      <c r="W32" s="52" t="e">
        <f t="shared" si="12"/>
        <v>#NUM!</v>
      </c>
      <c r="X32" s="52" t="e">
        <f t="shared" si="13"/>
        <v>#NUM!</v>
      </c>
      <c r="Y32" s="52" t="e">
        <f t="shared" si="14"/>
        <v>#NUM!</v>
      </c>
      <c r="Z32" s="52" t="e">
        <f t="shared" si="15"/>
        <v>#N/A</v>
      </c>
      <c r="AA32" s="52" t="e">
        <f t="shared" si="16"/>
        <v>#NUM!</v>
      </c>
      <c r="AB32" s="52" t="e">
        <f t="shared" si="17"/>
        <v>#NUM!</v>
      </c>
      <c r="AC32" s="52" t="e">
        <f t="shared" si="18"/>
        <v>#NUM!</v>
      </c>
      <c r="AD32" s="52" t="e">
        <f t="shared" si="19"/>
        <v>#NUM!</v>
      </c>
      <c r="AE32" s="52" t="e">
        <f t="shared" si="20"/>
        <v>#NUM!</v>
      </c>
      <c r="AF32" s="52" t="e">
        <f t="shared" si="21"/>
        <v>#N/A</v>
      </c>
      <c r="AG32" s="52" t="e">
        <f t="shared" si="22"/>
        <v>#NUM!</v>
      </c>
      <c r="AH32" s="52" t="e">
        <f t="shared" si="23"/>
        <v>#NUM!</v>
      </c>
      <c r="AI32" s="52" t="e">
        <f t="shared" si="24"/>
        <v>#NUM!</v>
      </c>
      <c r="AJ32" s="52" t="e">
        <f t="shared" si="25"/>
        <v>#N/A</v>
      </c>
    </row>
    <row r="33" spans="1:36" ht="12.95" customHeight="1" x14ac:dyDescent="0.15">
      <c r="A33" s="51"/>
      <c r="B33" s="107"/>
      <c r="C33" s="107"/>
      <c r="D33" s="51"/>
      <c r="E33" s="51"/>
      <c r="F33" s="4" t="str">
        <f t="shared" si="0"/>
        <v/>
      </c>
      <c r="G33" s="51"/>
      <c r="H33" s="51"/>
      <c r="I33" s="51"/>
      <c r="J33" s="1" t="s">
        <v>15</v>
      </c>
      <c r="K33" s="52" t="e">
        <f t="shared" si="1"/>
        <v>#NUM!</v>
      </c>
      <c r="L33" s="52" t="e">
        <f t="shared" si="2"/>
        <v>#NUM!</v>
      </c>
      <c r="M33" s="52" t="e">
        <f t="shared" si="3"/>
        <v>#NUM!</v>
      </c>
      <c r="N33" s="52" t="e">
        <f t="shared" si="4"/>
        <v>#NUM!</v>
      </c>
      <c r="O33" s="52" t="e">
        <f t="shared" si="5"/>
        <v>#NUM!</v>
      </c>
      <c r="P33" s="52" t="e">
        <f t="shared" si="26"/>
        <v>#N/A</v>
      </c>
      <c r="Q33" s="52" t="e">
        <f t="shared" si="6"/>
        <v>#NUM!</v>
      </c>
      <c r="R33" s="52" t="e">
        <f t="shared" si="7"/>
        <v>#NUM!</v>
      </c>
      <c r="S33" s="52" t="e">
        <f t="shared" si="8"/>
        <v>#NUM!</v>
      </c>
      <c r="T33" s="52" t="e">
        <f t="shared" si="9"/>
        <v>#NUM!</v>
      </c>
      <c r="U33" s="52" t="e">
        <f t="shared" si="10"/>
        <v>#N/A</v>
      </c>
      <c r="V33" s="52" t="e">
        <f t="shared" si="11"/>
        <v>#NUM!</v>
      </c>
      <c r="W33" s="52" t="e">
        <f t="shared" si="12"/>
        <v>#NUM!</v>
      </c>
      <c r="X33" s="52" t="e">
        <f t="shared" si="13"/>
        <v>#NUM!</v>
      </c>
      <c r="Y33" s="52" t="e">
        <f t="shared" si="14"/>
        <v>#NUM!</v>
      </c>
      <c r="Z33" s="52" t="e">
        <f t="shared" si="15"/>
        <v>#N/A</v>
      </c>
      <c r="AA33" s="52" t="e">
        <f t="shared" si="16"/>
        <v>#NUM!</v>
      </c>
      <c r="AB33" s="52" t="e">
        <f t="shared" si="17"/>
        <v>#NUM!</v>
      </c>
      <c r="AC33" s="52" t="e">
        <f t="shared" si="18"/>
        <v>#NUM!</v>
      </c>
      <c r="AD33" s="52" t="e">
        <f t="shared" si="19"/>
        <v>#NUM!</v>
      </c>
      <c r="AE33" s="52" t="e">
        <f t="shared" si="20"/>
        <v>#NUM!</v>
      </c>
      <c r="AF33" s="52" t="e">
        <f t="shared" si="21"/>
        <v>#N/A</v>
      </c>
      <c r="AG33" s="52" t="e">
        <f t="shared" si="22"/>
        <v>#NUM!</v>
      </c>
      <c r="AH33" s="52" t="e">
        <f t="shared" si="23"/>
        <v>#NUM!</v>
      </c>
      <c r="AI33" s="52" t="e">
        <f t="shared" si="24"/>
        <v>#NUM!</v>
      </c>
      <c r="AJ33" s="52" t="e">
        <f t="shared" si="25"/>
        <v>#N/A</v>
      </c>
    </row>
    <row r="34" spans="1:36" ht="12.95" customHeight="1" x14ac:dyDescent="0.15">
      <c r="A34" s="51"/>
      <c r="B34" s="107"/>
      <c r="C34" s="107"/>
      <c r="D34" s="51"/>
      <c r="E34" s="51"/>
      <c r="F34" s="4" t="str">
        <f t="shared" si="0"/>
        <v/>
      </c>
      <c r="G34" s="51"/>
      <c r="H34" s="51"/>
      <c r="I34" s="51"/>
      <c r="K34" s="52" t="e">
        <f t="shared" si="1"/>
        <v>#NUM!</v>
      </c>
      <c r="L34" s="52" t="e">
        <f t="shared" si="2"/>
        <v>#NUM!</v>
      </c>
      <c r="M34" s="52" t="e">
        <f t="shared" si="3"/>
        <v>#NUM!</v>
      </c>
      <c r="N34" s="52" t="e">
        <f t="shared" si="4"/>
        <v>#NUM!</v>
      </c>
      <c r="O34" s="52" t="e">
        <f t="shared" si="5"/>
        <v>#NUM!</v>
      </c>
      <c r="P34" s="52" t="e">
        <f t="shared" si="26"/>
        <v>#N/A</v>
      </c>
      <c r="Q34" s="52" t="e">
        <f t="shared" si="6"/>
        <v>#NUM!</v>
      </c>
      <c r="R34" s="52" t="e">
        <f t="shared" si="7"/>
        <v>#NUM!</v>
      </c>
      <c r="S34" s="52" t="e">
        <f t="shared" si="8"/>
        <v>#NUM!</v>
      </c>
      <c r="T34" s="52" t="e">
        <f t="shared" si="9"/>
        <v>#NUM!</v>
      </c>
      <c r="U34" s="52" t="e">
        <f t="shared" si="10"/>
        <v>#N/A</v>
      </c>
      <c r="V34" s="52" t="e">
        <f t="shared" si="11"/>
        <v>#NUM!</v>
      </c>
      <c r="W34" s="52" t="e">
        <f t="shared" si="12"/>
        <v>#NUM!</v>
      </c>
      <c r="X34" s="52" t="e">
        <f t="shared" si="13"/>
        <v>#NUM!</v>
      </c>
      <c r="Y34" s="52" t="e">
        <f t="shared" si="14"/>
        <v>#NUM!</v>
      </c>
      <c r="Z34" s="52" t="e">
        <f t="shared" si="15"/>
        <v>#N/A</v>
      </c>
      <c r="AA34" s="52" t="e">
        <f t="shared" si="16"/>
        <v>#NUM!</v>
      </c>
      <c r="AB34" s="52" t="e">
        <f t="shared" si="17"/>
        <v>#NUM!</v>
      </c>
      <c r="AC34" s="52" t="e">
        <f t="shared" si="18"/>
        <v>#NUM!</v>
      </c>
      <c r="AD34" s="52" t="e">
        <f t="shared" si="19"/>
        <v>#NUM!</v>
      </c>
      <c r="AE34" s="52" t="e">
        <f t="shared" si="20"/>
        <v>#NUM!</v>
      </c>
      <c r="AF34" s="52" t="e">
        <f t="shared" si="21"/>
        <v>#N/A</v>
      </c>
      <c r="AG34" s="52" t="e">
        <f t="shared" si="22"/>
        <v>#NUM!</v>
      </c>
      <c r="AH34" s="52" t="e">
        <f t="shared" si="23"/>
        <v>#NUM!</v>
      </c>
      <c r="AI34" s="52" t="e">
        <f t="shared" si="24"/>
        <v>#NUM!</v>
      </c>
      <c r="AJ34" s="52" t="e">
        <f t="shared" si="25"/>
        <v>#N/A</v>
      </c>
    </row>
    <row r="35" spans="1:36" ht="12.95" customHeight="1" x14ac:dyDescent="0.15">
      <c r="A35" s="51"/>
      <c r="B35" s="107"/>
      <c r="C35" s="107"/>
      <c r="D35" s="51"/>
      <c r="E35" s="51"/>
      <c r="F35" s="4" t="str">
        <f t="shared" si="0"/>
        <v/>
      </c>
      <c r="G35" s="51"/>
      <c r="H35" s="51"/>
      <c r="I35" s="51"/>
      <c r="K35" s="52" t="e">
        <f t="shared" si="1"/>
        <v>#NUM!</v>
      </c>
      <c r="L35" s="52" t="e">
        <f t="shared" si="2"/>
        <v>#NUM!</v>
      </c>
      <c r="M35" s="52" t="e">
        <f t="shared" si="3"/>
        <v>#NUM!</v>
      </c>
      <c r="N35" s="52" t="e">
        <f t="shared" si="4"/>
        <v>#NUM!</v>
      </c>
      <c r="O35" s="52" t="e">
        <f t="shared" si="5"/>
        <v>#NUM!</v>
      </c>
      <c r="P35" s="52" t="e">
        <f t="shared" si="26"/>
        <v>#N/A</v>
      </c>
      <c r="Q35" s="52" t="e">
        <f t="shared" si="6"/>
        <v>#NUM!</v>
      </c>
      <c r="R35" s="52" t="e">
        <f t="shared" si="7"/>
        <v>#NUM!</v>
      </c>
      <c r="S35" s="52" t="e">
        <f t="shared" si="8"/>
        <v>#NUM!</v>
      </c>
      <c r="T35" s="52" t="e">
        <f t="shared" si="9"/>
        <v>#NUM!</v>
      </c>
      <c r="U35" s="52" t="e">
        <f t="shared" si="10"/>
        <v>#N/A</v>
      </c>
      <c r="V35" s="52" t="e">
        <f t="shared" si="11"/>
        <v>#NUM!</v>
      </c>
      <c r="W35" s="52" t="e">
        <f t="shared" si="12"/>
        <v>#NUM!</v>
      </c>
      <c r="X35" s="52" t="e">
        <f t="shared" si="13"/>
        <v>#NUM!</v>
      </c>
      <c r="Y35" s="52" t="e">
        <f t="shared" si="14"/>
        <v>#NUM!</v>
      </c>
      <c r="Z35" s="52" t="e">
        <f t="shared" si="15"/>
        <v>#N/A</v>
      </c>
      <c r="AA35" s="52" t="e">
        <f t="shared" si="16"/>
        <v>#NUM!</v>
      </c>
      <c r="AB35" s="52" t="e">
        <f t="shared" si="17"/>
        <v>#NUM!</v>
      </c>
      <c r="AC35" s="52" t="e">
        <f t="shared" si="18"/>
        <v>#NUM!</v>
      </c>
      <c r="AD35" s="52" t="e">
        <f t="shared" si="19"/>
        <v>#NUM!</v>
      </c>
      <c r="AE35" s="52" t="e">
        <f t="shared" si="20"/>
        <v>#NUM!</v>
      </c>
      <c r="AF35" s="52" t="e">
        <f t="shared" si="21"/>
        <v>#N/A</v>
      </c>
      <c r="AG35" s="52" t="e">
        <f t="shared" si="22"/>
        <v>#NUM!</v>
      </c>
      <c r="AH35" s="52" t="e">
        <f t="shared" si="23"/>
        <v>#NUM!</v>
      </c>
      <c r="AI35" s="52" t="e">
        <f t="shared" si="24"/>
        <v>#NUM!</v>
      </c>
      <c r="AJ35" s="52" t="e">
        <f t="shared" si="25"/>
        <v>#N/A</v>
      </c>
    </row>
    <row r="36" spans="1:36" ht="12.95" customHeight="1" x14ac:dyDescent="0.15">
      <c r="A36" s="51"/>
      <c r="B36" s="107"/>
      <c r="C36" s="107"/>
      <c r="D36" s="51"/>
      <c r="E36" s="51"/>
      <c r="F36" s="4" t="str">
        <f t="shared" si="0"/>
        <v/>
      </c>
      <c r="G36" s="51"/>
      <c r="H36" s="51"/>
      <c r="I36" s="51"/>
      <c r="K36" s="52" t="e">
        <f t="shared" si="1"/>
        <v>#NUM!</v>
      </c>
      <c r="L36" s="52" t="e">
        <f t="shared" si="2"/>
        <v>#NUM!</v>
      </c>
      <c r="M36" s="52" t="e">
        <f t="shared" si="3"/>
        <v>#NUM!</v>
      </c>
      <c r="N36" s="52" t="e">
        <f t="shared" si="4"/>
        <v>#NUM!</v>
      </c>
      <c r="O36" s="52" t="e">
        <f t="shared" si="5"/>
        <v>#NUM!</v>
      </c>
      <c r="P36" s="52" t="e">
        <f t="shared" si="26"/>
        <v>#N/A</v>
      </c>
      <c r="Q36" s="52" t="e">
        <f t="shared" si="6"/>
        <v>#NUM!</v>
      </c>
      <c r="R36" s="52" t="e">
        <f t="shared" si="7"/>
        <v>#NUM!</v>
      </c>
      <c r="S36" s="52" t="e">
        <f t="shared" si="8"/>
        <v>#NUM!</v>
      </c>
      <c r="T36" s="52" t="e">
        <f t="shared" si="9"/>
        <v>#NUM!</v>
      </c>
      <c r="U36" s="52" t="e">
        <f t="shared" si="10"/>
        <v>#N/A</v>
      </c>
      <c r="V36" s="52" t="e">
        <f t="shared" si="11"/>
        <v>#NUM!</v>
      </c>
      <c r="W36" s="52" t="e">
        <f t="shared" si="12"/>
        <v>#NUM!</v>
      </c>
      <c r="X36" s="52" t="e">
        <f t="shared" si="13"/>
        <v>#NUM!</v>
      </c>
      <c r="Y36" s="52" t="e">
        <f t="shared" si="14"/>
        <v>#NUM!</v>
      </c>
      <c r="Z36" s="52" t="e">
        <f t="shared" si="15"/>
        <v>#N/A</v>
      </c>
      <c r="AA36" s="52" t="e">
        <f t="shared" si="16"/>
        <v>#NUM!</v>
      </c>
      <c r="AB36" s="52" t="e">
        <f t="shared" si="17"/>
        <v>#NUM!</v>
      </c>
      <c r="AC36" s="52" t="e">
        <f t="shared" si="18"/>
        <v>#NUM!</v>
      </c>
      <c r="AD36" s="52" t="e">
        <f t="shared" si="19"/>
        <v>#NUM!</v>
      </c>
      <c r="AE36" s="52" t="e">
        <f t="shared" si="20"/>
        <v>#NUM!</v>
      </c>
      <c r="AF36" s="52" t="e">
        <f t="shared" si="21"/>
        <v>#N/A</v>
      </c>
      <c r="AG36" s="52" t="e">
        <f t="shared" si="22"/>
        <v>#NUM!</v>
      </c>
      <c r="AH36" s="52" t="e">
        <f t="shared" si="23"/>
        <v>#NUM!</v>
      </c>
      <c r="AI36" s="52" t="e">
        <f t="shared" si="24"/>
        <v>#NUM!</v>
      </c>
      <c r="AJ36" s="52" t="e">
        <f t="shared" si="25"/>
        <v>#N/A</v>
      </c>
    </row>
    <row r="37" spans="1:36" ht="12.95" customHeight="1" x14ac:dyDescent="0.15">
      <c r="A37" s="51"/>
      <c r="B37" s="107"/>
      <c r="C37" s="107"/>
      <c r="D37" s="51"/>
      <c r="E37" s="51"/>
      <c r="F37" s="4" t="str">
        <f t="shared" si="0"/>
        <v/>
      </c>
      <c r="G37" s="51"/>
      <c r="H37" s="51"/>
      <c r="I37" s="51"/>
      <c r="K37" s="52" t="e">
        <f t="shared" si="1"/>
        <v>#NUM!</v>
      </c>
      <c r="L37" s="52" t="e">
        <f t="shared" si="2"/>
        <v>#NUM!</v>
      </c>
      <c r="M37" s="52" t="e">
        <f t="shared" si="3"/>
        <v>#NUM!</v>
      </c>
      <c r="N37" s="52" t="e">
        <f t="shared" si="4"/>
        <v>#NUM!</v>
      </c>
      <c r="O37" s="52" t="e">
        <f t="shared" si="5"/>
        <v>#NUM!</v>
      </c>
      <c r="P37" s="52" t="e">
        <f t="shared" si="26"/>
        <v>#N/A</v>
      </c>
      <c r="Q37" s="52" t="e">
        <f t="shared" si="6"/>
        <v>#NUM!</v>
      </c>
      <c r="R37" s="52" t="e">
        <f t="shared" si="7"/>
        <v>#NUM!</v>
      </c>
      <c r="S37" s="52" t="e">
        <f t="shared" si="8"/>
        <v>#NUM!</v>
      </c>
      <c r="T37" s="52" t="e">
        <f t="shared" si="9"/>
        <v>#NUM!</v>
      </c>
      <c r="U37" s="52" t="e">
        <f t="shared" si="10"/>
        <v>#N/A</v>
      </c>
      <c r="V37" s="52" t="e">
        <f t="shared" si="11"/>
        <v>#NUM!</v>
      </c>
      <c r="W37" s="52" t="e">
        <f t="shared" si="12"/>
        <v>#NUM!</v>
      </c>
      <c r="X37" s="52" t="e">
        <f t="shared" si="13"/>
        <v>#NUM!</v>
      </c>
      <c r="Y37" s="52" t="e">
        <f t="shared" si="14"/>
        <v>#NUM!</v>
      </c>
      <c r="Z37" s="52" t="e">
        <f t="shared" si="15"/>
        <v>#N/A</v>
      </c>
      <c r="AA37" s="52" t="e">
        <f t="shared" si="16"/>
        <v>#NUM!</v>
      </c>
      <c r="AB37" s="52" t="e">
        <f t="shared" si="17"/>
        <v>#NUM!</v>
      </c>
      <c r="AC37" s="52" t="e">
        <f t="shared" si="18"/>
        <v>#NUM!</v>
      </c>
      <c r="AD37" s="52" t="e">
        <f t="shared" si="19"/>
        <v>#NUM!</v>
      </c>
      <c r="AE37" s="52" t="e">
        <f t="shared" si="20"/>
        <v>#NUM!</v>
      </c>
      <c r="AF37" s="52" t="e">
        <f t="shared" si="21"/>
        <v>#N/A</v>
      </c>
      <c r="AG37" s="52" t="e">
        <f t="shared" si="22"/>
        <v>#NUM!</v>
      </c>
      <c r="AH37" s="52" t="e">
        <f t="shared" si="23"/>
        <v>#NUM!</v>
      </c>
      <c r="AI37" s="52" t="e">
        <f t="shared" si="24"/>
        <v>#NUM!</v>
      </c>
      <c r="AJ37" s="52" t="e">
        <f t="shared" si="25"/>
        <v>#N/A</v>
      </c>
    </row>
    <row r="38" spans="1:36" ht="12.95" customHeight="1" x14ac:dyDescent="0.15">
      <c r="A38" s="51"/>
      <c r="B38" s="107"/>
      <c r="C38" s="107"/>
      <c r="D38" s="51"/>
      <c r="E38" s="51"/>
      <c r="F38" s="4" t="str">
        <f t="shared" si="0"/>
        <v/>
      </c>
      <c r="G38" s="51"/>
      <c r="H38" s="51"/>
      <c r="I38" s="51"/>
      <c r="K38" s="52" t="e">
        <f t="shared" si="1"/>
        <v>#NUM!</v>
      </c>
      <c r="L38" s="52" t="e">
        <f t="shared" si="2"/>
        <v>#NUM!</v>
      </c>
      <c r="M38" s="52" t="e">
        <f t="shared" si="3"/>
        <v>#NUM!</v>
      </c>
      <c r="N38" s="52" t="e">
        <f t="shared" si="4"/>
        <v>#NUM!</v>
      </c>
      <c r="O38" s="52" t="e">
        <f t="shared" si="5"/>
        <v>#NUM!</v>
      </c>
      <c r="P38" s="52" t="e">
        <f t="shared" si="26"/>
        <v>#N/A</v>
      </c>
      <c r="Q38" s="52" t="e">
        <f t="shared" si="6"/>
        <v>#NUM!</v>
      </c>
      <c r="R38" s="52" t="e">
        <f t="shared" si="7"/>
        <v>#NUM!</v>
      </c>
      <c r="S38" s="52" t="e">
        <f t="shared" si="8"/>
        <v>#NUM!</v>
      </c>
      <c r="T38" s="52" t="e">
        <f t="shared" si="9"/>
        <v>#NUM!</v>
      </c>
      <c r="U38" s="52" t="e">
        <f t="shared" si="10"/>
        <v>#N/A</v>
      </c>
      <c r="V38" s="52" t="e">
        <f t="shared" si="11"/>
        <v>#NUM!</v>
      </c>
      <c r="W38" s="52" t="e">
        <f t="shared" si="12"/>
        <v>#NUM!</v>
      </c>
      <c r="X38" s="52" t="e">
        <f t="shared" si="13"/>
        <v>#NUM!</v>
      </c>
      <c r="Y38" s="52" t="e">
        <f t="shared" si="14"/>
        <v>#NUM!</v>
      </c>
      <c r="Z38" s="52" t="e">
        <f t="shared" si="15"/>
        <v>#N/A</v>
      </c>
      <c r="AA38" s="52" t="e">
        <f t="shared" si="16"/>
        <v>#NUM!</v>
      </c>
      <c r="AB38" s="52" t="e">
        <f t="shared" si="17"/>
        <v>#NUM!</v>
      </c>
      <c r="AC38" s="52" t="e">
        <f t="shared" si="18"/>
        <v>#NUM!</v>
      </c>
      <c r="AD38" s="52" t="e">
        <f t="shared" si="19"/>
        <v>#NUM!</v>
      </c>
      <c r="AE38" s="52" t="e">
        <f t="shared" si="20"/>
        <v>#NUM!</v>
      </c>
      <c r="AF38" s="52" t="e">
        <f t="shared" si="21"/>
        <v>#N/A</v>
      </c>
      <c r="AG38" s="52" t="e">
        <f t="shared" si="22"/>
        <v>#NUM!</v>
      </c>
      <c r="AH38" s="52" t="e">
        <f t="shared" si="23"/>
        <v>#NUM!</v>
      </c>
      <c r="AI38" s="52" t="e">
        <f t="shared" si="24"/>
        <v>#NUM!</v>
      </c>
      <c r="AJ38" s="52" t="e">
        <f t="shared" si="25"/>
        <v>#N/A</v>
      </c>
    </row>
    <row r="39" spans="1:36" ht="12.95" customHeight="1" x14ac:dyDescent="0.15">
      <c r="A39" s="51"/>
      <c r="B39" s="107"/>
      <c r="C39" s="107"/>
      <c r="D39" s="51"/>
      <c r="E39" s="51"/>
      <c r="F39" s="4" t="str">
        <f t="shared" si="0"/>
        <v/>
      </c>
      <c r="G39" s="51"/>
      <c r="H39" s="51"/>
      <c r="I39" s="51"/>
      <c r="K39" s="52" t="e">
        <f t="shared" si="1"/>
        <v>#NUM!</v>
      </c>
      <c r="L39" s="52" t="e">
        <f t="shared" si="2"/>
        <v>#NUM!</v>
      </c>
      <c r="M39" s="52" t="e">
        <f t="shared" si="3"/>
        <v>#NUM!</v>
      </c>
      <c r="N39" s="52" t="e">
        <f t="shared" si="4"/>
        <v>#NUM!</v>
      </c>
      <c r="O39" s="52" t="e">
        <f t="shared" si="5"/>
        <v>#NUM!</v>
      </c>
      <c r="P39" s="52" t="e">
        <f t="shared" si="26"/>
        <v>#N/A</v>
      </c>
      <c r="Q39" s="52" t="e">
        <f t="shared" si="6"/>
        <v>#NUM!</v>
      </c>
      <c r="R39" s="52" t="e">
        <f t="shared" si="7"/>
        <v>#NUM!</v>
      </c>
      <c r="S39" s="52" t="e">
        <f t="shared" si="8"/>
        <v>#NUM!</v>
      </c>
      <c r="T39" s="52" t="e">
        <f t="shared" si="9"/>
        <v>#NUM!</v>
      </c>
      <c r="U39" s="52" t="e">
        <f t="shared" si="10"/>
        <v>#N/A</v>
      </c>
      <c r="V39" s="52" t="e">
        <f t="shared" si="11"/>
        <v>#NUM!</v>
      </c>
      <c r="W39" s="52" t="e">
        <f t="shared" si="12"/>
        <v>#NUM!</v>
      </c>
      <c r="X39" s="52" t="e">
        <f t="shared" si="13"/>
        <v>#NUM!</v>
      </c>
      <c r="Y39" s="52" t="e">
        <f t="shared" si="14"/>
        <v>#NUM!</v>
      </c>
      <c r="Z39" s="52" t="e">
        <f t="shared" si="15"/>
        <v>#N/A</v>
      </c>
      <c r="AA39" s="52" t="e">
        <f t="shared" si="16"/>
        <v>#NUM!</v>
      </c>
      <c r="AB39" s="52" t="e">
        <f t="shared" si="17"/>
        <v>#NUM!</v>
      </c>
      <c r="AC39" s="52" t="e">
        <f t="shared" si="18"/>
        <v>#NUM!</v>
      </c>
      <c r="AD39" s="52" t="e">
        <f t="shared" si="19"/>
        <v>#NUM!</v>
      </c>
      <c r="AE39" s="52" t="e">
        <f t="shared" si="20"/>
        <v>#NUM!</v>
      </c>
      <c r="AF39" s="52" t="e">
        <f t="shared" si="21"/>
        <v>#N/A</v>
      </c>
      <c r="AG39" s="52" t="e">
        <f t="shared" si="22"/>
        <v>#NUM!</v>
      </c>
      <c r="AH39" s="52" t="e">
        <f t="shared" si="23"/>
        <v>#NUM!</v>
      </c>
      <c r="AI39" s="52" t="e">
        <f t="shared" si="24"/>
        <v>#NUM!</v>
      </c>
      <c r="AJ39" s="52" t="e">
        <f t="shared" si="25"/>
        <v>#N/A</v>
      </c>
    </row>
    <row r="40" spans="1:36" ht="12.95" customHeight="1" x14ac:dyDescent="0.15">
      <c r="A40" s="51"/>
      <c r="B40" s="107"/>
      <c r="C40" s="107"/>
      <c r="D40" s="51"/>
      <c r="E40" s="51"/>
      <c r="F40" s="4" t="str">
        <f t="shared" si="0"/>
        <v/>
      </c>
      <c r="G40" s="51"/>
      <c r="H40" s="51"/>
      <c r="I40" s="51"/>
      <c r="K40" s="52" t="e">
        <f t="shared" si="1"/>
        <v>#NUM!</v>
      </c>
      <c r="L40" s="52" t="e">
        <f t="shared" si="2"/>
        <v>#NUM!</v>
      </c>
      <c r="M40" s="52" t="e">
        <f t="shared" si="3"/>
        <v>#NUM!</v>
      </c>
      <c r="N40" s="52" t="e">
        <f t="shared" si="4"/>
        <v>#NUM!</v>
      </c>
      <c r="O40" s="52" t="e">
        <f t="shared" si="5"/>
        <v>#NUM!</v>
      </c>
      <c r="P40" s="52" t="e">
        <f t="shared" si="26"/>
        <v>#N/A</v>
      </c>
      <c r="Q40" s="52" t="e">
        <f t="shared" si="6"/>
        <v>#NUM!</v>
      </c>
      <c r="R40" s="52" t="e">
        <f t="shared" si="7"/>
        <v>#NUM!</v>
      </c>
      <c r="S40" s="52" t="e">
        <f t="shared" si="8"/>
        <v>#NUM!</v>
      </c>
      <c r="T40" s="52" t="e">
        <f t="shared" si="9"/>
        <v>#NUM!</v>
      </c>
      <c r="U40" s="52" t="e">
        <f t="shared" si="10"/>
        <v>#N/A</v>
      </c>
      <c r="V40" s="52" t="e">
        <f t="shared" si="11"/>
        <v>#NUM!</v>
      </c>
      <c r="W40" s="52" t="e">
        <f t="shared" si="12"/>
        <v>#NUM!</v>
      </c>
      <c r="X40" s="52" t="e">
        <f t="shared" si="13"/>
        <v>#NUM!</v>
      </c>
      <c r="Y40" s="52" t="e">
        <f t="shared" si="14"/>
        <v>#NUM!</v>
      </c>
      <c r="Z40" s="52" t="e">
        <f t="shared" si="15"/>
        <v>#N/A</v>
      </c>
      <c r="AA40" s="52" t="e">
        <f t="shared" si="16"/>
        <v>#NUM!</v>
      </c>
      <c r="AB40" s="52" t="e">
        <f t="shared" si="17"/>
        <v>#NUM!</v>
      </c>
      <c r="AC40" s="52" t="e">
        <f t="shared" si="18"/>
        <v>#NUM!</v>
      </c>
      <c r="AD40" s="52" t="e">
        <f t="shared" si="19"/>
        <v>#NUM!</v>
      </c>
      <c r="AE40" s="52" t="e">
        <f t="shared" si="20"/>
        <v>#NUM!</v>
      </c>
      <c r="AF40" s="52" t="e">
        <f t="shared" si="21"/>
        <v>#N/A</v>
      </c>
      <c r="AG40" s="52" t="e">
        <f t="shared" si="22"/>
        <v>#NUM!</v>
      </c>
      <c r="AH40" s="52" t="e">
        <f t="shared" si="23"/>
        <v>#NUM!</v>
      </c>
      <c r="AI40" s="52" t="e">
        <f t="shared" si="24"/>
        <v>#NUM!</v>
      </c>
      <c r="AJ40" s="52" t="e">
        <f t="shared" si="25"/>
        <v>#N/A</v>
      </c>
    </row>
    <row r="41" spans="1:36" ht="12.95" customHeight="1" x14ac:dyDescent="0.15">
      <c r="A41" s="51"/>
      <c r="B41" s="107"/>
      <c r="C41" s="107"/>
      <c r="D41" s="51"/>
      <c r="E41" s="51"/>
      <c r="F41" s="4" t="str">
        <f t="shared" si="0"/>
        <v/>
      </c>
      <c r="G41" s="51"/>
      <c r="H41" s="51"/>
      <c r="I41" s="51"/>
      <c r="K41" s="52" t="e">
        <f t="shared" si="1"/>
        <v>#NUM!</v>
      </c>
      <c r="L41" s="52" t="e">
        <f t="shared" si="2"/>
        <v>#NUM!</v>
      </c>
      <c r="M41" s="52" t="e">
        <f t="shared" si="3"/>
        <v>#NUM!</v>
      </c>
      <c r="N41" s="52" t="e">
        <f t="shared" si="4"/>
        <v>#NUM!</v>
      </c>
      <c r="O41" s="52" t="e">
        <f t="shared" si="5"/>
        <v>#NUM!</v>
      </c>
      <c r="P41" s="52" t="e">
        <f t="shared" si="26"/>
        <v>#N/A</v>
      </c>
      <c r="Q41" s="52" t="e">
        <f t="shared" si="6"/>
        <v>#NUM!</v>
      </c>
      <c r="R41" s="52" t="e">
        <f t="shared" si="7"/>
        <v>#NUM!</v>
      </c>
      <c r="S41" s="52" t="e">
        <f t="shared" si="8"/>
        <v>#NUM!</v>
      </c>
      <c r="T41" s="52" t="e">
        <f t="shared" si="9"/>
        <v>#NUM!</v>
      </c>
      <c r="U41" s="52" t="e">
        <f t="shared" si="10"/>
        <v>#N/A</v>
      </c>
      <c r="V41" s="52" t="e">
        <f t="shared" si="11"/>
        <v>#NUM!</v>
      </c>
      <c r="W41" s="52" t="e">
        <f t="shared" si="12"/>
        <v>#NUM!</v>
      </c>
      <c r="X41" s="52" t="e">
        <f t="shared" si="13"/>
        <v>#NUM!</v>
      </c>
      <c r="Y41" s="52" t="e">
        <f t="shared" si="14"/>
        <v>#NUM!</v>
      </c>
      <c r="Z41" s="52" t="e">
        <f t="shared" si="15"/>
        <v>#N/A</v>
      </c>
      <c r="AA41" s="52" t="e">
        <f t="shared" si="16"/>
        <v>#NUM!</v>
      </c>
      <c r="AB41" s="52" t="e">
        <f t="shared" si="17"/>
        <v>#NUM!</v>
      </c>
      <c r="AC41" s="52" t="e">
        <f t="shared" si="18"/>
        <v>#NUM!</v>
      </c>
      <c r="AD41" s="52" t="e">
        <f t="shared" si="19"/>
        <v>#NUM!</v>
      </c>
      <c r="AE41" s="52" t="e">
        <f t="shared" si="20"/>
        <v>#NUM!</v>
      </c>
      <c r="AF41" s="52" t="e">
        <f t="shared" si="21"/>
        <v>#N/A</v>
      </c>
      <c r="AG41" s="52" t="e">
        <f t="shared" si="22"/>
        <v>#NUM!</v>
      </c>
      <c r="AH41" s="52" t="e">
        <f t="shared" si="23"/>
        <v>#NUM!</v>
      </c>
      <c r="AI41" s="52" t="e">
        <f t="shared" si="24"/>
        <v>#NUM!</v>
      </c>
      <c r="AJ41" s="52" t="e">
        <f t="shared" si="25"/>
        <v>#N/A</v>
      </c>
    </row>
    <row r="42" spans="1:36" ht="12.95" customHeight="1" x14ac:dyDescent="0.15">
      <c r="A42" s="51"/>
      <c r="B42" s="107"/>
      <c r="C42" s="107"/>
      <c r="D42" s="51"/>
      <c r="E42" s="51"/>
      <c r="F42" s="4" t="str">
        <f t="shared" si="0"/>
        <v/>
      </c>
      <c r="G42" s="51"/>
      <c r="H42" s="51"/>
      <c r="I42" s="51"/>
      <c r="K42" s="52" t="e">
        <f t="shared" si="1"/>
        <v>#NUM!</v>
      </c>
      <c r="L42" s="52" t="e">
        <f t="shared" si="2"/>
        <v>#NUM!</v>
      </c>
      <c r="M42" s="52" t="e">
        <f t="shared" si="3"/>
        <v>#NUM!</v>
      </c>
      <c r="N42" s="52" t="e">
        <f t="shared" si="4"/>
        <v>#NUM!</v>
      </c>
      <c r="O42" s="52" t="e">
        <f t="shared" si="5"/>
        <v>#NUM!</v>
      </c>
      <c r="P42" s="52" t="e">
        <f t="shared" si="26"/>
        <v>#N/A</v>
      </c>
      <c r="Q42" s="52" t="e">
        <f t="shared" si="6"/>
        <v>#NUM!</v>
      </c>
      <c r="R42" s="52" t="e">
        <f t="shared" si="7"/>
        <v>#NUM!</v>
      </c>
      <c r="S42" s="52" t="e">
        <f t="shared" si="8"/>
        <v>#NUM!</v>
      </c>
      <c r="T42" s="52" t="e">
        <f t="shared" si="9"/>
        <v>#NUM!</v>
      </c>
      <c r="U42" s="52" t="e">
        <f t="shared" si="10"/>
        <v>#N/A</v>
      </c>
      <c r="V42" s="52" t="e">
        <f t="shared" si="11"/>
        <v>#NUM!</v>
      </c>
      <c r="W42" s="52" t="e">
        <f t="shared" si="12"/>
        <v>#NUM!</v>
      </c>
      <c r="X42" s="52" t="e">
        <f t="shared" si="13"/>
        <v>#NUM!</v>
      </c>
      <c r="Y42" s="52" t="e">
        <f t="shared" si="14"/>
        <v>#NUM!</v>
      </c>
      <c r="Z42" s="52" t="e">
        <f t="shared" si="15"/>
        <v>#N/A</v>
      </c>
      <c r="AA42" s="52" t="e">
        <f t="shared" si="16"/>
        <v>#NUM!</v>
      </c>
      <c r="AB42" s="52" t="e">
        <f t="shared" si="17"/>
        <v>#NUM!</v>
      </c>
      <c r="AC42" s="52" t="e">
        <f t="shared" si="18"/>
        <v>#NUM!</v>
      </c>
      <c r="AD42" s="52" t="e">
        <f t="shared" si="19"/>
        <v>#NUM!</v>
      </c>
      <c r="AE42" s="52" t="e">
        <f t="shared" si="20"/>
        <v>#NUM!</v>
      </c>
      <c r="AF42" s="52" t="e">
        <f t="shared" si="21"/>
        <v>#N/A</v>
      </c>
      <c r="AG42" s="52" t="e">
        <f t="shared" si="22"/>
        <v>#NUM!</v>
      </c>
      <c r="AH42" s="52" t="e">
        <f t="shared" si="23"/>
        <v>#NUM!</v>
      </c>
      <c r="AI42" s="52" t="e">
        <f t="shared" si="24"/>
        <v>#NUM!</v>
      </c>
      <c r="AJ42" s="52" t="e">
        <f t="shared" si="25"/>
        <v>#N/A</v>
      </c>
    </row>
    <row r="43" spans="1:36" ht="12.95" customHeight="1" x14ac:dyDescent="0.15">
      <c r="A43" s="51"/>
      <c r="B43" s="107"/>
      <c r="C43" s="107"/>
      <c r="D43" s="51"/>
      <c r="E43" s="51"/>
      <c r="F43" s="4" t="str">
        <f t="shared" si="0"/>
        <v/>
      </c>
      <c r="G43" s="51"/>
      <c r="H43" s="51"/>
      <c r="I43" s="51"/>
      <c r="K43" s="52" t="e">
        <f t="shared" si="1"/>
        <v>#NUM!</v>
      </c>
      <c r="L43" s="52" t="e">
        <f t="shared" si="2"/>
        <v>#NUM!</v>
      </c>
      <c r="M43" s="52" t="e">
        <f t="shared" si="3"/>
        <v>#NUM!</v>
      </c>
      <c r="N43" s="52" t="e">
        <f t="shared" si="4"/>
        <v>#NUM!</v>
      </c>
      <c r="O43" s="52" t="e">
        <f t="shared" si="5"/>
        <v>#NUM!</v>
      </c>
      <c r="P43" s="52" t="e">
        <f t="shared" si="26"/>
        <v>#N/A</v>
      </c>
      <c r="Q43" s="52" t="e">
        <f t="shared" si="6"/>
        <v>#NUM!</v>
      </c>
      <c r="R43" s="52" t="e">
        <f t="shared" si="7"/>
        <v>#NUM!</v>
      </c>
      <c r="S43" s="52" t="e">
        <f t="shared" si="8"/>
        <v>#NUM!</v>
      </c>
      <c r="T43" s="52" t="e">
        <f t="shared" si="9"/>
        <v>#NUM!</v>
      </c>
      <c r="U43" s="52" t="e">
        <f t="shared" si="10"/>
        <v>#N/A</v>
      </c>
      <c r="V43" s="52" t="e">
        <f t="shared" si="11"/>
        <v>#NUM!</v>
      </c>
      <c r="W43" s="52" t="e">
        <f t="shared" si="12"/>
        <v>#NUM!</v>
      </c>
      <c r="X43" s="52" t="e">
        <f t="shared" si="13"/>
        <v>#NUM!</v>
      </c>
      <c r="Y43" s="52" t="e">
        <f t="shared" si="14"/>
        <v>#NUM!</v>
      </c>
      <c r="Z43" s="52" t="e">
        <f t="shared" si="15"/>
        <v>#N/A</v>
      </c>
      <c r="AA43" s="52" t="e">
        <f t="shared" si="16"/>
        <v>#NUM!</v>
      </c>
      <c r="AB43" s="52" t="e">
        <f t="shared" si="17"/>
        <v>#NUM!</v>
      </c>
      <c r="AC43" s="52" t="e">
        <f t="shared" si="18"/>
        <v>#NUM!</v>
      </c>
      <c r="AD43" s="52" t="e">
        <f t="shared" si="19"/>
        <v>#NUM!</v>
      </c>
      <c r="AE43" s="52" t="e">
        <f t="shared" si="20"/>
        <v>#NUM!</v>
      </c>
      <c r="AF43" s="52" t="e">
        <f t="shared" si="21"/>
        <v>#N/A</v>
      </c>
      <c r="AG43" s="52" t="e">
        <f t="shared" si="22"/>
        <v>#NUM!</v>
      </c>
      <c r="AH43" s="52" t="e">
        <f t="shared" si="23"/>
        <v>#NUM!</v>
      </c>
      <c r="AI43" s="52" t="e">
        <f t="shared" si="24"/>
        <v>#NUM!</v>
      </c>
      <c r="AJ43" s="5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51" t="s">
        <v>18</v>
      </c>
      <c r="D46" s="51" t="s">
        <v>19</v>
      </c>
      <c r="E46" s="51" t="s">
        <v>20</v>
      </c>
      <c r="F46" s="10"/>
      <c r="G46" s="5" t="s">
        <v>21</v>
      </c>
      <c r="H46" s="12"/>
      <c r="I46" s="104" t="s">
        <v>137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17</v>
      </c>
      <c r="D47" s="14">
        <f>COUNTIF(G4:G43,"*下層*")</f>
        <v>9</v>
      </c>
      <c r="E47" s="14">
        <f>COUNTA(A4:A43)</f>
        <v>26</v>
      </c>
      <c r="F47" s="10"/>
      <c r="G47" s="15">
        <f>C47*100</f>
        <v>1700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15</v>
      </c>
      <c r="D48" s="14">
        <f>IF(D47&gt;0,ROUND(SUMIF(G4:G43,"*下層*",E4:E43)/D47,0),"")</f>
        <v>8</v>
      </c>
      <c r="E48" s="14">
        <f>ROUND(SUM(E4:E43)/E47,0)</f>
        <v>13</v>
      </c>
      <c r="F48" s="13"/>
      <c r="G48" s="15">
        <f>C48</f>
        <v>15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20</v>
      </c>
      <c r="D49" s="14">
        <f>IF(D47&gt;0,ROUND(SUMIF(G4:G43,"*下層*",D4:D43)/D47,0),"")</f>
        <v>10</v>
      </c>
      <c r="E49" s="14">
        <f>ROUND(SUM(D4:D43)/E47,0)</f>
        <v>16</v>
      </c>
      <c r="F49" s="13"/>
      <c r="G49" s="15">
        <f>C49</f>
        <v>20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4.6399999999999997</v>
      </c>
      <c r="D50" s="16">
        <f>SUMIF(G4:G43,"*下層*",F4:F43)</f>
        <v>0.30000000000000004</v>
      </c>
      <c r="E50" s="4">
        <f>SUM(F4:F43)</f>
        <v>4.9399999999999995</v>
      </c>
      <c r="F50" s="13"/>
      <c r="G50" s="17">
        <f>C50*100</f>
        <v>463.99999999999994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形状比＝75、Sr＝16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51" t="s">
        <v>18</v>
      </c>
      <c r="D53" s="51" t="s">
        <v>19</v>
      </c>
      <c r="E53" s="5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6</v>
      </c>
      <c r="D54" s="14">
        <f>COUNTIF(H4:H43,"▲")</f>
        <v>9</v>
      </c>
      <c r="E54" s="14">
        <f>COUNTA(H4:H43)</f>
        <v>15</v>
      </c>
      <c r="F54" s="10"/>
      <c r="G54" s="15">
        <f>C54*100</f>
        <v>600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13</v>
      </c>
      <c r="D55" s="14">
        <f>IF(D54&gt;0,ROUND(SUMIF(H4:H43,"▲",E4:E43)/D54,0),"")</f>
        <v>8</v>
      </c>
      <c r="E55" s="14">
        <f>ROUND(SUMIF(H4:H43,"*",E4:E43)/E54,0)</f>
        <v>10</v>
      </c>
      <c r="F55" s="13"/>
      <c r="G55" s="15">
        <f>C55</f>
        <v>13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13</v>
      </c>
      <c r="D56" s="14">
        <f>IF(D54&gt;0,ROUND(SUMIF(H4:H43,"▲",D4:D43)/D54,0),"")</f>
        <v>10</v>
      </c>
      <c r="E56" s="14">
        <f>ROUND(SUMIF(H4:H43,"*",D4:D43)/E54,0)</f>
        <v>11</v>
      </c>
      <c r="F56" s="13"/>
      <c r="G56" s="15">
        <f>C56</f>
        <v>13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0.56999999999999995</v>
      </c>
      <c r="D57" s="16">
        <f>SUMIF(H4:H43,"▲",F4:F43)</f>
        <v>0.30000000000000004</v>
      </c>
      <c r="E57" s="16">
        <f>SUM(C57:D57)</f>
        <v>0.87</v>
      </c>
      <c r="F57" s="13"/>
      <c r="G57" s="19">
        <f>C57*100</f>
        <v>56.999999999999993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51" t="s">
        <v>18</v>
      </c>
      <c r="D60" s="51" t="s">
        <v>19</v>
      </c>
      <c r="E60" s="51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35.299999999999997</v>
      </c>
      <c r="D61" s="20">
        <f>IF(D47&gt;0,ROUND(D54/D47*100,1),"")</f>
        <v>100</v>
      </c>
      <c r="E61" s="20">
        <f>ROUND(E54/E47*100,1)</f>
        <v>57.7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12.3</v>
      </c>
      <c r="D62" s="20">
        <f>IF(D47&gt;0,ROUND(D57/D50*100,1),"")</f>
        <v>100</v>
      </c>
      <c r="E62" s="20">
        <f>ROUND(E57/E50*100,1)</f>
        <v>17.600000000000001</v>
      </c>
      <c r="F62" s="10"/>
      <c r="G62" s="10"/>
      <c r="H62" s="10"/>
      <c r="I62" s="106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7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51" t="s">
        <v>18</v>
      </c>
      <c r="D65" s="51" t="s">
        <v>19</v>
      </c>
      <c r="E65" s="5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11</v>
      </c>
      <c r="D66" s="14">
        <f>D47-D54</f>
        <v>0</v>
      </c>
      <c r="E66" s="14">
        <f>SUM(C66:D66)</f>
        <v>11</v>
      </c>
      <c r="F66" s="10"/>
      <c r="G66" s="15">
        <f>C66*100</f>
        <v>1100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4.0699999999999994</v>
      </c>
      <c r="D69" s="16" t="str">
        <f>IF(D66&gt;0,D50-D57,"")</f>
        <v/>
      </c>
      <c r="E69" s="4">
        <f>SUM(C69:D69)</f>
        <v>4.0699999999999994</v>
      </c>
      <c r="F69" s="13"/>
      <c r="G69" s="17">
        <f>C69*100</f>
        <v>406.99999999999994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形状比＝70、Sr＝19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4000000}">
    <filterColumn colId="1" showButton="0"/>
  </autoFilter>
  <mergeCells count="67">
    <mergeCell ref="B42:C42"/>
    <mergeCell ref="A67:B67"/>
    <mergeCell ref="A68:B68"/>
    <mergeCell ref="A56:B56"/>
    <mergeCell ref="A46:B46"/>
    <mergeCell ref="A47:B47"/>
    <mergeCell ref="A48:B48"/>
    <mergeCell ref="A49:B49"/>
    <mergeCell ref="A53:B53"/>
    <mergeCell ref="A54:B54"/>
    <mergeCell ref="A55:B55"/>
    <mergeCell ref="B43:C43"/>
    <mergeCell ref="I46:I62"/>
    <mergeCell ref="A69:B69"/>
    <mergeCell ref="A57:B57"/>
    <mergeCell ref="A60:B60"/>
    <mergeCell ref="A61:B61"/>
    <mergeCell ref="A62:B62"/>
    <mergeCell ref="A65:B65"/>
    <mergeCell ref="A66:B66"/>
    <mergeCell ref="A50:B50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039" priority="16" stopIfTrue="1">
      <formula>AND(($H4="スギ"),(#REF!&lt;12))</formula>
    </cfRule>
  </conditionalFormatting>
  <conditionalFormatting sqref="L4:L43">
    <cfRule type="expression" dxfId="1038" priority="15" stopIfTrue="1">
      <formula>AND(($H4="スギ"),(#REF!&lt;22),(#REF!&gt;=12))</formula>
    </cfRule>
  </conditionalFormatting>
  <conditionalFormatting sqref="M4:M43">
    <cfRule type="expression" dxfId="1037" priority="14" stopIfTrue="1">
      <formula>AND(($H4="スギ"),(#REF!&lt;32),(#REF!&gt;=22))</formula>
    </cfRule>
  </conditionalFormatting>
  <conditionalFormatting sqref="N4:N43">
    <cfRule type="expression" dxfId="1036" priority="13" stopIfTrue="1">
      <formula>AND(($H4="スギ"),(#REF!&lt;42),(#REF!&gt;=32))</formula>
    </cfRule>
  </conditionalFormatting>
  <conditionalFormatting sqref="U4:U43 Z4:AF43 AJ4:AJ43 O4:P43">
    <cfRule type="expression" dxfId="1035" priority="12" stopIfTrue="1">
      <formula>AND(($H4="スギ"),(#REF!&gt;=42))</formula>
    </cfRule>
  </conditionalFormatting>
  <conditionalFormatting sqref="Q4:Q43 AA4:AA43">
    <cfRule type="expression" dxfId="1034" priority="11" stopIfTrue="1">
      <formula>AND(($H4="ヒノキ"),(#REF!&lt;12))</formula>
    </cfRule>
  </conditionalFormatting>
  <conditionalFormatting sqref="R4:R43 AB4:AE43">
    <cfRule type="expression" dxfId="1033" priority="10" stopIfTrue="1">
      <formula>AND(($H4="ヒノキ"),(#REF!&lt;22),(#REF!&gt;=12))</formula>
    </cfRule>
  </conditionalFormatting>
  <conditionalFormatting sqref="S4:S43">
    <cfRule type="expression" dxfId="1032" priority="9" stopIfTrue="1">
      <formula>AND(($H4="ヒノキ"),(#REF!&lt;32),(#REF!&gt;=22))</formula>
    </cfRule>
  </conditionalFormatting>
  <conditionalFormatting sqref="T4:U43 Z4:AF43 AJ4:AJ43">
    <cfRule type="expression" dxfId="1031" priority="8" stopIfTrue="1">
      <formula>AND(($H4="ヒノキ"),(#REF!&gt;=32))</formula>
    </cfRule>
  </conditionalFormatting>
  <conditionalFormatting sqref="V4:V43 AA4:AA43">
    <cfRule type="expression" dxfId="1030" priority="7" stopIfTrue="1">
      <formula>AND(($H4="アカマツ"),(#REF!&lt;12))</formula>
    </cfRule>
  </conditionalFormatting>
  <conditionalFormatting sqref="W4:W43 AB4:AB43">
    <cfRule type="expression" dxfId="1029" priority="6" stopIfTrue="1">
      <formula>AND(($H4="アカマツ"),(#REF!&lt;22),(#REF!&gt;=12))</formula>
    </cfRule>
  </conditionalFormatting>
  <conditionalFormatting sqref="X4:X43 AC4:AC43">
    <cfRule type="expression" dxfId="1028" priority="5" stopIfTrue="1">
      <formula>AND(($H4="アカマツ"),(#REF!&lt;42),(#REF!&gt;=22))</formula>
    </cfRule>
  </conditionalFormatting>
  <conditionalFormatting sqref="Y4:AF43 AJ4:AJ43">
    <cfRule type="expression" dxfId="1027" priority="4" stopIfTrue="1">
      <formula>AND(($H4="アカマツ"),(#REF!&gt;=42))</formula>
    </cfRule>
  </conditionalFormatting>
  <conditionalFormatting sqref="AG4:AG43">
    <cfRule type="expression" dxfId="1026" priority="3" stopIfTrue="1">
      <formula>AND(($H4&lt;&gt;"スギ"),($H4&lt;&gt;"ヒノキ"),($H4&lt;&gt;"アカマツ"),(#REF!&lt;12))</formula>
    </cfRule>
  </conditionalFormatting>
  <conditionalFormatting sqref="AH4:AH43">
    <cfRule type="expression" dxfId="102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02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2D7E7-6F98-4F42-92D8-F755FCE88759}">
  <sheetPr>
    <tabColor rgb="FFFF0000"/>
  </sheetPr>
  <dimension ref="A1:U95"/>
  <sheetViews>
    <sheetView tabSelected="1" topLeftCell="A28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251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252</v>
      </c>
      <c r="E2" s="50" t="s">
        <v>253</v>
      </c>
      <c r="F2" s="50"/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254</v>
      </c>
      <c r="E3" s="23" t="s">
        <v>255</v>
      </c>
      <c r="F3" s="23"/>
      <c r="G3" s="23"/>
      <c r="H3" s="23"/>
      <c r="I3" s="23"/>
      <c r="J3" s="23"/>
    </row>
    <row r="5" spans="1:21" ht="14.25" x14ac:dyDescent="0.15">
      <c r="A5" s="134" t="str">
        <f>D1</f>
        <v>S-30スギ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No.41</v>
      </c>
      <c r="E9" s="26" t="str">
        <f t="shared" si="0"/>
        <v>No.42</v>
      </c>
      <c r="F9" s="26" t="str">
        <f t="shared" si="0"/>
        <v/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16</v>
      </c>
      <c r="D10" s="94">
        <f t="shared" ref="D10:J10" ca="1" si="1">IF(D$2&lt;&gt;"",INDIRECT(D$2&amp;"!C47"),"")</f>
        <v>15</v>
      </c>
      <c r="E10" s="94">
        <f t="shared" ca="1" si="1"/>
        <v>17</v>
      </c>
      <c r="F10" s="94" t="str">
        <f t="shared" ca="1" si="1"/>
        <v/>
      </c>
      <c r="G10" s="94" t="str">
        <f t="shared" ca="1" si="1"/>
        <v/>
      </c>
      <c r="H10" s="94" t="str">
        <f t="shared" ca="1" si="1"/>
        <v/>
      </c>
      <c r="I10" s="94" t="str">
        <f t="shared" ca="1" si="1"/>
        <v/>
      </c>
      <c r="J10" s="94" t="str">
        <f t="shared" ca="1" si="1"/>
        <v/>
      </c>
      <c r="K10" s="28">
        <f ca="1">C10*100</f>
        <v>1600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21</v>
      </c>
      <c r="D11" s="94">
        <f t="shared" ref="D11:J11" ca="1" si="2">IF(D$2&lt;&gt;"",INDIRECT(D$2&amp;"!C48"),"")</f>
        <v>21</v>
      </c>
      <c r="E11" s="94">
        <f t="shared" ca="1" si="2"/>
        <v>21</v>
      </c>
      <c r="F11" s="94" t="str">
        <f t="shared" ca="1" si="2"/>
        <v/>
      </c>
      <c r="G11" s="94" t="str">
        <f t="shared" ca="1" si="2"/>
        <v/>
      </c>
      <c r="H11" s="94" t="str">
        <f t="shared" ca="1" si="2"/>
        <v/>
      </c>
      <c r="I11" s="94" t="str">
        <f t="shared" ca="1" si="2"/>
        <v/>
      </c>
      <c r="J11" s="94" t="str">
        <f t="shared" ca="1" si="2"/>
        <v/>
      </c>
      <c r="K11" s="29">
        <f ca="1">C11</f>
        <v>21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24</v>
      </c>
      <c r="D12" s="94">
        <f t="shared" ref="D12:J12" ca="1" si="3">IF(D$2&lt;&gt;"",INDIRECT(D$2&amp;"!C49"),"")</f>
        <v>24</v>
      </c>
      <c r="E12" s="94">
        <f t="shared" ca="1" si="3"/>
        <v>23</v>
      </c>
      <c r="F12" s="94" t="str">
        <f t="shared" ca="1" si="3"/>
        <v/>
      </c>
      <c r="G12" s="94" t="str">
        <f t="shared" ca="1" si="3"/>
        <v/>
      </c>
      <c r="H12" s="94" t="str">
        <f t="shared" ca="1" si="3"/>
        <v/>
      </c>
      <c r="I12" s="94" t="str">
        <f t="shared" ca="1" si="3"/>
        <v/>
      </c>
      <c r="J12" s="94" t="str">
        <f t="shared" ca="1" si="3"/>
        <v/>
      </c>
      <c r="K12" s="29">
        <f ca="1">C12</f>
        <v>24</v>
      </c>
    </row>
    <row r="13" spans="1:21" ht="12.75" customHeight="1" x14ac:dyDescent="0.15">
      <c r="A13" s="100" t="s">
        <v>25</v>
      </c>
      <c r="B13" s="101"/>
      <c r="C13" s="4">
        <f ca="1">ROUND(AVERAGE(D13:J13),3)</f>
        <v>7.915</v>
      </c>
      <c r="D13" s="30">
        <f t="shared" ref="D13:J13" ca="1" si="4">IF(D$2&lt;&gt;"",INDIRECT(D$2&amp;"!C50"),"")</f>
        <v>7.6000000000000005</v>
      </c>
      <c r="E13" s="30">
        <f t="shared" ca="1" si="4"/>
        <v>8.23</v>
      </c>
      <c r="F13" s="30" t="str">
        <f t="shared" ca="1" si="4"/>
        <v/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791.5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形状比＝88、Sr＝12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No.41</v>
      </c>
      <c r="E17" s="26" t="str">
        <f t="shared" si="5"/>
        <v>No.42</v>
      </c>
      <c r="F17" s="26" t="str">
        <f t="shared" si="5"/>
        <v/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1</v>
      </c>
      <c r="D18" s="94">
        <f t="shared" ref="D18:J18" ca="1" si="6">IF(D$2&lt;&gt;"",INDIRECT(D$2&amp;"!D47"),"")</f>
        <v>1</v>
      </c>
      <c r="E18" s="94">
        <f t="shared" ca="1" si="6"/>
        <v>0</v>
      </c>
      <c r="F18" s="94" t="str">
        <f t="shared" ca="1" si="6"/>
        <v/>
      </c>
      <c r="G18" s="94" t="str">
        <f t="shared" ca="1" si="6"/>
        <v/>
      </c>
      <c r="H18" s="94" t="str">
        <f t="shared" ca="1" si="6"/>
        <v/>
      </c>
      <c r="I18" s="94" t="str">
        <f t="shared" ca="1" si="6"/>
        <v/>
      </c>
      <c r="J18" s="94" t="str">
        <f t="shared" ca="1" si="6"/>
        <v/>
      </c>
    </row>
    <row r="19" spans="1:21" ht="12.75" customHeight="1" x14ac:dyDescent="0.15">
      <c r="A19" s="100" t="s">
        <v>23</v>
      </c>
      <c r="B19" s="101"/>
      <c r="C19" s="14">
        <f ca="1">IF($C$18=0,"",ROUND(AVERAGE(D19:J19),0))</f>
        <v>14</v>
      </c>
      <c r="D19" s="94">
        <f t="shared" ref="D19:J19" ca="1" si="7">IF(D$2&lt;&gt;"",INDIRECT(D$2&amp;"!D48"),"")</f>
        <v>14</v>
      </c>
      <c r="E19" s="94" t="str">
        <f t="shared" ca="1" si="7"/>
        <v/>
      </c>
      <c r="F19" s="94" t="str">
        <f t="shared" ca="1" si="7"/>
        <v/>
      </c>
      <c r="G19" s="94" t="str">
        <f t="shared" ca="1" si="7"/>
        <v/>
      </c>
      <c r="H19" s="94" t="str">
        <f t="shared" ca="1" si="7"/>
        <v/>
      </c>
      <c r="I19" s="94" t="str">
        <f t="shared" ca="1" si="7"/>
        <v/>
      </c>
      <c r="J19" s="94" t="str">
        <f t="shared" ca="1" si="7"/>
        <v/>
      </c>
    </row>
    <row r="20" spans="1:21" ht="12.75" customHeight="1" x14ac:dyDescent="0.15">
      <c r="A20" s="100" t="s">
        <v>24</v>
      </c>
      <c r="B20" s="101"/>
      <c r="C20" s="14">
        <f ca="1">IF($C$18=0,"",ROUND(AVERAGE(D20:J20),0))</f>
        <v>12</v>
      </c>
      <c r="D20" s="94">
        <f t="shared" ref="D20:J20" ca="1" si="8">IF(D$2&lt;&gt;"",INDIRECT(D$2&amp;"!D49"),"")</f>
        <v>12</v>
      </c>
      <c r="E20" s="94" t="str">
        <f t="shared" ca="1" si="8"/>
        <v/>
      </c>
      <c r="F20" s="94" t="str">
        <f t="shared" ca="1" si="8"/>
        <v/>
      </c>
      <c r="G20" s="94" t="str">
        <f t="shared" ca="1" si="8"/>
        <v/>
      </c>
      <c r="H20" s="94" t="str">
        <f t="shared" ca="1" si="8"/>
        <v/>
      </c>
      <c r="I20" s="94" t="str">
        <f t="shared" ca="1" si="8"/>
        <v/>
      </c>
      <c r="J20" s="94" t="str">
        <f t="shared" ca="1" si="8"/>
        <v/>
      </c>
    </row>
    <row r="21" spans="1:21" ht="12.75" customHeight="1" x14ac:dyDescent="0.15">
      <c r="A21" s="100" t="s">
        <v>25</v>
      </c>
      <c r="B21" s="101"/>
      <c r="C21" s="4">
        <f ca="1">IF($C$18=0,"",ROUND(AVERAGE(D21:J21),3))</f>
        <v>4.4999999999999998E-2</v>
      </c>
      <c r="D21" s="32">
        <f t="shared" ref="D21:J21" ca="1" si="9">IF(D$2&lt;&gt;"",INDIRECT(D$2&amp;"!D50"),"")</f>
        <v>0.09</v>
      </c>
      <c r="E21" s="32">
        <f t="shared" ca="1" si="9"/>
        <v>0</v>
      </c>
      <c r="F21" s="32" t="str">
        <f t="shared" ca="1" si="9"/>
        <v/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No.41</v>
      </c>
      <c r="E24" s="26" t="str">
        <f t="shared" si="10"/>
        <v>No.42</v>
      </c>
      <c r="F24" s="26" t="str">
        <f t="shared" si="10"/>
        <v/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17</v>
      </c>
      <c r="D25" s="94">
        <f t="shared" ref="D25:J25" ca="1" si="11">IF(D$2&lt;&gt;"",INDIRECT(D$2&amp;"!E47"),"")</f>
        <v>16</v>
      </c>
      <c r="E25" s="94">
        <f t="shared" ca="1" si="11"/>
        <v>17</v>
      </c>
      <c r="F25" s="94" t="str">
        <f t="shared" ca="1" si="11"/>
        <v/>
      </c>
      <c r="G25" s="94" t="str">
        <f t="shared" ca="1" si="11"/>
        <v/>
      </c>
      <c r="H25" s="94" t="str">
        <f t="shared" ca="1" si="11"/>
        <v/>
      </c>
      <c r="I25" s="94" t="str">
        <f t="shared" ca="1" si="11"/>
        <v/>
      </c>
      <c r="J25" s="94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21</v>
      </c>
      <c r="D26" s="94">
        <f t="shared" ref="D26:J26" ca="1" si="12">IF(D$2&lt;&gt;"",INDIRECT(D$2&amp;"!E48"),"")</f>
        <v>21</v>
      </c>
      <c r="E26" s="94">
        <f t="shared" ca="1" si="12"/>
        <v>21</v>
      </c>
      <c r="F26" s="94" t="str">
        <f t="shared" ca="1" si="12"/>
        <v/>
      </c>
      <c r="G26" s="94" t="str">
        <f t="shared" ca="1" si="12"/>
        <v/>
      </c>
      <c r="H26" s="94" t="str">
        <f t="shared" ca="1" si="12"/>
        <v/>
      </c>
      <c r="I26" s="94" t="str">
        <f t="shared" ca="1" si="12"/>
        <v/>
      </c>
      <c r="J26" s="94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23</v>
      </c>
      <c r="D27" s="94">
        <f t="shared" ref="D27:J27" ca="1" si="13">IF(D$2&lt;&gt;"",INDIRECT(D$2&amp;"!E49"),"")</f>
        <v>23</v>
      </c>
      <c r="E27" s="94">
        <f t="shared" ca="1" si="13"/>
        <v>23</v>
      </c>
      <c r="F27" s="94" t="str">
        <f t="shared" ca="1" si="13"/>
        <v/>
      </c>
      <c r="G27" s="94" t="str">
        <f t="shared" ca="1" si="13"/>
        <v/>
      </c>
      <c r="H27" s="94" t="str">
        <f t="shared" ca="1" si="13"/>
        <v/>
      </c>
      <c r="I27" s="94" t="str">
        <f t="shared" ca="1" si="13"/>
        <v/>
      </c>
      <c r="J27" s="94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7.96</v>
      </c>
      <c r="D28" s="30">
        <f t="shared" ref="D28:J28" ca="1" si="14">IF(D$2&lt;&gt;"",INDIRECT(D$2&amp;"!E50"),"")</f>
        <v>7.69</v>
      </c>
      <c r="E28" s="30">
        <f t="shared" ca="1" si="14"/>
        <v>8.23</v>
      </c>
      <c r="F28" s="30" t="str">
        <f t="shared" ca="1" si="14"/>
        <v/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No.41</v>
      </c>
      <c r="E32" s="26" t="str">
        <f t="shared" si="15"/>
        <v>No.42</v>
      </c>
      <c r="F32" s="26" t="str">
        <f t="shared" si="15"/>
        <v/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5</v>
      </c>
      <c r="D33" s="94">
        <f t="shared" ref="D33:J33" ca="1" si="16">IF(D$2&lt;&gt;"",INDIRECT(D$2&amp;"!C54"),"")</f>
        <v>4</v>
      </c>
      <c r="E33" s="94">
        <f t="shared" ca="1" si="16"/>
        <v>5</v>
      </c>
      <c r="F33" s="94" t="str">
        <f t="shared" ca="1" si="16"/>
        <v/>
      </c>
      <c r="G33" s="94" t="str">
        <f t="shared" ca="1" si="16"/>
        <v/>
      </c>
      <c r="H33" s="94" t="str">
        <f t="shared" ca="1" si="16"/>
        <v/>
      </c>
      <c r="I33" s="94" t="str">
        <f t="shared" ca="1" si="16"/>
        <v/>
      </c>
      <c r="J33" s="94" t="str">
        <f t="shared" ca="1" si="16"/>
        <v/>
      </c>
      <c r="K33" s="28">
        <f ca="1">C33*100</f>
        <v>500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18</v>
      </c>
      <c r="D34" s="94">
        <f t="shared" ref="D34:J34" ca="1" si="17">IF(D$2&lt;&gt;"",INDIRECT(D$2&amp;"!C55"),"")</f>
        <v>18</v>
      </c>
      <c r="E34" s="94">
        <f t="shared" ca="1" si="17"/>
        <v>18</v>
      </c>
      <c r="F34" s="94" t="str">
        <f t="shared" ca="1" si="17"/>
        <v/>
      </c>
      <c r="G34" s="94" t="str">
        <f t="shared" ca="1" si="17"/>
        <v/>
      </c>
      <c r="H34" s="94" t="str">
        <f t="shared" ca="1" si="17"/>
        <v/>
      </c>
      <c r="I34" s="94" t="str">
        <f t="shared" ca="1" si="17"/>
        <v/>
      </c>
      <c r="J34" s="94" t="str">
        <f t="shared" ca="1" si="17"/>
        <v/>
      </c>
      <c r="K34" s="29">
        <f ca="1">C34</f>
        <v>18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18</v>
      </c>
      <c r="D35" s="94">
        <f t="shared" ref="D35:J35" ca="1" si="18">IF(D$2&lt;&gt;"",INDIRECT(D$2&amp;"!C56"),"")</f>
        <v>17</v>
      </c>
      <c r="E35" s="94">
        <f t="shared" ca="1" si="18"/>
        <v>18</v>
      </c>
      <c r="F35" s="94" t="str">
        <f t="shared" ca="1" si="18"/>
        <v/>
      </c>
      <c r="G35" s="94" t="str">
        <f t="shared" ca="1" si="18"/>
        <v/>
      </c>
      <c r="H35" s="94" t="str">
        <f t="shared" ca="1" si="18"/>
        <v/>
      </c>
      <c r="I35" s="94" t="str">
        <f t="shared" ca="1" si="18"/>
        <v/>
      </c>
      <c r="J35" s="94" t="str">
        <f t="shared" ca="1" si="18"/>
        <v/>
      </c>
      <c r="K35" s="29">
        <f ca="1">C35</f>
        <v>18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1.105</v>
      </c>
      <c r="D36" s="30">
        <f t="shared" ref="D36:J36" ca="1" si="19">IF(D$2&lt;&gt;"",INDIRECT(D$2&amp;"!C57"),"")</f>
        <v>0.89000000000000012</v>
      </c>
      <c r="E36" s="30">
        <f t="shared" ca="1" si="19"/>
        <v>1.32</v>
      </c>
      <c r="F36" s="30" t="str">
        <f t="shared" ca="1" si="19"/>
        <v/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110.5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No.41</v>
      </c>
      <c r="E39" s="26" t="str">
        <f t="shared" si="20"/>
        <v>No.42</v>
      </c>
      <c r="F39" s="26" t="str">
        <f t="shared" si="20"/>
        <v/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1</v>
      </c>
      <c r="D40" s="94">
        <f t="shared" ref="D40:J40" ca="1" si="21">IF(D$2&lt;&gt;"",INDIRECT(D$2&amp;"!D54"),"")</f>
        <v>1</v>
      </c>
      <c r="E40" s="94">
        <f t="shared" ca="1" si="21"/>
        <v>0</v>
      </c>
      <c r="F40" s="94" t="str">
        <f t="shared" ca="1" si="21"/>
        <v/>
      </c>
      <c r="G40" s="94" t="str">
        <f t="shared" ca="1" si="21"/>
        <v/>
      </c>
      <c r="H40" s="94" t="str">
        <f t="shared" ca="1" si="21"/>
        <v/>
      </c>
      <c r="I40" s="94" t="str">
        <f t="shared" ca="1" si="21"/>
        <v/>
      </c>
      <c r="J40" s="94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>
        <f ca="1">IF($C$18=0,"",ROUND(AVERAGE(D41:J41),0))</f>
        <v>14</v>
      </c>
      <c r="D41" s="94">
        <f t="shared" ref="D41:J41" ca="1" si="22">IF(D$2&lt;&gt;"",INDIRECT(D$2&amp;"!D55"),"")</f>
        <v>14</v>
      </c>
      <c r="E41" s="94" t="str">
        <f t="shared" ca="1" si="22"/>
        <v/>
      </c>
      <c r="F41" s="94" t="str">
        <f t="shared" ca="1" si="22"/>
        <v/>
      </c>
      <c r="G41" s="94" t="str">
        <f t="shared" ca="1" si="22"/>
        <v/>
      </c>
      <c r="H41" s="94" t="str">
        <f t="shared" ca="1" si="22"/>
        <v/>
      </c>
      <c r="I41" s="94" t="str">
        <f t="shared" ca="1" si="22"/>
        <v/>
      </c>
      <c r="J41" s="94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>
        <f ca="1">IF($C$18=0,"",ROUND(AVERAGE(D42:J42),0))</f>
        <v>12</v>
      </c>
      <c r="D42" s="94">
        <f t="shared" ref="D42:J42" ca="1" si="23">IF(D$2&lt;&gt;"",INDIRECT(D$2&amp;"!D56"),"")</f>
        <v>12</v>
      </c>
      <c r="E42" s="94" t="str">
        <f t="shared" ca="1" si="23"/>
        <v/>
      </c>
      <c r="F42" s="94" t="str">
        <f t="shared" ca="1" si="23"/>
        <v/>
      </c>
      <c r="G42" s="94" t="str">
        <f t="shared" ca="1" si="23"/>
        <v/>
      </c>
      <c r="H42" s="94" t="str">
        <f t="shared" ca="1" si="23"/>
        <v/>
      </c>
      <c r="I42" s="94" t="str">
        <f t="shared" ca="1" si="23"/>
        <v/>
      </c>
      <c r="J42" s="94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>
        <f ca="1">IF($C$18=0,"",ROUND(AVERAGE(D43:J43),3))</f>
        <v>4.4999999999999998E-2</v>
      </c>
      <c r="D43" s="32">
        <f t="shared" ref="D43:J43" ca="1" si="24">IF(D$2&lt;&gt;"",INDIRECT(D$2&amp;"!D57"),"")</f>
        <v>0.09</v>
      </c>
      <c r="E43" s="32">
        <f t="shared" ca="1" si="24"/>
        <v>0</v>
      </c>
      <c r="F43" s="32" t="str">
        <f t="shared" ca="1" si="24"/>
        <v/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No.41</v>
      </c>
      <c r="E46" s="26" t="str">
        <f t="shared" si="25"/>
        <v>No.42</v>
      </c>
      <c r="F46" s="26" t="str">
        <f t="shared" si="25"/>
        <v/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5</v>
      </c>
      <c r="D47" s="94">
        <f t="shared" ref="D47:J47" ca="1" si="26">IF(D$2&lt;&gt;"",INDIRECT(D$2&amp;"!E54"),"")</f>
        <v>5</v>
      </c>
      <c r="E47" s="94">
        <f t="shared" ca="1" si="26"/>
        <v>5</v>
      </c>
      <c r="F47" s="94" t="str">
        <f t="shared" ca="1" si="26"/>
        <v/>
      </c>
      <c r="G47" s="94" t="str">
        <f t="shared" ca="1" si="26"/>
        <v/>
      </c>
      <c r="H47" s="94" t="str">
        <f t="shared" ca="1" si="26"/>
        <v/>
      </c>
      <c r="I47" s="94" t="str">
        <f t="shared" ca="1" si="26"/>
        <v/>
      </c>
      <c r="J47" s="94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18</v>
      </c>
      <c r="D48" s="94">
        <f t="shared" ref="D48:J48" ca="1" si="27">IF(D$2&lt;&gt;"",INDIRECT(D$2&amp;"!E55"),"")</f>
        <v>17</v>
      </c>
      <c r="E48" s="94">
        <f t="shared" ca="1" si="27"/>
        <v>18</v>
      </c>
      <c r="F48" s="94" t="str">
        <f t="shared" ca="1" si="27"/>
        <v/>
      </c>
      <c r="G48" s="94" t="str">
        <f t="shared" ca="1" si="27"/>
        <v/>
      </c>
      <c r="H48" s="94" t="str">
        <f t="shared" ca="1" si="27"/>
        <v/>
      </c>
      <c r="I48" s="94" t="str">
        <f t="shared" ca="1" si="27"/>
        <v/>
      </c>
      <c r="J48" s="94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17</v>
      </c>
      <c r="D49" s="94">
        <f t="shared" ref="D49:J49" ca="1" si="28">IF(D$2&lt;&gt;"",INDIRECT(D$2&amp;"!E56"),"")</f>
        <v>16</v>
      </c>
      <c r="E49" s="94">
        <f t="shared" ca="1" si="28"/>
        <v>18</v>
      </c>
      <c r="F49" s="94" t="str">
        <f t="shared" ca="1" si="28"/>
        <v/>
      </c>
      <c r="G49" s="94" t="str">
        <f t="shared" ca="1" si="28"/>
        <v/>
      </c>
      <c r="H49" s="94" t="str">
        <f t="shared" ca="1" si="28"/>
        <v/>
      </c>
      <c r="I49" s="94" t="str">
        <f t="shared" ca="1" si="28"/>
        <v/>
      </c>
      <c r="J49" s="94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1.1499999999999999</v>
      </c>
      <c r="D50" s="30">
        <f t="shared" ref="D50:J50" ca="1" si="29">IF(D$2&lt;&gt;"",INDIRECT(D$2&amp;"!E57"),"")</f>
        <v>0.98000000000000009</v>
      </c>
      <c r="E50" s="30">
        <f t="shared" ca="1" si="29"/>
        <v>1.32</v>
      </c>
      <c r="F50" s="30" t="str">
        <f t="shared" ca="1" si="29"/>
        <v/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31.3</v>
      </c>
      <c r="D54" s="14">
        <f ca="1">IF($C$18=0,"",ROUND((C40/C18*100),1))</f>
        <v>100</v>
      </c>
      <c r="E54" s="35">
        <f ca="1">ROUND((C47/C25*100),1)</f>
        <v>29.4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14</v>
      </c>
      <c r="D55" s="14">
        <f ca="1">IF($C$18=0,"",ROUND((C43/C21)*100,1))</f>
        <v>100</v>
      </c>
      <c r="E55" s="35">
        <f ca="1">ROUND((C50/C28)*100,1)</f>
        <v>14.4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No.41</v>
      </c>
      <c r="E59" s="26" t="str">
        <f t="shared" si="30"/>
        <v>No.42</v>
      </c>
      <c r="F59" s="26" t="str">
        <f t="shared" si="30"/>
        <v/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11</v>
      </c>
      <c r="D60" s="94">
        <f t="shared" ref="D60:J60" ca="1" si="31">IF(D$2&lt;&gt;"",INDIRECT(D$2&amp;"!C66"),"")</f>
        <v>11</v>
      </c>
      <c r="E60" s="94">
        <f t="shared" ca="1" si="31"/>
        <v>12</v>
      </c>
      <c r="F60" s="94" t="str">
        <f t="shared" ca="1" si="31"/>
        <v/>
      </c>
      <c r="G60" s="94" t="str">
        <f t="shared" ca="1" si="31"/>
        <v/>
      </c>
      <c r="H60" s="94" t="str">
        <f t="shared" ca="1" si="31"/>
        <v/>
      </c>
      <c r="I60" s="94" t="str">
        <f t="shared" ca="1" si="31"/>
        <v/>
      </c>
      <c r="J60" s="94" t="str">
        <f t="shared" ca="1" si="31"/>
        <v/>
      </c>
      <c r="K60" s="28">
        <f ca="1">C60*100</f>
        <v>1100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23</v>
      </c>
      <c r="D61" s="94">
        <f t="shared" ref="D61:J61" ca="1" si="32">IF(D$2&lt;&gt;"",INDIRECT(D$2&amp;"!C67"),"")</f>
        <v>22</v>
      </c>
      <c r="E61" s="94">
        <f t="shared" ca="1" si="32"/>
        <v>23</v>
      </c>
      <c r="F61" s="94" t="str">
        <f t="shared" ca="1" si="32"/>
        <v/>
      </c>
      <c r="G61" s="94" t="str">
        <f t="shared" ca="1" si="32"/>
        <v/>
      </c>
      <c r="H61" s="94" t="str">
        <f t="shared" ca="1" si="32"/>
        <v/>
      </c>
      <c r="I61" s="94" t="str">
        <f t="shared" ca="1" si="32"/>
        <v/>
      </c>
      <c r="J61" s="94" t="str">
        <f t="shared" ca="1" si="32"/>
        <v/>
      </c>
      <c r="K61" s="29">
        <f ca="1">C61</f>
        <v>23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26</v>
      </c>
      <c r="D62" s="94">
        <f t="shared" ref="D62:J62" ca="1" si="33">IF(D$2&lt;&gt;"",INDIRECT(D$2&amp;"!C68"),"")</f>
        <v>26</v>
      </c>
      <c r="E62" s="94">
        <f t="shared" ca="1" si="33"/>
        <v>25</v>
      </c>
      <c r="F62" s="94" t="str">
        <f t="shared" ca="1" si="33"/>
        <v/>
      </c>
      <c r="G62" s="94" t="str">
        <f t="shared" ca="1" si="33"/>
        <v/>
      </c>
      <c r="H62" s="94" t="str">
        <f t="shared" ca="1" si="33"/>
        <v/>
      </c>
      <c r="I62" s="94" t="str">
        <f t="shared" ca="1" si="33"/>
        <v/>
      </c>
      <c r="J62" s="94" t="str">
        <f t="shared" ca="1" si="33"/>
        <v/>
      </c>
      <c r="K62" s="29">
        <f ca="1">C62</f>
        <v>26</v>
      </c>
    </row>
    <row r="63" spans="1:21" ht="12.75" customHeight="1" x14ac:dyDescent="0.15">
      <c r="A63" s="100" t="s">
        <v>25</v>
      </c>
      <c r="B63" s="101"/>
      <c r="C63" s="4">
        <f ca="1">ROUND(AVERAGE(D63:J63),3)</f>
        <v>6.81</v>
      </c>
      <c r="D63" s="30">
        <f t="shared" ref="D63:J63" ca="1" si="34">IF(D$2&lt;&gt;"",INDIRECT(D$2&amp;"!C69"),"")</f>
        <v>6.7100000000000009</v>
      </c>
      <c r="E63" s="30">
        <f t="shared" ca="1" si="34"/>
        <v>6.91</v>
      </c>
      <c r="F63" s="30" t="str">
        <f t="shared" ca="1" si="34"/>
        <v/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681</v>
      </c>
    </row>
    <row r="64" spans="1:21" ht="12.75" customHeight="1" x14ac:dyDescent="0.15">
      <c r="K64" s="18" t="str">
        <f ca="1">"形状比＝"&amp;ROUND(K61/K62*100,0)&amp;"、Sr＝"&amp;ROUND((10000/K60)^0.5/K61*100,0)</f>
        <v>形状比＝88、Sr＝13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No.41</v>
      </c>
      <c r="E67" s="26" t="str">
        <f t="shared" si="35"/>
        <v>No.42</v>
      </c>
      <c r="F67" s="26" t="str">
        <f t="shared" si="35"/>
        <v/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94">
        <f t="shared" ref="D68:J68" ca="1" si="36">IF(D$2&lt;&gt;"",INDIRECT(D$2&amp;"!D66"),"")</f>
        <v>0</v>
      </c>
      <c r="E68" s="94">
        <f t="shared" ca="1" si="36"/>
        <v>0</v>
      </c>
      <c r="F68" s="94" t="str">
        <f t="shared" ca="1" si="36"/>
        <v/>
      </c>
      <c r="G68" s="94" t="str">
        <f t="shared" ca="1" si="36"/>
        <v/>
      </c>
      <c r="H68" s="94" t="str">
        <f t="shared" ca="1" si="36"/>
        <v/>
      </c>
      <c r="I68" s="94" t="str">
        <f t="shared" ca="1" si="36"/>
        <v/>
      </c>
      <c r="J68" s="94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94" t="str">
        <f t="shared" ref="D69:J69" ca="1" si="37">IF(D$2&lt;&gt;"",INDIRECT(D$2&amp;"!D67"),"")</f>
        <v/>
      </c>
      <c r="E69" s="94" t="str">
        <f t="shared" ca="1" si="37"/>
        <v/>
      </c>
      <c r="F69" s="94" t="str">
        <f t="shared" ca="1" si="37"/>
        <v/>
      </c>
      <c r="G69" s="94" t="str">
        <f t="shared" ca="1" si="37"/>
        <v/>
      </c>
      <c r="H69" s="94" t="str">
        <f t="shared" ca="1" si="37"/>
        <v/>
      </c>
      <c r="I69" s="94" t="str">
        <f t="shared" ca="1" si="37"/>
        <v/>
      </c>
      <c r="J69" s="94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94" t="str">
        <f t="shared" ref="D70:J70" ca="1" si="38">IF(D$2&lt;&gt;"",INDIRECT(D$2&amp;"!D68"),"")</f>
        <v/>
      </c>
      <c r="E70" s="94" t="str">
        <f t="shared" ca="1" si="38"/>
        <v/>
      </c>
      <c r="F70" s="94" t="str">
        <f t="shared" ca="1" si="38"/>
        <v/>
      </c>
      <c r="G70" s="94" t="str">
        <f t="shared" ca="1" si="38"/>
        <v/>
      </c>
      <c r="H70" s="94" t="str">
        <f t="shared" ca="1" si="38"/>
        <v/>
      </c>
      <c r="I70" s="94" t="str">
        <f t="shared" ca="1" si="38"/>
        <v/>
      </c>
      <c r="J70" s="94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No.41</v>
      </c>
      <c r="E74" s="26" t="str">
        <f t="shared" si="40"/>
        <v>No.42</v>
      </c>
      <c r="F74" s="26" t="str">
        <f t="shared" si="40"/>
        <v/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12</v>
      </c>
      <c r="D75" s="94">
        <f t="shared" ref="D75:J75" ca="1" si="41">IF(D$2&lt;&gt;"",INDIRECT(D$2&amp;"!E66"),"")</f>
        <v>11</v>
      </c>
      <c r="E75" s="94">
        <f t="shared" ca="1" si="41"/>
        <v>12</v>
      </c>
      <c r="F75" s="94" t="str">
        <f t="shared" ca="1" si="41"/>
        <v/>
      </c>
      <c r="G75" s="94" t="str">
        <f t="shared" ca="1" si="41"/>
        <v/>
      </c>
      <c r="H75" s="94" t="str">
        <f t="shared" ca="1" si="41"/>
        <v/>
      </c>
      <c r="I75" s="94" t="str">
        <f t="shared" ca="1" si="41"/>
        <v/>
      </c>
      <c r="J75" s="94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23</v>
      </c>
      <c r="D76" s="94">
        <f t="shared" ref="D76:J76" ca="1" si="42">IF(D$2&lt;&gt;"",INDIRECT(D$2&amp;"!E67"),"")</f>
        <v>22</v>
      </c>
      <c r="E76" s="94">
        <f t="shared" ca="1" si="42"/>
        <v>23</v>
      </c>
      <c r="F76" s="94" t="str">
        <f t="shared" ca="1" si="42"/>
        <v/>
      </c>
      <c r="G76" s="94" t="str">
        <f t="shared" ca="1" si="42"/>
        <v/>
      </c>
      <c r="H76" s="94" t="str">
        <f t="shared" ca="1" si="42"/>
        <v/>
      </c>
      <c r="I76" s="94" t="str">
        <f t="shared" ca="1" si="42"/>
        <v/>
      </c>
      <c r="J76" s="94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26</v>
      </c>
      <c r="D77" s="94">
        <f t="shared" ref="D77:J77" ca="1" si="43">IF(D$2&lt;&gt;"",INDIRECT(D$2&amp;"!E68"),"")</f>
        <v>26</v>
      </c>
      <c r="E77" s="94">
        <f t="shared" ca="1" si="43"/>
        <v>25</v>
      </c>
      <c r="F77" s="94" t="str">
        <f t="shared" ca="1" si="43"/>
        <v/>
      </c>
      <c r="G77" s="94" t="str">
        <f t="shared" ca="1" si="43"/>
        <v/>
      </c>
      <c r="H77" s="94" t="str">
        <f t="shared" ca="1" si="43"/>
        <v/>
      </c>
      <c r="I77" s="94" t="str">
        <f t="shared" ca="1" si="43"/>
        <v/>
      </c>
      <c r="J77" s="94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6.81</v>
      </c>
      <c r="D78" s="30">
        <f t="shared" ref="D78:J78" ca="1" si="44">IF(D$2&lt;&gt;"",INDIRECT(D$2&amp;"!E69"),"")</f>
        <v>6.7100000000000009</v>
      </c>
      <c r="E78" s="30">
        <f t="shared" ca="1" si="44"/>
        <v>6.91</v>
      </c>
      <c r="F78" s="30" t="str">
        <f t="shared" ca="1" si="44"/>
        <v/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355</v>
      </c>
    </row>
    <row r="93" spans="1:11" x14ac:dyDescent="0.15">
      <c r="B93" s="10" t="s">
        <v>356</v>
      </c>
    </row>
    <row r="95" spans="1:11" x14ac:dyDescent="0.15">
      <c r="B95" s="10" t="s">
        <v>357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35:B35"/>
    <mergeCell ref="A36:B36"/>
    <mergeCell ref="A38:B39"/>
    <mergeCell ref="C38:J38"/>
    <mergeCell ref="A40:B40"/>
    <mergeCell ref="A47:B4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3AA33-20ED-4617-BCB5-3CE5AF8A59D6}">
  <sheetPr>
    <tabColor rgb="FF990033"/>
  </sheetPr>
  <dimension ref="A1:AJ120"/>
  <sheetViews>
    <sheetView showGridLines="0" tabSelected="1" view="pageBreakPreview" topLeftCell="A34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312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301</v>
      </c>
      <c r="B4" s="135" t="s">
        <v>64</v>
      </c>
      <c r="C4" s="136"/>
      <c r="D4" s="94">
        <v>22</v>
      </c>
      <c r="E4" s="94">
        <v>20</v>
      </c>
      <c r="F4" s="4">
        <f t="shared" ref="F4:F43" si="0">IF(D4&gt;0,IF(B4="スギ",P4,IF(B4="ヒノキ",U4,IF(B4="アカマツ",Z4,IF(B4="カラマツ",AF4,AJ4)))),"")</f>
        <v>0.39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0.35</v>
      </c>
      <c r="L4" s="95">
        <f t="shared" ref="L4:L43" si="2">ROUND(10^(-5+0.73504+1.83346*LOG(D4)+1.06569*LOG(E4)),2)</f>
        <v>0.38</v>
      </c>
      <c r="M4" s="95">
        <f t="shared" ref="M4:M43" si="3">ROUND(10^(-5+0.71514+1.74357*LOG(D4)+1.17719*LOG(E4)),2)</f>
        <v>0.39</v>
      </c>
      <c r="N4" s="95">
        <f t="shared" ref="N4:N43" si="4">ROUND(10^(-5+0.82956+1.76381*LOG(D4)+1.06412*LOG(E4)),2)</f>
        <v>0.38</v>
      </c>
      <c r="O4" s="95">
        <f t="shared" ref="O4:O43" si="5">ROUND(10^(-5+0.88226+1.79204*LOG(D4)+0.99303*LOG(E4)),2)</f>
        <v>0.38</v>
      </c>
      <c r="P4" s="95">
        <f>HLOOKUP($D4,K$3:O$43,MATCH($A4,$A$3:$A$43,0),1)</f>
        <v>0.39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0.34</v>
      </c>
      <c r="R4" s="95">
        <f t="shared" ref="R4:R43" si="7">ROUND(10^(1.905709*LOG(D4)+1.011385*LOG(E4)-4.293729),2)</f>
        <v>0.38</v>
      </c>
      <c r="S4" s="95">
        <f t="shared" ref="S4:S43" si="8">ROUND(10^(1.771888*LOG(D4)+1.138415*LOG(E4)-4.271259),2)</f>
        <v>0.39</v>
      </c>
      <c r="T4" s="95">
        <f t="shared" ref="T4:T43" si="9">ROUND(10^(1.671519*LOG(D4)+1.363617*LOG(E4)-4.404407),2)</f>
        <v>0.41</v>
      </c>
      <c r="U4" s="95">
        <f t="shared" ref="U4:U43" si="10">HLOOKUP($D4,Q$3:T$43,MATCH($A4,$A$3:$A$43,0),1)</f>
        <v>0.39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0.39</v>
      </c>
      <c r="W4" s="95">
        <f t="shared" ref="W4:W43" si="12">ROUND(10^(-4.155639+1.847898*LOG(D4)+0.951955*LOG(E4)),2)</f>
        <v>0.37</v>
      </c>
      <c r="X4" s="95">
        <f t="shared" ref="X4:X43" si="13">ROUND(10^(-4.194535+1.804172*LOG(D4)+1.034248*LOG(E4)),2)</f>
        <v>0.37</v>
      </c>
      <c r="Y4" s="95">
        <f t="shared" ref="Y4:Y43" si="14">ROUND(10^(-4.42347+2.006485*LOG(D4)+0.967757*LOG(E4)),2)</f>
        <v>0.34</v>
      </c>
      <c r="Z4" s="95">
        <f t="shared" ref="Z4:Z43" si="15">HLOOKUP($D4,V$3:Y$43,MATCH($A4,$A$3:$A$43,0),1)</f>
        <v>0.37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0.33</v>
      </c>
      <c r="AB4" s="95">
        <f t="shared" ref="AB4:AB43" si="17">ROUND(10^(1.979213*LOG(D4)+0.998347*LOG(E4)-4.369281),2)</f>
        <v>0.39</v>
      </c>
      <c r="AC4" s="95">
        <f t="shared" ref="AC4:AC43" si="18">ROUND(10^(1.904401*LOG(D4)+1.062478*LOG(E4)-4.348104),2)</f>
        <v>0.39</v>
      </c>
      <c r="AD4" s="95">
        <f t="shared" ref="AD4:AD43" si="19">ROUND(10^(1.640825*LOG(D4)+1.080387*LOG(E4)-3.976731),2)</f>
        <v>0.43</v>
      </c>
      <c r="AE4" s="95">
        <f t="shared" ref="AE4:AE43" si="20">ROUND(10^(1.90887*LOG(D4)+1.088002*LOG(E4)-4.431495),2)</f>
        <v>0.35</v>
      </c>
      <c r="AF4" s="95">
        <f t="shared" ref="AF4:AF43" si="21">HLOOKUP($D4,AA$3:AE$43,MATCH($A4,$A$3:$A$43,0),1)</f>
        <v>0.39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0.32</v>
      </c>
      <c r="AH4" s="95">
        <f t="shared" ref="AH4:AH43" si="23">ROUND(10^(1.93813902*LOG(D4)+0.96697002*LOG(E4)-4.32216295),2)</f>
        <v>0.34</v>
      </c>
      <c r="AI4" s="95">
        <f t="shared" ref="AI4:AI43" si="24">ROUND(10^(1.82464098*LOG(D4)+0.97625989*LOG(E4)-4.15096808),2)</f>
        <v>0.37</v>
      </c>
      <c r="AJ4" s="95">
        <f t="shared" ref="AJ4:AJ43" si="25">HLOOKUP($D4,AG$3:AI$43,MATCH($A4,$A$3:$A$43,0),1)</f>
        <v>0.34</v>
      </c>
    </row>
    <row r="5" spans="1:36" ht="12.95" customHeight="1" x14ac:dyDescent="0.15">
      <c r="A5" s="94">
        <v>302</v>
      </c>
      <c r="B5" s="135" t="s">
        <v>64</v>
      </c>
      <c r="C5" s="136"/>
      <c r="D5" s="94">
        <v>16</v>
      </c>
      <c r="E5" s="94">
        <v>16</v>
      </c>
      <c r="F5" s="4">
        <f t="shared" si="0"/>
        <v>0.17</v>
      </c>
      <c r="G5" s="5"/>
      <c r="H5" s="94"/>
      <c r="I5" s="5"/>
      <c r="J5" s="1" t="s">
        <v>15</v>
      </c>
      <c r="K5" s="95">
        <f t="shared" si="1"/>
        <v>0.16</v>
      </c>
      <c r="L5" s="95">
        <f t="shared" si="2"/>
        <v>0.17</v>
      </c>
      <c r="M5" s="95">
        <f t="shared" si="3"/>
        <v>0.17</v>
      </c>
      <c r="N5" s="95">
        <f t="shared" si="4"/>
        <v>0.17</v>
      </c>
      <c r="O5" s="95">
        <f t="shared" si="5"/>
        <v>0.17</v>
      </c>
      <c r="P5" s="95">
        <f t="shared" ref="P5:P43" si="26">HLOOKUP($D5,K$3:O$43,MATCH(A5,$A$3:$A$43,0),1)</f>
        <v>0.17</v>
      </c>
      <c r="Q5" s="95">
        <f t="shared" si="6"/>
        <v>0.15</v>
      </c>
      <c r="R5" s="95">
        <f t="shared" si="7"/>
        <v>0.17</v>
      </c>
      <c r="S5" s="95">
        <f t="shared" si="8"/>
        <v>0.17</v>
      </c>
      <c r="T5" s="95">
        <f t="shared" si="9"/>
        <v>0.18</v>
      </c>
      <c r="U5" s="95">
        <f t="shared" si="10"/>
        <v>0.17</v>
      </c>
      <c r="V5" s="95">
        <f t="shared" si="11"/>
        <v>0.17</v>
      </c>
      <c r="W5" s="95">
        <f t="shared" si="12"/>
        <v>0.16</v>
      </c>
      <c r="X5" s="95">
        <f t="shared" si="13"/>
        <v>0.17</v>
      </c>
      <c r="Y5" s="95">
        <f t="shared" si="14"/>
        <v>0.14000000000000001</v>
      </c>
      <c r="Z5" s="95">
        <f t="shared" si="15"/>
        <v>0.16</v>
      </c>
      <c r="AA5" s="95">
        <f t="shared" si="16"/>
        <v>0.15</v>
      </c>
      <c r="AB5" s="95">
        <f t="shared" si="17"/>
        <v>0.16</v>
      </c>
      <c r="AC5" s="95">
        <f t="shared" si="18"/>
        <v>0.17</v>
      </c>
      <c r="AD5" s="95">
        <f t="shared" si="19"/>
        <v>0.2</v>
      </c>
      <c r="AE5" s="95">
        <f t="shared" si="20"/>
        <v>0.15</v>
      </c>
      <c r="AF5" s="95">
        <f t="shared" si="21"/>
        <v>0.16</v>
      </c>
      <c r="AG5" s="95">
        <f t="shared" si="22"/>
        <v>0.14000000000000001</v>
      </c>
      <c r="AH5" s="95">
        <f t="shared" si="23"/>
        <v>0.15</v>
      </c>
      <c r="AI5" s="95">
        <f t="shared" si="24"/>
        <v>0.17</v>
      </c>
      <c r="AJ5" s="95">
        <f t="shared" si="25"/>
        <v>0.15</v>
      </c>
    </row>
    <row r="6" spans="1:36" ht="12.95" customHeight="1" x14ac:dyDescent="0.15">
      <c r="A6" s="94">
        <v>303</v>
      </c>
      <c r="B6" s="135" t="s">
        <v>64</v>
      </c>
      <c r="C6" s="136"/>
      <c r="D6" s="94">
        <v>24</v>
      </c>
      <c r="E6" s="94">
        <v>16</v>
      </c>
      <c r="F6" s="4">
        <f t="shared" si="0"/>
        <v>0.35</v>
      </c>
      <c r="G6" s="5" t="s">
        <v>66</v>
      </c>
      <c r="H6" s="94" t="s">
        <v>61</v>
      </c>
      <c r="I6" s="5" t="s">
        <v>66</v>
      </c>
      <c r="J6" s="1" t="s">
        <v>15</v>
      </c>
      <c r="K6" s="95">
        <f t="shared" si="1"/>
        <v>0.32</v>
      </c>
      <c r="L6" s="95">
        <f t="shared" si="2"/>
        <v>0.35</v>
      </c>
      <c r="M6" s="95">
        <f t="shared" si="3"/>
        <v>0.35</v>
      </c>
      <c r="N6" s="95">
        <f t="shared" si="4"/>
        <v>0.35</v>
      </c>
      <c r="O6" s="95">
        <f t="shared" si="5"/>
        <v>0.36</v>
      </c>
      <c r="P6" s="95">
        <f t="shared" si="26"/>
        <v>0.35</v>
      </c>
      <c r="Q6" s="95">
        <f t="shared" si="6"/>
        <v>0.32</v>
      </c>
      <c r="R6" s="95">
        <f t="shared" si="7"/>
        <v>0.36</v>
      </c>
      <c r="S6" s="95">
        <f t="shared" si="8"/>
        <v>0.35</v>
      </c>
      <c r="T6" s="95">
        <f t="shared" si="9"/>
        <v>0.35</v>
      </c>
      <c r="U6" s="95">
        <f t="shared" si="10"/>
        <v>0.35</v>
      </c>
      <c r="V6" s="95">
        <f t="shared" si="11"/>
        <v>0.37</v>
      </c>
      <c r="W6" s="95">
        <f t="shared" si="12"/>
        <v>0.35</v>
      </c>
      <c r="X6" s="95">
        <f t="shared" si="13"/>
        <v>0.35</v>
      </c>
      <c r="Y6" s="95">
        <f t="shared" si="14"/>
        <v>0.32</v>
      </c>
      <c r="Z6" s="95">
        <f t="shared" si="15"/>
        <v>0.35</v>
      </c>
      <c r="AA6" s="95">
        <f t="shared" si="16"/>
        <v>0.31</v>
      </c>
      <c r="AB6" s="95">
        <f t="shared" si="17"/>
        <v>0.37</v>
      </c>
      <c r="AC6" s="95">
        <f t="shared" si="18"/>
        <v>0.36</v>
      </c>
      <c r="AD6" s="95">
        <f t="shared" si="19"/>
        <v>0.39</v>
      </c>
      <c r="AE6" s="95">
        <f t="shared" si="20"/>
        <v>0.33</v>
      </c>
      <c r="AF6" s="95">
        <f t="shared" si="21"/>
        <v>0.36</v>
      </c>
      <c r="AG6" s="95">
        <f t="shared" si="22"/>
        <v>0.31</v>
      </c>
      <c r="AH6" s="95">
        <f t="shared" si="23"/>
        <v>0.33</v>
      </c>
      <c r="AI6" s="95">
        <f t="shared" si="24"/>
        <v>0.35</v>
      </c>
      <c r="AJ6" s="95">
        <f t="shared" si="25"/>
        <v>0.33</v>
      </c>
    </row>
    <row r="7" spans="1:36" ht="12.95" customHeight="1" x14ac:dyDescent="0.15">
      <c r="A7" s="94">
        <v>304</v>
      </c>
      <c r="B7" s="135" t="s">
        <v>64</v>
      </c>
      <c r="C7" s="136"/>
      <c r="D7" s="94">
        <v>16</v>
      </c>
      <c r="E7" s="94">
        <v>15</v>
      </c>
      <c r="F7" s="4">
        <f t="shared" si="0"/>
        <v>0.16</v>
      </c>
      <c r="G7" s="5"/>
      <c r="H7" s="94"/>
      <c r="I7" s="5"/>
      <c r="J7" s="1" t="s">
        <v>15</v>
      </c>
      <c r="K7" s="95">
        <f t="shared" si="1"/>
        <v>0.15</v>
      </c>
      <c r="L7" s="95">
        <f t="shared" si="2"/>
        <v>0.16</v>
      </c>
      <c r="M7" s="95">
        <f t="shared" si="3"/>
        <v>0.16</v>
      </c>
      <c r="N7" s="95">
        <f t="shared" si="4"/>
        <v>0.16</v>
      </c>
      <c r="O7" s="95">
        <f t="shared" si="5"/>
        <v>0.16</v>
      </c>
      <c r="P7" s="95">
        <f t="shared" si="26"/>
        <v>0.16</v>
      </c>
      <c r="Q7" s="95">
        <f t="shared" si="6"/>
        <v>0.15</v>
      </c>
      <c r="R7" s="95">
        <f t="shared" si="7"/>
        <v>0.16</v>
      </c>
      <c r="S7" s="95">
        <f t="shared" si="8"/>
        <v>0.16</v>
      </c>
      <c r="T7" s="95">
        <f t="shared" si="9"/>
        <v>0.16</v>
      </c>
      <c r="U7" s="95">
        <f t="shared" si="10"/>
        <v>0.16</v>
      </c>
      <c r="V7" s="95">
        <f t="shared" si="11"/>
        <v>0.16</v>
      </c>
      <c r="W7" s="95">
        <f t="shared" si="12"/>
        <v>0.15</v>
      </c>
      <c r="X7" s="95">
        <f t="shared" si="13"/>
        <v>0.16</v>
      </c>
      <c r="Y7" s="95">
        <f t="shared" si="14"/>
        <v>0.14000000000000001</v>
      </c>
      <c r="Z7" s="95">
        <f t="shared" si="15"/>
        <v>0.15</v>
      </c>
      <c r="AA7" s="95">
        <f t="shared" si="16"/>
        <v>0.14000000000000001</v>
      </c>
      <c r="AB7" s="95">
        <f t="shared" si="17"/>
        <v>0.15</v>
      </c>
      <c r="AC7" s="95">
        <f t="shared" si="18"/>
        <v>0.16</v>
      </c>
      <c r="AD7" s="95">
        <f t="shared" si="19"/>
        <v>0.19</v>
      </c>
      <c r="AE7" s="95">
        <f t="shared" si="20"/>
        <v>0.14000000000000001</v>
      </c>
      <c r="AF7" s="95">
        <f t="shared" si="21"/>
        <v>0.15</v>
      </c>
      <c r="AG7" s="95">
        <f t="shared" si="22"/>
        <v>0.14000000000000001</v>
      </c>
      <c r="AH7" s="95">
        <f t="shared" si="23"/>
        <v>0.14000000000000001</v>
      </c>
      <c r="AI7" s="95">
        <f t="shared" si="24"/>
        <v>0.16</v>
      </c>
      <c r="AJ7" s="95">
        <f t="shared" si="25"/>
        <v>0.14000000000000001</v>
      </c>
    </row>
    <row r="8" spans="1:36" ht="12.95" customHeight="1" x14ac:dyDescent="0.15">
      <c r="A8" s="94">
        <v>305</v>
      </c>
      <c r="B8" s="135" t="s">
        <v>64</v>
      </c>
      <c r="C8" s="136"/>
      <c r="D8" s="94">
        <v>26</v>
      </c>
      <c r="E8" s="94">
        <v>16</v>
      </c>
      <c r="F8" s="4">
        <f t="shared" si="0"/>
        <v>0.4</v>
      </c>
      <c r="G8" s="5" t="s">
        <v>65</v>
      </c>
      <c r="H8" s="94" t="s">
        <v>61</v>
      </c>
      <c r="I8" s="5" t="s">
        <v>65</v>
      </c>
      <c r="J8" s="1" t="s">
        <v>15</v>
      </c>
      <c r="K8" s="95">
        <f t="shared" si="1"/>
        <v>0.37</v>
      </c>
      <c r="L8" s="95">
        <f t="shared" si="2"/>
        <v>0.41</v>
      </c>
      <c r="M8" s="95">
        <f t="shared" si="3"/>
        <v>0.4</v>
      </c>
      <c r="N8" s="95">
        <f t="shared" si="4"/>
        <v>0.4</v>
      </c>
      <c r="O8" s="95">
        <f t="shared" si="5"/>
        <v>0.41</v>
      </c>
      <c r="P8" s="95">
        <f t="shared" si="26"/>
        <v>0.4</v>
      </c>
      <c r="Q8" s="95">
        <f t="shared" si="6"/>
        <v>0.37</v>
      </c>
      <c r="R8" s="95">
        <f t="shared" si="7"/>
        <v>0.42</v>
      </c>
      <c r="S8" s="95">
        <f t="shared" si="8"/>
        <v>0.4</v>
      </c>
      <c r="T8" s="95">
        <f t="shared" si="9"/>
        <v>0.4</v>
      </c>
      <c r="U8" s="95">
        <f t="shared" si="10"/>
        <v>0.4</v>
      </c>
      <c r="V8" s="95">
        <f t="shared" si="11"/>
        <v>0.44</v>
      </c>
      <c r="W8" s="95">
        <f t="shared" si="12"/>
        <v>0.4</v>
      </c>
      <c r="X8" s="95">
        <f t="shared" si="13"/>
        <v>0.4</v>
      </c>
      <c r="Y8" s="95">
        <f t="shared" si="14"/>
        <v>0.38</v>
      </c>
      <c r="Z8" s="95">
        <f t="shared" si="15"/>
        <v>0.4</v>
      </c>
      <c r="AA8" s="95">
        <f t="shared" si="16"/>
        <v>0.36</v>
      </c>
      <c r="AB8" s="95">
        <f t="shared" si="17"/>
        <v>0.43</v>
      </c>
      <c r="AC8" s="95">
        <f t="shared" si="18"/>
        <v>0.42</v>
      </c>
      <c r="AD8" s="95">
        <f t="shared" si="19"/>
        <v>0.44</v>
      </c>
      <c r="AE8" s="95">
        <f t="shared" si="20"/>
        <v>0.38</v>
      </c>
      <c r="AF8" s="95">
        <f t="shared" si="21"/>
        <v>0.42</v>
      </c>
      <c r="AG8" s="95">
        <f t="shared" si="22"/>
        <v>0.37</v>
      </c>
      <c r="AH8" s="95">
        <f t="shared" si="23"/>
        <v>0.38</v>
      </c>
      <c r="AI8" s="95">
        <f t="shared" si="24"/>
        <v>0.4</v>
      </c>
      <c r="AJ8" s="95">
        <f t="shared" si="25"/>
        <v>0.38</v>
      </c>
    </row>
    <row r="9" spans="1:36" ht="12.95" customHeight="1" x14ac:dyDescent="0.15">
      <c r="A9" s="94">
        <v>306</v>
      </c>
      <c r="B9" s="135" t="s">
        <v>64</v>
      </c>
      <c r="C9" s="136"/>
      <c r="D9" s="94">
        <v>22</v>
      </c>
      <c r="E9" s="94">
        <v>18</v>
      </c>
      <c r="F9" s="4">
        <f t="shared" si="0"/>
        <v>0.34</v>
      </c>
      <c r="G9" s="5"/>
      <c r="H9" s="94"/>
      <c r="I9" s="5"/>
      <c r="J9" s="1" t="s">
        <v>15</v>
      </c>
      <c r="K9" s="95">
        <f t="shared" si="1"/>
        <v>0.31</v>
      </c>
      <c r="L9" s="95">
        <f t="shared" si="2"/>
        <v>0.34</v>
      </c>
      <c r="M9" s="95">
        <f t="shared" si="3"/>
        <v>0.34</v>
      </c>
      <c r="N9" s="95">
        <f t="shared" si="4"/>
        <v>0.34</v>
      </c>
      <c r="O9" s="95">
        <f t="shared" si="5"/>
        <v>0.34</v>
      </c>
      <c r="P9" s="95">
        <f t="shared" si="26"/>
        <v>0.34</v>
      </c>
      <c r="Q9" s="95">
        <f t="shared" si="6"/>
        <v>0.31</v>
      </c>
      <c r="R9" s="95">
        <f t="shared" si="7"/>
        <v>0.34</v>
      </c>
      <c r="S9" s="95">
        <f t="shared" si="8"/>
        <v>0.34</v>
      </c>
      <c r="T9" s="95">
        <f t="shared" si="9"/>
        <v>0.36</v>
      </c>
      <c r="U9" s="95">
        <f t="shared" si="10"/>
        <v>0.34</v>
      </c>
      <c r="V9" s="95">
        <f t="shared" si="11"/>
        <v>0.35</v>
      </c>
      <c r="W9" s="95">
        <f t="shared" si="12"/>
        <v>0.33</v>
      </c>
      <c r="X9" s="95">
        <f t="shared" si="13"/>
        <v>0.34</v>
      </c>
      <c r="Y9" s="95">
        <f t="shared" si="14"/>
        <v>0.31</v>
      </c>
      <c r="Z9" s="95">
        <f t="shared" si="15"/>
        <v>0.34</v>
      </c>
      <c r="AA9" s="95">
        <f t="shared" si="16"/>
        <v>0.3</v>
      </c>
      <c r="AB9" s="95">
        <f t="shared" si="17"/>
        <v>0.35</v>
      </c>
      <c r="AC9" s="95">
        <f t="shared" si="18"/>
        <v>0.35</v>
      </c>
      <c r="AD9" s="95">
        <f t="shared" si="19"/>
        <v>0.38</v>
      </c>
      <c r="AE9" s="95">
        <f t="shared" si="20"/>
        <v>0.31</v>
      </c>
      <c r="AF9" s="95">
        <f t="shared" si="21"/>
        <v>0.35</v>
      </c>
      <c r="AG9" s="95">
        <f t="shared" si="22"/>
        <v>0.28999999999999998</v>
      </c>
      <c r="AH9" s="95">
        <f t="shared" si="23"/>
        <v>0.31</v>
      </c>
      <c r="AI9" s="95">
        <f t="shared" si="24"/>
        <v>0.33</v>
      </c>
      <c r="AJ9" s="95">
        <f t="shared" si="25"/>
        <v>0.31</v>
      </c>
    </row>
    <row r="10" spans="1:36" ht="12.95" customHeight="1" x14ac:dyDescent="0.15">
      <c r="A10" s="94">
        <v>307</v>
      </c>
      <c r="B10" s="135" t="s">
        <v>64</v>
      </c>
      <c r="C10" s="136"/>
      <c r="D10" s="94">
        <v>24</v>
      </c>
      <c r="E10" s="94">
        <v>20</v>
      </c>
      <c r="F10" s="4">
        <f t="shared" si="0"/>
        <v>0.45</v>
      </c>
      <c r="G10" s="5"/>
      <c r="H10" s="94"/>
      <c r="I10" s="5"/>
      <c r="J10" s="1" t="s">
        <v>15</v>
      </c>
      <c r="K10" s="95">
        <f t="shared" si="1"/>
        <v>0.4</v>
      </c>
      <c r="L10" s="95">
        <f t="shared" si="2"/>
        <v>0.45</v>
      </c>
      <c r="M10" s="95">
        <f t="shared" si="3"/>
        <v>0.45</v>
      </c>
      <c r="N10" s="95">
        <f t="shared" si="4"/>
        <v>0.45</v>
      </c>
      <c r="O10" s="95">
        <f t="shared" si="5"/>
        <v>0.44</v>
      </c>
      <c r="P10" s="95">
        <f t="shared" si="26"/>
        <v>0.45</v>
      </c>
      <c r="Q10" s="95">
        <f t="shared" si="6"/>
        <v>0.4</v>
      </c>
      <c r="R10" s="95">
        <f t="shared" si="7"/>
        <v>0.45</v>
      </c>
      <c r="S10" s="95">
        <f t="shared" si="8"/>
        <v>0.45</v>
      </c>
      <c r="T10" s="95">
        <f t="shared" si="9"/>
        <v>0.48</v>
      </c>
      <c r="U10" s="95">
        <f t="shared" si="10"/>
        <v>0.45</v>
      </c>
      <c r="V10" s="95">
        <f t="shared" si="11"/>
        <v>0.46</v>
      </c>
      <c r="W10" s="95">
        <f t="shared" si="12"/>
        <v>0.43</v>
      </c>
      <c r="X10" s="95">
        <f t="shared" si="13"/>
        <v>0.44</v>
      </c>
      <c r="Y10" s="95">
        <f t="shared" si="14"/>
        <v>0.4</v>
      </c>
      <c r="Z10" s="95">
        <f t="shared" si="15"/>
        <v>0.44</v>
      </c>
      <c r="AA10" s="95">
        <f t="shared" si="16"/>
        <v>0.39</v>
      </c>
      <c r="AB10" s="95">
        <f t="shared" si="17"/>
        <v>0.46</v>
      </c>
      <c r="AC10" s="95">
        <f t="shared" si="18"/>
        <v>0.46</v>
      </c>
      <c r="AD10" s="95">
        <f t="shared" si="19"/>
        <v>0.49</v>
      </c>
      <c r="AE10" s="95">
        <f t="shared" si="20"/>
        <v>0.42</v>
      </c>
      <c r="AF10" s="95">
        <f t="shared" si="21"/>
        <v>0.46</v>
      </c>
      <c r="AG10" s="95">
        <f t="shared" si="22"/>
        <v>0.38</v>
      </c>
      <c r="AH10" s="95">
        <f t="shared" si="23"/>
        <v>0.41</v>
      </c>
      <c r="AI10" s="95">
        <f t="shared" si="24"/>
        <v>0.43</v>
      </c>
      <c r="AJ10" s="95">
        <f t="shared" si="25"/>
        <v>0.41</v>
      </c>
    </row>
    <row r="11" spans="1:36" ht="12.95" customHeight="1" x14ac:dyDescent="0.15">
      <c r="A11" s="94">
        <v>308</v>
      </c>
      <c r="B11" s="135" t="s">
        <v>64</v>
      </c>
      <c r="C11" s="136"/>
      <c r="D11" s="94">
        <v>30</v>
      </c>
      <c r="E11" s="94">
        <v>20</v>
      </c>
      <c r="F11" s="4">
        <f t="shared" si="0"/>
        <v>0.67</v>
      </c>
      <c r="G11" s="5"/>
      <c r="H11" s="94"/>
      <c r="I11" s="5"/>
      <c r="J11" s="1" t="s">
        <v>15</v>
      </c>
      <c r="K11" s="95">
        <f t="shared" si="1"/>
        <v>0.59</v>
      </c>
      <c r="L11" s="95">
        <f t="shared" si="2"/>
        <v>0.68</v>
      </c>
      <c r="M11" s="95">
        <f t="shared" si="3"/>
        <v>0.66</v>
      </c>
      <c r="N11" s="95">
        <f t="shared" si="4"/>
        <v>0.66</v>
      </c>
      <c r="O11" s="95">
        <f t="shared" si="5"/>
        <v>0.66</v>
      </c>
      <c r="P11" s="95">
        <f t="shared" si="26"/>
        <v>0.66</v>
      </c>
      <c r="Q11" s="95">
        <f t="shared" si="6"/>
        <v>0.6</v>
      </c>
      <c r="R11" s="95">
        <f t="shared" si="7"/>
        <v>0.69</v>
      </c>
      <c r="S11" s="95">
        <f t="shared" si="8"/>
        <v>0.67</v>
      </c>
      <c r="T11" s="95">
        <f t="shared" si="9"/>
        <v>0.69</v>
      </c>
      <c r="U11" s="95">
        <f t="shared" si="10"/>
        <v>0.67</v>
      </c>
      <c r="V11" s="95">
        <f t="shared" si="11"/>
        <v>0.71</v>
      </c>
      <c r="W11" s="95">
        <f t="shared" si="12"/>
        <v>0.65</v>
      </c>
      <c r="X11" s="95">
        <f t="shared" si="13"/>
        <v>0.65</v>
      </c>
      <c r="Y11" s="95">
        <f t="shared" si="14"/>
        <v>0.63</v>
      </c>
      <c r="Z11" s="95">
        <f t="shared" si="15"/>
        <v>0.65</v>
      </c>
      <c r="AA11" s="95">
        <f t="shared" si="16"/>
        <v>0.57999999999999996</v>
      </c>
      <c r="AB11" s="95">
        <f t="shared" si="17"/>
        <v>0.71</v>
      </c>
      <c r="AC11" s="95">
        <f t="shared" si="18"/>
        <v>0.7</v>
      </c>
      <c r="AD11" s="95">
        <f t="shared" si="19"/>
        <v>0.71</v>
      </c>
      <c r="AE11" s="95">
        <f t="shared" si="20"/>
        <v>0.64</v>
      </c>
      <c r="AF11" s="95">
        <f t="shared" si="21"/>
        <v>0.7</v>
      </c>
      <c r="AG11" s="95">
        <f t="shared" si="22"/>
        <v>0.57999999999999996</v>
      </c>
      <c r="AH11" s="95">
        <f t="shared" si="23"/>
        <v>0.63</v>
      </c>
      <c r="AI11" s="95">
        <f t="shared" si="24"/>
        <v>0.65</v>
      </c>
      <c r="AJ11" s="95">
        <f t="shared" si="25"/>
        <v>0.63</v>
      </c>
    </row>
    <row r="12" spans="1:36" ht="12.95" customHeight="1" x14ac:dyDescent="0.15">
      <c r="A12" s="94">
        <v>309</v>
      </c>
      <c r="B12" s="135" t="s">
        <v>64</v>
      </c>
      <c r="C12" s="136"/>
      <c r="D12" s="94">
        <v>20</v>
      </c>
      <c r="E12" s="94">
        <v>16</v>
      </c>
      <c r="F12" s="4">
        <f t="shared" si="0"/>
        <v>0.25</v>
      </c>
      <c r="G12" s="5"/>
      <c r="H12" s="94"/>
      <c r="I12" s="5"/>
      <c r="J12" s="1" t="s">
        <v>15</v>
      </c>
      <c r="K12" s="95">
        <f t="shared" si="1"/>
        <v>0.23</v>
      </c>
      <c r="L12" s="95">
        <f t="shared" si="2"/>
        <v>0.25</v>
      </c>
      <c r="M12" s="95">
        <f t="shared" si="3"/>
        <v>0.25</v>
      </c>
      <c r="N12" s="95">
        <f t="shared" si="4"/>
        <v>0.25</v>
      </c>
      <c r="O12" s="95">
        <f t="shared" si="5"/>
        <v>0.26</v>
      </c>
      <c r="P12" s="95">
        <f t="shared" si="26"/>
        <v>0.25</v>
      </c>
      <c r="Q12" s="95">
        <f t="shared" si="6"/>
        <v>0.23</v>
      </c>
      <c r="R12" s="95">
        <f t="shared" si="7"/>
        <v>0.25</v>
      </c>
      <c r="S12" s="95">
        <f t="shared" si="8"/>
        <v>0.25</v>
      </c>
      <c r="T12" s="95">
        <f t="shared" si="9"/>
        <v>0.26</v>
      </c>
      <c r="U12" s="95">
        <f t="shared" si="10"/>
        <v>0.25</v>
      </c>
      <c r="V12" s="95">
        <f t="shared" si="11"/>
        <v>0.26</v>
      </c>
      <c r="W12" s="95">
        <f t="shared" si="12"/>
        <v>0.25</v>
      </c>
      <c r="X12" s="95">
        <f t="shared" si="13"/>
        <v>0.25</v>
      </c>
      <c r="Y12" s="95">
        <f t="shared" si="14"/>
        <v>0.23</v>
      </c>
      <c r="Z12" s="95">
        <f t="shared" si="15"/>
        <v>0.25</v>
      </c>
      <c r="AA12" s="95">
        <f t="shared" si="16"/>
        <v>0.22</v>
      </c>
      <c r="AB12" s="95">
        <f t="shared" si="17"/>
        <v>0.26</v>
      </c>
      <c r="AC12" s="95">
        <f t="shared" si="18"/>
        <v>0.26</v>
      </c>
      <c r="AD12" s="95">
        <f t="shared" si="19"/>
        <v>0.28999999999999998</v>
      </c>
      <c r="AE12" s="95">
        <f t="shared" si="20"/>
        <v>0.23</v>
      </c>
      <c r="AF12" s="95">
        <f t="shared" si="21"/>
        <v>0.26</v>
      </c>
      <c r="AG12" s="95">
        <f t="shared" si="22"/>
        <v>0.22</v>
      </c>
      <c r="AH12" s="95">
        <f t="shared" si="23"/>
        <v>0.23</v>
      </c>
      <c r="AI12" s="95">
        <f t="shared" si="24"/>
        <v>0.25</v>
      </c>
      <c r="AJ12" s="95">
        <f t="shared" si="25"/>
        <v>0.23</v>
      </c>
    </row>
    <row r="13" spans="1:36" ht="12.95" customHeight="1" x14ac:dyDescent="0.15">
      <c r="A13" s="94">
        <v>310</v>
      </c>
      <c r="B13" s="135" t="s">
        <v>64</v>
      </c>
      <c r="C13" s="136"/>
      <c r="D13" s="94">
        <v>22</v>
      </c>
      <c r="E13" s="94">
        <v>18</v>
      </c>
      <c r="F13" s="4">
        <f t="shared" si="0"/>
        <v>0.34</v>
      </c>
      <c r="G13" s="5"/>
      <c r="H13" s="94"/>
      <c r="I13" s="5"/>
      <c r="J13" s="1" t="s">
        <v>15</v>
      </c>
      <c r="K13" s="95">
        <f t="shared" si="1"/>
        <v>0.31</v>
      </c>
      <c r="L13" s="95">
        <f t="shared" si="2"/>
        <v>0.34</v>
      </c>
      <c r="M13" s="95">
        <f t="shared" si="3"/>
        <v>0.34</v>
      </c>
      <c r="N13" s="95">
        <f t="shared" si="4"/>
        <v>0.34</v>
      </c>
      <c r="O13" s="95">
        <f t="shared" si="5"/>
        <v>0.34</v>
      </c>
      <c r="P13" s="95">
        <f t="shared" si="26"/>
        <v>0.34</v>
      </c>
      <c r="Q13" s="95">
        <f t="shared" si="6"/>
        <v>0.31</v>
      </c>
      <c r="R13" s="95">
        <f t="shared" si="7"/>
        <v>0.34</v>
      </c>
      <c r="S13" s="95">
        <f t="shared" si="8"/>
        <v>0.34</v>
      </c>
      <c r="T13" s="95">
        <f t="shared" si="9"/>
        <v>0.36</v>
      </c>
      <c r="U13" s="95">
        <f t="shared" si="10"/>
        <v>0.34</v>
      </c>
      <c r="V13" s="95">
        <f t="shared" si="11"/>
        <v>0.35</v>
      </c>
      <c r="W13" s="95">
        <f t="shared" si="12"/>
        <v>0.33</v>
      </c>
      <c r="X13" s="95">
        <f t="shared" si="13"/>
        <v>0.34</v>
      </c>
      <c r="Y13" s="95">
        <f t="shared" si="14"/>
        <v>0.31</v>
      </c>
      <c r="Z13" s="95">
        <f t="shared" si="15"/>
        <v>0.34</v>
      </c>
      <c r="AA13" s="95">
        <f t="shared" si="16"/>
        <v>0.3</v>
      </c>
      <c r="AB13" s="95">
        <f t="shared" si="17"/>
        <v>0.35</v>
      </c>
      <c r="AC13" s="95">
        <f t="shared" si="18"/>
        <v>0.35</v>
      </c>
      <c r="AD13" s="95">
        <f t="shared" si="19"/>
        <v>0.38</v>
      </c>
      <c r="AE13" s="95">
        <f t="shared" si="20"/>
        <v>0.31</v>
      </c>
      <c r="AF13" s="95">
        <f t="shared" si="21"/>
        <v>0.35</v>
      </c>
      <c r="AG13" s="95">
        <f t="shared" si="22"/>
        <v>0.28999999999999998</v>
      </c>
      <c r="AH13" s="95">
        <f t="shared" si="23"/>
        <v>0.31</v>
      </c>
      <c r="AI13" s="95">
        <f t="shared" si="24"/>
        <v>0.33</v>
      </c>
      <c r="AJ13" s="95">
        <f t="shared" si="25"/>
        <v>0.31</v>
      </c>
    </row>
    <row r="14" spans="1:36" ht="12.95" customHeight="1" x14ac:dyDescent="0.15">
      <c r="A14" s="94">
        <v>311</v>
      </c>
      <c r="B14" s="135" t="s">
        <v>64</v>
      </c>
      <c r="C14" s="136"/>
      <c r="D14" s="94">
        <v>22</v>
      </c>
      <c r="E14" s="94">
        <v>18</v>
      </c>
      <c r="F14" s="4">
        <f t="shared" si="0"/>
        <v>0.34</v>
      </c>
      <c r="G14" s="5"/>
      <c r="H14" s="94"/>
      <c r="I14" s="5"/>
      <c r="J14" s="1" t="s">
        <v>15</v>
      </c>
      <c r="K14" s="95">
        <f t="shared" si="1"/>
        <v>0.31</v>
      </c>
      <c r="L14" s="95">
        <f t="shared" si="2"/>
        <v>0.34</v>
      </c>
      <c r="M14" s="95">
        <f t="shared" si="3"/>
        <v>0.34</v>
      </c>
      <c r="N14" s="95">
        <f t="shared" si="4"/>
        <v>0.34</v>
      </c>
      <c r="O14" s="95">
        <f t="shared" si="5"/>
        <v>0.34</v>
      </c>
      <c r="P14" s="95">
        <f t="shared" si="26"/>
        <v>0.34</v>
      </c>
      <c r="Q14" s="95">
        <f t="shared" si="6"/>
        <v>0.31</v>
      </c>
      <c r="R14" s="95">
        <f t="shared" si="7"/>
        <v>0.34</v>
      </c>
      <c r="S14" s="95">
        <f t="shared" si="8"/>
        <v>0.34</v>
      </c>
      <c r="T14" s="95">
        <f t="shared" si="9"/>
        <v>0.36</v>
      </c>
      <c r="U14" s="95">
        <f t="shared" si="10"/>
        <v>0.34</v>
      </c>
      <c r="V14" s="95">
        <f t="shared" si="11"/>
        <v>0.35</v>
      </c>
      <c r="W14" s="95">
        <f t="shared" si="12"/>
        <v>0.33</v>
      </c>
      <c r="X14" s="95">
        <f t="shared" si="13"/>
        <v>0.34</v>
      </c>
      <c r="Y14" s="95">
        <f t="shared" si="14"/>
        <v>0.31</v>
      </c>
      <c r="Z14" s="95">
        <f t="shared" si="15"/>
        <v>0.34</v>
      </c>
      <c r="AA14" s="95">
        <f t="shared" si="16"/>
        <v>0.3</v>
      </c>
      <c r="AB14" s="95">
        <f t="shared" si="17"/>
        <v>0.35</v>
      </c>
      <c r="AC14" s="95">
        <f t="shared" si="18"/>
        <v>0.35</v>
      </c>
      <c r="AD14" s="95">
        <f t="shared" si="19"/>
        <v>0.38</v>
      </c>
      <c r="AE14" s="95">
        <f t="shared" si="20"/>
        <v>0.31</v>
      </c>
      <c r="AF14" s="95">
        <f t="shared" si="21"/>
        <v>0.35</v>
      </c>
      <c r="AG14" s="95">
        <f t="shared" si="22"/>
        <v>0.28999999999999998</v>
      </c>
      <c r="AH14" s="95">
        <f t="shared" si="23"/>
        <v>0.31</v>
      </c>
      <c r="AI14" s="95">
        <f t="shared" si="24"/>
        <v>0.33</v>
      </c>
      <c r="AJ14" s="95">
        <f t="shared" si="25"/>
        <v>0.31</v>
      </c>
    </row>
    <row r="15" spans="1:36" ht="12.95" customHeight="1" x14ac:dyDescent="0.15">
      <c r="A15" s="94">
        <v>312</v>
      </c>
      <c r="B15" s="135" t="s">
        <v>64</v>
      </c>
      <c r="C15" s="136"/>
      <c r="D15" s="94">
        <v>22</v>
      </c>
      <c r="E15" s="94">
        <v>17</v>
      </c>
      <c r="F15" s="4">
        <f t="shared" si="0"/>
        <v>0.32</v>
      </c>
      <c r="G15" s="94"/>
      <c r="H15" s="94"/>
      <c r="I15" s="99"/>
      <c r="J15" s="1" t="s">
        <v>15</v>
      </c>
      <c r="K15" s="95">
        <f t="shared" si="1"/>
        <v>0.28999999999999998</v>
      </c>
      <c r="L15" s="95">
        <f t="shared" si="2"/>
        <v>0.32</v>
      </c>
      <c r="M15" s="95">
        <f t="shared" si="3"/>
        <v>0.32</v>
      </c>
      <c r="N15" s="95">
        <f t="shared" si="4"/>
        <v>0.32</v>
      </c>
      <c r="O15" s="95">
        <f t="shared" si="5"/>
        <v>0.32</v>
      </c>
      <c r="P15" s="95">
        <f t="shared" si="26"/>
        <v>0.32</v>
      </c>
      <c r="Q15" s="95">
        <f t="shared" si="6"/>
        <v>0.28999999999999998</v>
      </c>
      <c r="R15" s="95">
        <f t="shared" si="7"/>
        <v>0.32</v>
      </c>
      <c r="S15" s="95">
        <f t="shared" si="8"/>
        <v>0.32</v>
      </c>
      <c r="T15" s="95">
        <f t="shared" si="9"/>
        <v>0.33</v>
      </c>
      <c r="U15" s="95">
        <f t="shared" si="10"/>
        <v>0.32</v>
      </c>
      <c r="V15" s="95">
        <f t="shared" si="11"/>
        <v>0.33</v>
      </c>
      <c r="W15" s="95">
        <f t="shared" si="12"/>
        <v>0.31</v>
      </c>
      <c r="X15" s="95">
        <f t="shared" si="13"/>
        <v>0.32</v>
      </c>
      <c r="Y15" s="95">
        <f t="shared" si="14"/>
        <v>0.28999999999999998</v>
      </c>
      <c r="Z15" s="95">
        <f t="shared" si="15"/>
        <v>0.32</v>
      </c>
      <c r="AA15" s="95">
        <f t="shared" si="16"/>
        <v>0.28000000000000003</v>
      </c>
      <c r="AB15" s="95">
        <f t="shared" si="17"/>
        <v>0.33</v>
      </c>
      <c r="AC15" s="95">
        <f t="shared" si="18"/>
        <v>0.33</v>
      </c>
      <c r="AD15" s="95">
        <f t="shared" si="19"/>
        <v>0.36</v>
      </c>
      <c r="AE15" s="95">
        <f t="shared" si="20"/>
        <v>0.28999999999999998</v>
      </c>
      <c r="AF15" s="95">
        <f t="shared" si="21"/>
        <v>0.33</v>
      </c>
      <c r="AG15" s="95">
        <f t="shared" si="22"/>
        <v>0.28000000000000003</v>
      </c>
      <c r="AH15" s="95">
        <f t="shared" si="23"/>
        <v>0.28999999999999998</v>
      </c>
      <c r="AI15" s="95">
        <f t="shared" si="24"/>
        <v>0.32</v>
      </c>
      <c r="AJ15" s="95">
        <f t="shared" si="25"/>
        <v>0.28999999999999998</v>
      </c>
    </row>
    <row r="16" spans="1:36" ht="12.95" customHeight="1" x14ac:dyDescent="0.15">
      <c r="A16" s="94">
        <v>313</v>
      </c>
      <c r="B16" s="135" t="s">
        <v>64</v>
      </c>
      <c r="C16" s="136"/>
      <c r="D16" s="94">
        <v>14</v>
      </c>
      <c r="E16" s="94">
        <v>13</v>
      </c>
      <c r="F16" s="4">
        <f t="shared" si="0"/>
        <v>0.1</v>
      </c>
      <c r="G16" s="5"/>
      <c r="H16" s="94" t="s">
        <v>61</v>
      </c>
      <c r="I16" s="5"/>
      <c r="J16" s="1" t="s">
        <v>15</v>
      </c>
      <c r="K16" s="95">
        <f t="shared" si="1"/>
        <v>0.1</v>
      </c>
      <c r="L16" s="95">
        <f t="shared" si="2"/>
        <v>0.11</v>
      </c>
      <c r="M16" s="95">
        <f t="shared" si="3"/>
        <v>0.11</v>
      </c>
      <c r="N16" s="95">
        <f t="shared" si="4"/>
        <v>0.11</v>
      </c>
      <c r="O16" s="95">
        <f t="shared" si="5"/>
        <v>0.11</v>
      </c>
      <c r="P16" s="95">
        <f t="shared" si="26"/>
        <v>0.11</v>
      </c>
      <c r="Q16" s="95">
        <f t="shared" si="6"/>
        <v>0.1</v>
      </c>
      <c r="R16" s="95">
        <f t="shared" si="7"/>
        <v>0.1</v>
      </c>
      <c r="S16" s="95">
        <f t="shared" si="8"/>
        <v>0.11</v>
      </c>
      <c r="T16" s="95">
        <f t="shared" si="9"/>
        <v>0.11</v>
      </c>
      <c r="U16" s="95">
        <f t="shared" si="10"/>
        <v>0.1</v>
      </c>
      <c r="V16" s="95">
        <f t="shared" si="11"/>
        <v>0.11</v>
      </c>
      <c r="W16" s="95">
        <f t="shared" si="12"/>
        <v>0.11</v>
      </c>
      <c r="X16" s="95">
        <f t="shared" si="13"/>
        <v>0.11</v>
      </c>
      <c r="Y16" s="95">
        <f t="shared" si="14"/>
        <v>0.09</v>
      </c>
      <c r="Z16" s="95">
        <f t="shared" si="15"/>
        <v>0.11</v>
      </c>
      <c r="AA16" s="95">
        <f t="shared" si="16"/>
        <v>0.1</v>
      </c>
      <c r="AB16" s="95">
        <f t="shared" si="17"/>
        <v>0.1</v>
      </c>
      <c r="AC16" s="95">
        <f t="shared" si="18"/>
        <v>0.1</v>
      </c>
      <c r="AD16" s="95">
        <f t="shared" si="19"/>
        <v>0.13</v>
      </c>
      <c r="AE16" s="95">
        <f t="shared" si="20"/>
        <v>0.09</v>
      </c>
      <c r="AF16" s="95">
        <f t="shared" si="21"/>
        <v>0.1</v>
      </c>
      <c r="AG16" s="95">
        <f t="shared" si="22"/>
        <v>0.09</v>
      </c>
      <c r="AH16" s="95">
        <f t="shared" si="23"/>
        <v>0.09</v>
      </c>
      <c r="AI16" s="95">
        <f t="shared" si="24"/>
        <v>0.11</v>
      </c>
      <c r="AJ16" s="95">
        <f t="shared" si="25"/>
        <v>0.09</v>
      </c>
    </row>
    <row r="17" spans="1:36" ht="12.95" customHeight="1" x14ac:dyDescent="0.15">
      <c r="A17" s="94">
        <v>314</v>
      </c>
      <c r="B17" s="135" t="s">
        <v>64</v>
      </c>
      <c r="C17" s="136"/>
      <c r="D17" s="94">
        <v>14</v>
      </c>
      <c r="E17" s="94">
        <v>14</v>
      </c>
      <c r="F17" s="4">
        <f t="shared" si="0"/>
        <v>0.11</v>
      </c>
      <c r="G17" s="94" t="s">
        <v>59</v>
      </c>
      <c r="H17" s="94" t="s">
        <v>61</v>
      </c>
      <c r="I17" s="99" t="s">
        <v>59</v>
      </c>
      <c r="J17" s="1" t="s">
        <v>15</v>
      </c>
      <c r="K17" s="95">
        <f t="shared" si="1"/>
        <v>0.11</v>
      </c>
      <c r="L17" s="95">
        <f t="shared" si="2"/>
        <v>0.11</v>
      </c>
      <c r="M17" s="95">
        <f t="shared" si="3"/>
        <v>0.12</v>
      </c>
      <c r="N17" s="95">
        <f t="shared" si="4"/>
        <v>0.12</v>
      </c>
      <c r="O17" s="95">
        <f t="shared" si="5"/>
        <v>0.12</v>
      </c>
      <c r="P17" s="95">
        <f t="shared" si="26"/>
        <v>0.11</v>
      </c>
      <c r="Q17" s="95">
        <f t="shared" si="6"/>
        <v>0.11</v>
      </c>
      <c r="R17" s="95">
        <f t="shared" si="7"/>
        <v>0.11</v>
      </c>
      <c r="S17" s="95">
        <f t="shared" si="8"/>
        <v>0.12</v>
      </c>
      <c r="T17" s="95">
        <f t="shared" si="9"/>
        <v>0.12</v>
      </c>
      <c r="U17" s="95">
        <f t="shared" si="10"/>
        <v>0.11</v>
      </c>
      <c r="V17" s="95">
        <f t="shared" si="11"/>
        <v>0.12</v>
      </c>
      <c r="W17" s="95">
        <f t="shared" si="12"/>
        <v>0.11</v>
      </c>
      <c r="X17" s="95">
        <f t="shared" si="13"/>
        <v>0.11</v>
      </c>
      <c r="Y17" s="95">
        <f t="shared" si="14"/>
        <v>0.1</v>
      </c>
      <c r="Z17" s="95">
        <f t="shared" si="15"/>
        <v>0.11</v>
      </c>
      <c r="AA17" s="95">
        <f t="shared" si="16"/>
        <v>0.1</v>
      </c>
      <c r="AB17" s="95">
        <f t="shared" si="17"/>
        <v>0.11</v>
      </c>
      <c r="AC17" s="95">
        <f t="shared" si="18"/>
        <v>0.11</v>
      </c>
      <c r="AD17" s="95">
        <f t="shared" si="19"/>
        <v>0.14000000000000001</v>
      </c>
      <c r="AE17" s="95">
        <f t="shared" si="20"/>
        <v>0.1</v>
      </c>
      <c r="AF17" s="95">
        <f t="shared" si="21"/>
        <v>0.11</v>
      </c>
      <c r="AG17" s="95">
        <f t="shared" si="22"/>
        <v>0.1</v>
      </c>
      <c r="AH17" s="95">
        <f t="shared" si="23"/>
        <v>0.1</v>
      </c>
      <c r="AI17" s="95">
        <f t="shared" si="24"/>
        <v>0.11</v>
      </c>
      <c r="AJ17" s="95">
        <f t="shared" si="25"/>
        <v>0.1</v>
      </c>
    </row>
    <row r="18" spans="1:36" ht="12.95" customHeight="1" x14ac:dyDescent="0.15">
      <c r="A18" s="94">
        <v>315</v>
      </c>
      <c r="B18" s="135" t="s">
        <v>64</v>
      </c>
      <c r="C18" s="136"/>
      <c r="D18" s="94">
        <v>18</v>
      </c>
      <c r="E18" s="94">
        <v>14</v>
      </c>
      <c r="F18" s="4">
        <f t="shared" si="0"/>
        <v>0.18</v>
      </c>
      <c r="G18" s="5" t="s">
        <v>66</v>
      </c>
      <c r="H18" s="94" t="s">
        <v>61</v>
      </c>
      <c r="I18" s="5" t="s">
        <v>66</v>
      </c>
      <c r="J18" s="1" t="s">
        <v>15</v>
      </c>
      <c r="K18" s="95">
        <f t="shared" si="1"/>
        <v>0.17</v>
      </c>
      <c r="L18" s="95">
        <f t="shared" si="2"/>
        <v>0.18</v>
      </c>
      <c r="M18" s="95">
        <f t="shared" si="3"/>
        <v>0.18</v>
      </c>
      <c r="N18" s="95">
        <f t="shared" si="4"/>
        <v>0.18</v>
      </c>
      <c r="O18" s="95">
        <f t="shared" si="5"/>
        <v>0.19</v>
      </c>
      <c r="P18" s="95">
        <f t="shared" si="26"/>
        <v>0.18</v>
      </c>
      <c r="Q18" s="95">
        <f t="shared" si="6"/>
        <v>0.17</v>
      </c>
      <c r="R18" s="95">
        <f t="shared" si="7"/>
        <v>0.18</v>
      </c>
      <c r="S18" s="95">
        <f t="shared" si="8"/>
        <v>0.18</v>
      </c>
      <c r="T18" s="95">
        <f t="shared" si="9"/>
        <v>0.18</v>
      </c>
      <c r="U18" s="95">
        <f t="shared" si="10"/>
        <v>0.18</v>
      </c>
      <c r="V18" s="95">
        <f t="shared" si="11"/>
        <v>0.19</v>
      </c>
      <c r="W18" s="95">
        <f t="shared" si="12"/>
        <v>0.18</v>
      </c>
      <c r="X18" s="95">
        <f t="shared" si="13"/>
        <v>0.18</v>
      </c>
      <c r="Y18" s="95">
        <f t="shared" si="14"/>
        <v>0.16</v>
      </c>
      <c r="Z18" s="95">
        <f t="shared" si="15"/>
        <v>0.18</v>
      </c>
      <c r="AA18" s="95">
        <f t="shared" si="16"/>
        <v>0.16</v>
      </c>
      <c r="AB18" s="95">
        <f t="shared" si="17"/>
        <v>0.18</v>
      </c>
      <c r="AC18" s="95">
        <f t="shared" si="18"/>
        <v>0.18</v>
      </c>
      <c r="AD18" s="95">
        <f t="shared" si="19"/>
        <v>0.21</v>
      </c>
      <c r="AE18" s="95">
        <f t="shared" si="20"/>
        <v>0.16</v>
      </c>
      <c r="AF18" s="95">
        <f t="shared" si="21"/>
        <v>0.18</v>
      </c>
      <c r="AG18" s="95">
        <f t="shared" si="22"/>
        <v>0.16</v>
      </c>
      <c r="AH18" s="95">
        <f t="shared" si="23"/>
        <v>0.17</v>
      </c>
      <c r="AI18" s="95">
        <f t="shared" si="24"/>
        <v>0.18</v>
      </c>
      <c r="AJ18" s="95">
        <f t="shared" si="25"/>
        <v>0.17</v>
      </c>
    </row>
    <row r="19" spans="1:36" ht="12.95" customHeight="1" x14ac:dyDescent="0.15">
      <c r="A19" s="94"/>
      <c r="B19" s="135"/>
      <c r="C19" s="136"/>
      <c r="D19" s="94"/>
      <c r="E19" s="94"/>
      <c r="F19" s="4" t="str">
        <f t="shared" si="0"/>
        <v/>
      </c>
      <c r="G19" s="5"/>
      <c r="H19" s="94"/>
      <c r="I19" s="5"/>
      <c r="J19" s="1" t="s">
        <v>15</v>
      </c>
      <c r="K19" s="95" t="e">
        <f t="shared" si="1"/>
        <v>#NUM!</v>
      </c>
      <c r="L19" s="95" t="e">
        <f t="shared" si="2"/>
        <v>#NUM!</v>
      </c>
      <c r="M19" s="95" t="e">
        <f t="shared" si="3"/>
        <v>#NUM!</v>
      </c>
      <c r="N19" s="95" t="e">
        <f t="shared" si="4"/>
        <v>#NUM!</v>
      </c>
      <c r="O19" s="95" t="e">
        <f t="shared" si="5"/>
        <v>#NUM!</v>
      </c>
      <c r="P19" s="95" t="e">
        <f t="shared" si="26"/>
        <v>#N/A</v>
      </c>
      <c r="Q19" s="95" t="e">
        <f t="shared" si="6"/>
        <v>#NUM!</v>
      </c>
      <c r="R19" s="95" t="e">
        <f t="shared" si="7"/>
        <v>#NUM!</v>
      </c>
      <c r="S19" s="95" t="e">
        <f t="shared" si="8"/>
        <v>#NUM!</v>
      </c>
      <c r="T19" s="95" t="e">
        <f t="shared" si="9"/>
        <v>#NUM!</v>
      </c>
      <c r="U19" s="95" t="e">
        <f t="shared" si="10"/>
        <v>#N/A</v>
      </c>
      <c r="V19" s="95" t="e">
        <f t="shared" si="11"/>
        <v>#NUM!</v>
      </c>
      <c r="W19" s="95" t="e">
        <f t="shared" si="12"/>
        <v>#NUM!</v>
      </c>
      <c r="X19" s="95" t="e">
        <f t="shared" si="13"/>
        <v>#NUM!</v>
      </c>
      <c r="Y19" s="95" t="e">
        <f t="shared" si="14"/>
        <v>#NUM!</v>
      </c>
      <c r="Z19" s="95" t="e">
        <f t="shared" si="15"/>
        <v>#N/A</v>
      </c>
      <c r="AA19" s="95" t="e">
        <f t="shared" si="16"/>
        <v>#NUM!</v>
      </c>
      <c r="AB19" s="95" t="e">
        <f t="shared" si="17"/>
        <v>#NUM!</v>
      </c>
      <c r="AC19" s="95" t="e">
        <f t="shared" si="18"/>
        <v>#NUM!</v>
      </c>
      <c r="AD19" s="95" t="e">
        <f t="shared" si="19"/>
        <v>#NUM!</v>
      </c>
      <c r="AE19" s="95" t="e">
        <f t="shared" si="20"/>
        <v>#NUM!</v>
      </c>
      <c r="AF19" s="95" t="e">
        <f t="shared" si="21"/>
        <v>#N/A</v>
      </c>
      <c r="AG19" s="95" t="e">
        <f t="shared" si="22"/>
        <v>#NUM!</v>
      </c>
      <c r="AH19" s="95" t="e">
        <f t="shared" si="23"/>
        <v>#NUM!</v>
      </c>
      <c r="AI19" s="95" t="e">
        <f t="shared" si="24"/>
        <v>#NUM!</v>
      </c>
      <c r="AJ19" s="95" t="e">
        <f t="shared" si="25"/>
        <v>#N/A</v>
      </c>
    </row>
    <row r="20" spans="1:36" ht="12.95" customHeight="1" x14ac:dyDescent="0.15">
      <c r="A20" s="94"/>
      <c r="B20" s="135"/>
      <c r="C20" s="136"/>
      <c r="D20" s="94"/>
      <c r="E20" s="94"/>
      <c r="F20" s="4" t="str">
        <f t="shared" si="0"/>
        <v/>
      </c>
      <c r="G20" s="5"/>
      <c r="H20" s="94"/>
      <c r="I20" s="5"/>
      <c r="J20" s="1" t="s">
        <v>15</v>
      </c>
      <c r="K20" s="95" t="e">
        <f t="shared" si="1"/>
        <v>#NUM!</v>
      </c>
      <c r="L20" s="95" t="e">
        <f t="shared" si="2"/>
        <v>#NUM!</v>
      </c>
      <c r="M20" s="95" t="e">
        <f t="shared" si="3"/>
        <v>#NUM!</v>
      </c>
      <c r="N20" s="95" t="e">
        <f t="shared" si="4"/>
        <v>#NUM!</v>
      </c>
      <c r="O20" s="95" t="e">
        <f t="shared" si="5"/>
        <v>#NUM!</v>
      </c>
      <c r="P20" s="95" t="e">
        <f t="shared" si="26"/>
        <v>#N/A</v>
      </c>
      <c r="Q20" s="95" t="e">
        <f t="shared" si="6"/>
        <v>#NUM!</v>
      </c>
      <c r="R20" s="95" t="e">
        <f t="shared" si="7"/>
        <v>#NUM!</v>
      </c>
      <c r="S20" s="95" t="e">
        <f t="shared" si="8"/>
        <v>#NUM!</v>
      </c>
      <c r="T20" s="95" t="e">
        <f t="shared" si="9"/>
        <v>#NUM!</v>
      </c>
      <c r="U20" s="95" t="e">
        <f t="shared" si="10"/>
        <v>#N/A</v>
      </c>
      <c r="V20" s="95" t="e">
        <f t="shared" si="11"/>
        <v>#NUM!</v>
      </c>
      <c r="W20" s="95" t="e">
        <f t="shared" si="12"/>
        <v>#NUM!</v>
      </c>
      <c r="X20" s="95" t="e">
        <f t="shared" si="13"/>
        <v>#NUM!</v>
      </c>
      <c r="Y20" s="95" t="e">
        <f t="shared" si="14"/>
        <v>#NUM!</v>
      </c>
      <c r="Z20" s="95" t="e">
        <f t="shared" si="15"/>
        <v>#N/A</v>
      </c>
      <c r="AA20" s="95" t="e">
        <f t="shared" si="16"/>
        <v>#NUM!</v>
      </c>
      <c r="AB20" s="95" t="e">
        <f t="shared" si="17"/>
        <v>#NUM!</v>
      </c>
      <c r="AC20" s="95" t="e">
        <f t="shared" si="18"/>
        <v>#NUM!</v>
      </c>
      <c r="AD20" s="95" t="e">
        <f t="shared" si="19"/>
        <v>#NUM!</v>
      </c>
      <c r="AE20" s="95" t="e">
        <f t="shared" si="20"/>
        <v>#NUM!</v>
      </c>
      <c r="AF20" s="95" t="e">
        <f t="shared" si="21"/>
        <v>#N/A</v>
      </c>
      <c r="AG20" s="95" t="e">
        <f t="shared" si="22"/>
        <v>#NUM!</v>
      </c>
      <c r="AH20" s="95" t="e">
        <f t="shared" si="23"/>
        <v>#NUM!</v>
      </c>
      <c r="AI20" s="95" t="e">
        <f t="shared" si="24"/>
        <v>#NUM!</v>
      </c>
      <c r="AJ20" s="95" t="e">
        <f t="shared" si="25"/>
        <v>#N/A</v>
      </c>
    </row>
    <row r="21" spans="1:36" ht="12.95" customHeight="1" x14ac:dyDescent="0.15">
      <c r="A21" s="94"/>
      <c r="B21" s="135"/>
      <c r="C21" s="136"/>
      <c r="D21" s="94"/>
      <c r="E21" s="94"/>
      <c r="F21" s="4" t="str">
        <f t="shared" si="0"/>
        <v/>
      </c>
      <c r="G21" s="5"/>
      <c r="H21" s="94"/>
      <c r="I21" s="94"/>
      <c r="J21" s="1" t="s">
        <v>15</v>
      </c>
      <c r="K21" s="95" t="e">
        <f t="shared" si="1"/>
        <v>#NUM!</v>
      </c>
      <c r="L21" s="95" t="e">
        <f t="shared" si="2"/>
        <v>#NUM!</v>
      </c>
      <c r="M21" s="95" t="e">
        <f t="shared" si="3"/>
        <v>#NUM!</v>
      </c>
      <c r="N21" s="95" t="e">
        <f t="shared" si="4"/>
        <v>#NUM!</v>
      </c>
      <c r="O21" s="95" t="e">
        <f t="shared" si="5"/>
        <v>#NUM!</v>
      </c>
      <c r="P21" s="95" t="e">
        <f t="shared" si="26"/>
        <v>#N/A</v>
      </c>
      <c r="Q21" s="95" t="e">
        <f t="shared" si="6"/>
        <v>#NUM!</v>
      </c>
      <c r="R21" s="95" t="e">
        <f t="shared" si="7"/>
        <v>#NUM!</v>
      </c>
      <c r="S21" s="95" t="e">
        <f t="shared" si="8"/>
        <v>#NUM!</v>
      </c>
      <c r="T21" s="95" t="e">
        <f t="shared" si="9"/>
        <v>#NUM!</v>
      </c>
      <c r="U21" s="95" t="e">
        <f t="shared" si="10"/>
        <v>#N/A</v>
      </c>
      <c r="V21" s="95" t="e">
        <f t="shared" si="11"/>
        <v>#NUM!</v>
      </c>
      <c r="W21" s="95" t="e">
        <f t="shared" si="12"/>
        <v>#NUM!</v>
      </c>
      <c r="X21" s="95" t="e">
        <f t="shared" si="13"/>
        <v>#NUM!</v>
      </c>
      <c r="Y21" s="95" t="e">
        <f t="shared" si="14"/>
        <v>#NUM!</v>
      </c>
      <c r="Z21" s="95" t="e">
        <f t="shared" si="15"/>
        <v>#N/A</v>
      </c>
      <c r="AA21" s="95" t="e">
        <f t="shared" si="16"/>
        <v>#NUM!</v>
      </c>
      <c r="AB21" s="95" t="e">
        <f t="shared" si="17"/>
        <v>#NUM!</v>
      </c>
      <c r="AC21" s="95" t="e">
        <f t="shared" si="18"/>
        <v>#NUM!</v>
      </c>
      <c r="AD21" s="95" t="e">
        <f t="shared" si="19"/>
        <v>#NUM!</v>
      </c>
      <c r="AE21" s="95" t="e">
        <f t="shared" si="20"/>
        <v>#NUM!</v>
      </c>
      <c r="AF21" s="95" t="e">
        <f t="shared" si="21"/>
        <v>#N/A</v>
      </c>
      <c r="AG21" s="95" t="e">
        <f t="shared" si="22"/>
        <v>#NUM!</v>
      </c>
      <c r="AH21" s="95" t="e">
        <f t="shared" si="23"/>
        <v>#NUM!</v>
      </c>
      <c r="AI21" s="95" t="e">
        <f t="shared" si="24"/>
        <v>#NUM!</v>
      </c>
      <c r="AJ21" s="95" t="e">
        <f t="shared" si="25"/>
        <v>#N/A</v>
      </c>
    </row>
    <row r="22" spans="1:36" ht="12.95" customHeight="1" x14ac:dyDescent="0.15">
      <c r="A22" s="94"/>
      <c r="B22" s="135"/>
      <c r="C22" s="136"/>
      <c r="D22" s="94"/>
      <c r="E22" s="94"/>
      <c r="F22" s="4" t="str">
        <f t="shared" si="0"/>
        <v/>
      </c>
      <c r="G22" s="5"/>
      <c r="H22" s="94"/>
      <c r="I22" s="94"/>
      <c r="J22" s="1" t="s">
        <v>15</v>
      </c>
      <c r="K22" s="95" t="e">
        <f t="shared" si="1"/>
        <v>#NUM!</v>
      </c>
      <c r="L22" s="95" t="e">
        <f t="shared" si="2"/>
        <v>#NUM!</v>
      </c>
      <c r="M22" s="95" t="e">
        <f t="shared" si="3"/>
        <v>#NUM!</v>
      </c>
      <c r="N22" s="95" t="e">
        <f t="shared" si="4"/>
        <v>#NUM!</v>
      </c>
      <c r="O22" s="95" t="e">
        <f t="shared" si="5"/>
        <v>#NUM!</v>
      </c>
      <c r="P22" s="95" t="e">
        <f t="shared" si="26"/>
        <v>#N/A</v>
      </c>
      <c r="Q22" s="95" t="e">
        <f t="shared" si="6"/>
        <v>#NUM!</v>
      </c>
      <c r="R22" s="95" t="e">
        <f t="shared" si="7"/>
        <v>#NUM!</v>
      </c>
      <c r="S22" s="95" t="e">
        <f t="shared" si="8"/>
        <v>#NUM!</v>
      </c>
      <c r="T22" s="95" t="e">
        <f t="shared" si="9"/>
        <v>#NUM!</v>
      </c>
      <c r="U22" s="95" t="e">
        <f t="shared" si="10"/>
        <v>#N/A</v>
      </c>
      <c r="V22" s="95" t="e">
        <f t="shared" si="11"/>
        <v>#NUM!</v>
      </c>
      <c r="W22" s="95" t="e">
        <f t="shared" si="12"/>
        <v>#NUM!</v>
      </c>
      <c r="X22" s="95" t="e">
        <f t="shared" si="13"/>
        <v>#NUM!</v>
      </c>
      <c r="Y22" s="95" t="e">
        <f t="shared" si="14"/>
        <v>#NUM!</v>
      </c>
      <c r="Z22" s="95" t="e">
        <f t="shared" si="15"/>
        <v>#N/A</v>
      </c>
      <c r="AA22" s="95" t="e">
        <f t="shared" si="16"/>
        <v>#NUM!</v>
      </c>
      <c r="AB22" s="95" t="e">
        <f t="shared" si="17"/>
        <v>#NUM!</v>
      </c>
      <c r="AC22" s="95" t="e">
        <f t="shared" si="18"/>
        <v>#NUM!</v>
      </c>
      <c r="AD22" s="95" t="e">
        <f t="shared" si="19"/>
        <v>#NUM!</v>
      </c>
      <c r="AE22" s="95" t="e">
        <f t="shared" si="20"/>
        <v>#NUM!</v>
      </c>
      <c r="AF22" s="95" t="e">
        <f t="shared" si="21"/>
        <v>#N/A</v>
      </c>
      <c r="AG22" s="95" t="e">
        <f t="shared" si="22"/>
        <v>#NUM!</v>
      </c>
      <c r="AH22" s="95" t="e">
        <f t="shared" si="23"/>
        <v>#NUM!</v>
      </c>
      <c r="AI22" s="95" t="e">
        <f t="shared" si="24"/>
        <v>#NUM!</v>
      </c>
      <c r="AJ22" s="95" t="e">
        <f t="shared" si="25"/>
        <v>#N/A</v>
      </c>
    </row>
    <row r="23" spans="1:36" ht="12.95" customHeight="1" x14ac:dyDescent="0.15">
      <c r="A23" s="94"/>
      <c r="B23" s="135"/>
      <c r="C23" s="136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35"/>
      <c r="C24" s="136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35"/>
      <c r="C25" s="136"/>
      <c r="D25" s="94"/>
      <c r="E25" s="94"/>
      <c r="F25" s="4" t="str">
        <f t="shared" si="0"/>
        <v/>
      </c>
      <c r="G25" s="94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35"/>
      <c r="C26" s="136"/>
      <c r="D26" s="94"/>
      <c r="E26" s="94"/>
      <c r="F26" s="4" t="str">
        <f t="shared" si="0"/>
        <v/>
      </c>
      <c r="G26" s="94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35"/>
      <c r="C27" s="136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35"/>
      <c r="C28" s="136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35"/>
      <c r="C29" s="136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35"/>
      <c r="C30" s="136"/>
      <c r="D30" s="94"/>
      <c r="E30" s="94"/>
      <c r="F30" s="4" t="str">
        <f t="shared" si="0"/>
        <v/>
      </c>
      <c r="G30" s="94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326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15</v>
      </c>
      <c r="D47" s="14">
        <f>COUNTIF(G4:G43,"*下層*")</f>
        <v>0</v>
      </c>
      <c r="E47" s="14">
        <f>COUNTA(A4:A43)</f>
        <v>15</v>
      </c>
      <c r="F47" s="10"/>
      <c r="G47" s="15">
        <f>C47*100</f>
        <v>1500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17</v>
      </c>
      <c r="D48" s="14" t="str">
        <f>IF(D47&gt;0,ROUND(SUMIF(G4:G43,"*下層*",E4:E43)/D47,0),"")</f>
        <v/>
      </c>
      <c r="E48" s="14">
        <f>ROUND(SUM(E4:E43)/E47,0)</f>
        <v>17</v>
      </c>
      <c r="F48" s="13"/>
      <c r="G48" s="15">
        <f>C48</f>
        <v>17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21</v>
      </c>
      <c r="D49" s="14" t="str">
        <f>IF(D47&gt;0,ROUND(SUMIF(G4:G43,"*下層*",D4:D43)/D47,0),"")</f>
        <v/>
      </c>
      <c r="E49" s="14">
        <f>ROUND(SUM(D4:D43)/E47,0)</f>
        <v>21</v>
      </c>
      <c r="F49" s="13"/>
      <c r="G49" s="15">
        <f>C49</f>
        <v>21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4.5699999999999994</v>
      </c>
      <c r="D50" s="16">
        <f>SUMIF(G4:G43,"*下層*",F4:F43)</f>
        <v>0</v>
      </c>
      <c r="E50" s="4">
        <f>SUM(F4:F43)</f>
        <v>4.5699999999999994</v>
      </c>
      <c r="F50" s="13"/>
      <c r="G50" s="17">
        <f>C50*100</f>
        <v>456.99999999999994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形状比＝81、Sr＝15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5</v>
      </c>
      <c r="D54" s="14">
        <f>COUNTIF(H4:H43,"▲")</f>
        <v>0</v>
      </c>
      <c r="E54" s="14">
        <f>COUNTA(H4:H43)</f>
        <v>5</v>
      </c>
      <c r="F54" s="10"/>
      <c r="G54" s="15">
        <f>C54*100</f>
        <v>500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15</v>
      </c>
      <c r="D55" s="14" t="str">
        <f>IF(D54&gt;0,ROUND(SUMIF(H4:H43,"▲",E4:E43)/D54,0),"")</f>
        <v/>
      </c>
      <c r="E55" s="14">
        <f>ROUND(SUMIF(H4:H43,"*",E4:E43)/E54,0)</f>
        <v>15</v>
      </c>
      <c r="F55" s="13"/>
      <c r="G55" s="15">
        <f>C55</f>
        <v>15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19</v>
      </c>
      <c r="D56" s="14" t="str">
        <f>IF(D54&gt;0,ROUND(SUMIF(H4:H43,"▲",D4:D43)/D54,0),"")</f>
        <v/>
      </c>
      <c r="E56" s="14">
        <f>ROUND(SUMIF(H4:H43,"*",D4:D43)/E54,0)</f>
        <v>19</v>
      </c>
      <c r="F56" s="13"/>
      <c r="G56" s="15">
        <f>C56</f>
        <v>19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1.1399999999999999</v>
      </c>
      <c r="D57" s="16">
        <f>SUMIF(H4:H43,"▲",F4:F43)</f>
        <v>0</v>
      </c>
      <c r="E57" s="16">
        <f>SUM(C57:D57)</f>
        <v>1.1399999999999999</v>
      </c>
      <c r="F57" s="13"/>
      <c r="G57" s="19">
        <f>C57*100</f>
        <v>113.99999999999999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24.9</v>
      </c>
      <c r="D62" s="20" t="str">
        <f>IF(D47&gt;0,ROUND(D57/D50*100,1),"")</f>
        <v/>
      </c>
      <c r="E62" s="20">
        <f>ROUND(E57/E50*100,1)</f>
        <v>24.9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10</v>
      </c>
      <c r="D66" s="14">
        <f>D47-D54</f>
        <v>0</v>
      </c>
      <c r="E66" s="14">
        <f>SUM(C66:D66)</f>
        <v>10</v>
      </c>
      <c r="F66" s="10"/>
      <c r="G66" s="15">
        <f>C66*100</f>
        <v>1000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3.4299999999999997</v>
      </c>
      <c r="D69" s="16" t="str">
        <f>IF(D66&gt;0,D50-D57,"")</f>
        <v/>
      </c>
      <c r="E69" s="4">
        <f>SUM(C69:D69)</f>
        <v>3.4299999999999997</v>
      </c>
      <c r="F69" s="13"/>
      <c r="G69" s="17">
        <f>C69*100</f>
        <v>343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形状比＝82、Sr＝18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83" priority="16" stopIfTrue="1">
      <formula>AND(($H4="スギ"),(#REF!&lt;12))</formula>
    </cfRule>
  </conditionalFormatting>
  <conditionalFormatting sqref="L4:L43">
    <cfRule type="expression" dxfId="382" priority="15" stopIfTrue="1">
      <formula>AND(($H4="スギ"),(#REF!&lt;22),(#REF!&gt;=12))</formula>
    </cfRule>
  </conditionalFormatting>
  <conditionalFormatting sqref="M4:M43">
    <cfRule type="expression" dxfId="381" priority="14" stopIfTrue="1">
      <formula>AND(($H4="スギ"),(#REF!&lt;32),(#REF!&gt;=22))</formula>
    </cfRule>
  </conditionalFormatting>
  <conditionalFormatting sqref="N4:N43">
    <cfRule type="expression" dxfId="380" priority="13" stopIfTrue="1">
      <formula>AND(($H4="スギ"),(#REF!&lt;42),(#REF!&gt;=32))</formula>
    </cfRule>
  </conditionalFormatting>
  <conditionalFormatting sqref="U4:U43 Z4:AF43 AJ4:AJ43 O4:P43">
    <cfRule type="expression" dxfId="379" priority="12" stopIfTrue="1">
      <formula>AND(($H4="スギ"),(#REF!&gt;=42))</formula>
    </cfRule>
  </conditionalFormatting>
  <conditionalFormatting sqref="Q4:Q43 AA4:AA43">
    <cfRule type="expression" dxfId="378" priority="11" stopIfTrue="1">
      <formula>AND(($H4="ヒノキ"),(#REF!&lt;12))</formula>
    </cfRule>
  </conditionalFormatting>
  <conditionalFormatting sqref="R4:R43 AB4:AE43">
    <cfRule type="expression" dxfId="377" priority="10" stopIfTrue="1">
      <formula>AND(($H4="ヒノキ"),(#REF!&lt;22),(#REF!&gt;=12))</formula>
    </cfRule>
  </conditionalFormatting>
  <conditionalFormatting sqref="S4:S43">
    <cfRule type="expression" dxfId="376" priority="9" stopIfTrue="1">
      <formula>AND(($H4="ヒノキ"),(#REF!&lt;32),(#REF!&gt;=22))</formula>
    </cfRule>
  </conditionalFormatting>
  <conditionalFormatting sqref="T4:U43 Z4:AF43 AJ4:AJ43">
    <cfRule type="expression" dxfId="375" priority="8" stopIfTrue="1">
      <formula>AND(($H4="ヒノキ"),(#REF!&gt;=32))</formula>
    </cfRule>
  </conditionalFormatting>
  <conditionalFormatting sqref="V4:V43 AA4:AA43">
    <cfRule type="expression" dxfId="374" priority="7" stopIfTrue="1">
      <formula>AND(($H4="アカマツ"),(#REF!&lt;12))</formula>
    </cfRule>
  </conditionalFormatting>
  <conditionalFormatting sqref="W4:W43 AB4:AB43">
    <cfRule type="expression" dxfId="373" priority="6" stopIfTrue="1">
      <formula>AND(($H4="アカマツ"),(#REF!&lt;22),(#REF!&gt;=12))</formula>
    </cfRule>
  </conditionalFormatting>
  <conditionalFormatting sqref="X4:X43 AC4:AC43">
    <cfRule type="expression" dxfId="372" priority="5" stopIfTrue="1">
      <formula>AND(($H4="アカマツ"),(#REF!&lt;42),(#REF!&gt;=22))</formula>
    </cfRule>
  </conditionalFormatting>
  <conditionalFormatting sqref="Y4:AF43 AJ4:AJ43">
    <cfRule type="expression" dxfId="371" priority="4" stopIfTrue="1">
      <formula>AND(($H4="アカマツ"),(#REF!&gt;=42))</formula>
    </cfRule>
  </conditionalFormatting>
  <conditionalFormatting sqref="AG4:AG43">
    <cfRule type="expression" dxfId="370" priority="3" stopIfTrue="1">
      <formula>AND(($H4&lt;&gt;"スギ"),($H4&lt;&gt;"ヒノキ"),($H4&lt;&gt;"アカマツ"),(#REF!&lt;12))</formula>
    </cfRule>
  </conditionalFormatting>
  <conditionalFormatting sqref="AH4:AH43">
    <cfRule type="expression" dxfId="36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6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21DF1-679B-417D-89E4-AA6BED28AE6E}">
  <sheetPr>
    <tabColor rgb="FFFFFF00"/>
  </sheetPr>
  <dimension ref="A1:AJ120"/>
  <sheetViews>
    <sheetView showGridLines="0" tabSelected="1" view="pageBreakPreview" topLeftCell="A22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256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321</v>
      </c>
      <c r="B4" s="107" t="s">
        <v>56</v>
      </c>
      <c r="C4" s="107"/>
      <c r="D4" s="94">
        <v>18</v>
      </c>
      <c r="E4" s="94">
        <v>16</v>
      </c>
      <c r="F4" s="4">
        <f t="shared" ref="F4:F43" si="0">IF(D4&gt;0,IF(B4="スギ",P4,IF(B4="ヒノキ",U4,IF(B4="アカマツ",Z4,IF(B4="カラマツ",AF4,AJ4)))),"")</f>
        <v>0.19</v>
      </c>
      <c r="G4" s="5" t="s">
        <v>63</v>
      </c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0.19</v>
      </c>
      <c r="L4" s="95">
        <f t="shared" ref="L4:L43" si="2">ROUND(10^(-5+0.73504+1.83346*LOG(D4)+1.06569*LOG(E4)),2)</f>
        <v>0.21</v>
      </c>
      <c r="M4" s="95">
        <f t="shared" ref="M4:M43" si="3">ROUND(10^(-5+0.71514+1.74357*LOG(D4)+1.17719*LOG(E4)),2)</f>
        <v>0.21</v>
      </c>
      <c r="N4" s="95">
        <f t="shared" ref="N4:N43" si="4">ROUND(10^(-5+0.82956+1.76381*LOG(D4)+1.06412*LOG(E4)),2)</f>
        <v>0.21</v>
      </c>
      <c r="O4" s="95">
        <f t="shared" ref="O4:O43" si="5">ROUND(10^(-5+0.88226+1.79204*LOG(D4)+0.99303*LOG(E4)),2)</f>
        <v>0.21</v>
      </c>
      <c r="P4" s="95">
        <f>HLOOKUP($D4,K$3:O$43,MATCH($A4,$A$3:$A$43,0),1)</f>
        <v>0.21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0.19</v>
      </c>
      <c r="R4" s="95">
        <f t="shared" ref="R4:R43" si="7">ROUND(10^(1.905709*LOG(D4)+1.011385*LOG(E4)-4.293729),2)</f>
        <v>0.21</v>
      </c>
      <c r="S4" s="95">
        <f t="shared" ref="S4:S43" si="8">ROUND(10^(1.771888*LOG(D4)+1.138415*LOG(E4)-4.271259),2)</f>
        <v>0.21</v>
      </c>
      <c r="T4" s="95">
        <f t="shared" ref="T4:T43" si="9">ROUND(10^(1.671519*LOG(D4)+1.363617*LOG(E4)-4.404407),2)</f>
        <v>0.22</v>
      </c>
      <c r="U4" s="95">
        <f t="shared" ref="U4:U43" si="10">HLOOKUP($D4,Q$3:T$43,MATCH($A4,$A$3:$A$43,0),1)</f>
        <v>0.21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0.21</v>
      </c>
      <c r="W4" s="95">
        <f t="shared" ref="W4:W43" si="12">ROUND(10^(-4.155639+1.847898*LOG(D4)+0.951955*LOG(E4)),2)</f>
        <v>0.2</v>
      </c>
      <c r="X4" s="95">
        <f t="shared" ref="X4:X43" si="13">ROUND(10^(-4.194535+1.804172*LOG(D4)+1.034248*LOG(E4)),2)</f>
        <v>0.21</v>
      </c>
      <c r="Y4" s="95">
        <f t="shared" ref="Y4:Y43" si="14">ROUND(10^(-4.42347+2.006485*LOG(D4)+0.967757*LOG(E4)),2)</f>
        <v>0.18</v>
      </c>
      <c r="Z4" s="95">
        <f t="shared" ref="Z4:Z43" si="15">HLOOKUP($D4,V$3:Y$43,MATCH($A4,$A$3:$A$43,0),1)</f>
        <v>0.2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0.19</v>
      </c>
      <c r="AB4" s="95">
        <f t="shared" ref="AB4:AB43" si="17">ROUND(10^(1.979213*LOG(D4)+0.998347*LOG(E4)-4.369281),2)</f>
        <v>0.21</v>
      </c>
      <c r="AC4" s="95">
        <f t="shared" ref="AC4:AC43" si="18">ROUND(10^(1.904401*LOG(D4)+1.062478*LOG(E4)-4.348104),2)</f>
        <v>0.21</v>
      </c>
      <c r="AD4" s="95">
        <f t="shared" ref="AD4:AD43" si="19">ROUND(10^(1.640825*LOG(D4)+1.080387*LOG(E4)-3.976731),2)</f>
        <v>0.24</v>
      </c>
      <c r="AE4" s="95">
        <f t="shared" ref="AE4:AE43" si="20">ROUND(10^(1.90887*LOG(D4)+1.088002*LOG(E4)-4.431495),2)</f>
        <v>0.19</v>
      </c>
      <c r="AF4" s="95">
        <f t="shared" ref="AF4:AF43" si="21">HLOOKUP($D4,AA$3:AE$43,MATCH($A4,$A$3:$A$43,0),1)</f>
        <v>0.21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0.18</v>
      </c>
      <c r="AH4" s="95">
        <f t="shared" ref="AH4:AH43" si="23">ROUND(10^(1.93813902*LOG(D4)+0.96697002*LOG(E4)-4.32216295),2)</f>
        <v>0.19</v>
      </c>
      <c r="AI4" s="95">
        <f t="shared" ref="AI4:AI43" si="24">ROUND(10^(1.82464098*LOG(D4)+0.97625989*LOG(E4)-4.15096808),2)</f>
        <v>0.21</v>
      </c>
      <c r="AJ4" s="95">
        <f t="shared" ref="AJ4:AJ43" si="25">HLOOKUP($D4,AG$3:AI$43,MATCH($A4,$A$3:$A$43,0),1)</f>
        <v>0.19</v>
      </c>
    </row>
    <row r="5" spans="1:36" ht="12.95" customHeight="1" x14ac:dyDescent="0.15">
      <c r="A5" s="94">
        <v>322</v>
      </c>
      <c r="B5" s="107" t="s">
        <v>56</v>
      </c>
      <c r="C5" s="107"/>
      <c r="D5" s="94">
        <v>8</v>
      </c>
      <c r="E5" s="94">
        <v>7</v>
      </c>
      <c r="F5" s="4">
        <f t="shared" si="0"/>
        <v>0.02</v>
      </c>
      <c r="G5" s="5" t="s">
        <v>63</v>
      </c>
      <c r="H5" s="94" t="s">
        <v>61</v>
      </c>
      <c r="I5" s="94"/>
      <c r="J5" s="1" t="s">
        <v>15</v>
      </c>
      <c r="K5" s="95">
        <f t="shared" si="1"/>
        <v>0.02</v>
      </c>
      <c r="L5" s="95">
        <f t="shared" si="2"/>
        <v>0.02</v>
      </c>
      <c r="M5" s="95">
        <f t="shared" si="3"/>
        <v>0.02</v>
      </c>
      <c r="N5" s="95">
        <f t="shared" si="4"/>
        <v>0.02</v>
      </c>
      <c r="O5" s="95">
        <f t="shared" si="5"/>
        <v>0.02</v>
      </c>
      <c r="P5" s="95">
        <f t="shared" ref="P5:P43" si="26">HLOOKUP($D5,K$3:O$43,MATCH(A5,$A$3:$A$43,0),1)</f>
        <v>0.02</v>
      </c>
      <c r="Q5" s="95">
        <f t="shared" si="6"/>
        <v>0.02</v>
      </c>
      <c r="R5" s="95">
        <f t="shared" si="7"/>
        <v>0.02</v>
      </c>
      <c r="S5" s="95">
        <f t="shared" si="8"/>
        <v>0.02</v>
      </c>
      <c r="T5" s="95">
        <f t="shared" si="9"/>
        <v>0.02</v>
      </c>
      <c r="U5" s="95">
        <f t="shared" si="10"/>
        <v>0.02</v>
      </c>
      <c r="V5" s="95">
        <f t="shared" si="11"/>
        <v>0.02</v>
      </c>
      <c r="W5" s="95">
        <f t="shared" si="12"/>
        <v>0.02</v>
      </c>
      <c r="X5" s="95">
        <f t="shared" si="13"/>
        <v>0.02</v>
      </c>
      <c r="Y5" s="95">
        <f t="shared" si="14"/>
        <v>0.02</v>
      </c>
      <c r="Z5" s="95">
        <f t="shared" si="15"/>
        <v>0.02</v>
      </c>
      <c r="AA5" s="95">
        <f t="shared" si="16"/>
        <v>0.02</v>
      </c>
      <c r="AB5" s="95">
        <f t="shared" si="17"/>
        <v>0.02</v>
      </c>
      <c r="AC5" s="95">
        <f t="shared" si="18"/>
        <v>0.02</v>
      </c>
      <c r="AD5" s="95">
        <f t="shared" si="19"/>
        <v>0.03</v>
      </c>
      <c r="AE5" s="95">
        <f t="shared" si="20"/>
        <v>0.02</v>
      </c>
      <c r="AF5" s="95">
        <f t="shared" si="21"/>
        <v>0.02</v>
      </c>
      <c r="AG5" s="95">
        <f t="shared" si="22"/>
        <v>0.02</v>
      </c>
      <c r="AH5" s="95">
        <f t="shared" si="23"/>
        <v>0.02</v>
      </c>
      <c r="AI5" s="95">
        <f t="shared" si="24"/>
        <v>0.02</v>
      </c>
      <c r="AJ5" s="95">
        <f t="shared" si="25"/>
        <v>0.02</v>
      </c>
    </row>
    <row r="6" spans="1:36" ht="12.95" customHeight="1" x14ac:dyDescent="0.15">
      <c r="A6" s="94">
        <v>323</v>
      </c>
      <c r="B6" s="107" t="s">
        <v>62</v>
      </c>
      <c r="C6" s="107"/>
      <c r="D6" s="94">
        <v>12</v>
      </c>
      <c r="E6" s="94">
        <v>13</v>
      </c>
      <c r="F6" s="4">
        <f t="shared" si="0"/>
        <v>7.0000000000000007E-2</v>
      </c>
      <c r="G6" s="5" t="s">
        <v>63</v>
      </c>
      <c r="H6" s="94" t="s">
        <v>61</v>
      </c>
      <c r="I6" s="94"/>
      <c r="J6" s="1" t="s">
        <v>15</v>
      </c>
      <c r="K6" s="95">
        <f t="shared" si="1"/>
        <v>0.08</v>
      </c>
      <c r="L6" s="95">
        <f t="shared" si="2"/>
        <v>0.08</v>
      </c>
      <c r="M6" s="95">
        <f t="shared" si="3"/>
        <v>0.08</v>
      </c>
      <c r="N6" s="95">
        <f t="shared" si="4"/>
        <v>0.08</v>
      </c>
      <c r="O6" s="95">
        <f t="shared" si="5"/>
        <v>0.08</v>
      </c>
      <c r="P6" s="95">
        <f t="shared" si="26"/>
        <v>0.08</v>
      </c>
      <c r="Q6" s="95">
        <f t="shared" si="6"/>
        <v>0.08</v>
      </c>
      <c r="R6" s="95">
        <f t="shared" si="7"/>
        <v>0.08</v>
      </c>
      <c r="S6" s="95">
        <f t="shared" si="8"/>
        <v>0.08</v>
      </c>
      <c r="T6" s="95">
        <f t="shared" si="9"/>
        <v>0.08</v>
      </c>
      <c r="U6" s="95">
        <f t="shared" si="10"/>
        <v>0.08</v>
      </c>
      <c r="V6" s="95">
        <f t="shared" si="11"/>
        <v>0.08</v>
      </c>
      <c r="W6" s="95">
        <f t="shared" si="12"/>
        <v>0.08</v>
      </c>
      <c r="X6" s="95">
        <f t="shared" si="13"/>
        <v>0.08</v>
      </c>
      <c r="Y6" s="95">
        <f t="shared" si="14"/>
        <v>7.0000000000000007E-2</v>
      </c>
      <c r="Z6" s="95">
        <f t="shared" si="15"/>
        <v>0.08</v>
      </c>
      <c r="AA6" s="95">
        <f t="shared" si="16"/>
        <v>7.0000000000000007E-2</v>
      </c>
      <c r="AB6" s="95">
        <f t="shared" si="17"/>
        <v>0.08</v>
      </c>
      <c r="AC6" s="95">
        <f t="shared" si="18"/>
        <v>0.08</v>
      </c>
      <c r="AD6" s="95">
        <f t="shared" si="19"/>
        <v>0.1</v>
      </c>
      <c r="AE6" s="95">
        <f t="shared" si="20"/>
        <v>7.0000000000000007E-2</v>
      </c>
      <c r="AF6" s="95">
        <f t="shared" si="21"/>
        <v>0.08</v>
      </c>
      <c r="AG6" s="95">
        <f t="shared" si="22"/>
        <v>7.0000000000000007E-2</v>
      </c>
      <c r="AH6" s="95">
        <f t="shared" si="23"/>
        <v>7.0000000000000007E-2</v>
      </c>
      <c r="AI6" s="95">
        <f t="shared" si="24"/>
        <v>0.08</v>
      </c>
      <c r="AJ6" s="95">
        <f t="shared" si="25"/>
        <v>7.0000000000000007E-2</v>
      </c>
    </row>
    <row r="7" spans="1:36" ht="12.95" customHeight="1" x14ac:dyDescent="0.15">
      <c r="A7" s="94">
        <v>324</v>
      </c>
      <c r="B7" s="107" t="s">
        <v>62</v>
      </c>
      <c r="C7" s="107"/>
      <c r="D7" s="94">
        <v>16</v>
      </c>
      <c r="E7" s="94">
        <v>15</v>
      </c>
      <c r="F7" s="4">
        <f t="shared" si="0"/>
        <v>0.14000000000000001</v>
      </c>
      <c r="G7" s="5" t="s">
        <v>63</v>
      </c>
      <c r="H7" s="94"/>
      <c r="I7" s="94"/>
      <c r="J7" s="1" t="s">
        <v>15</v>
      </c>
      <c r="K7" s="95">
        <f t="shared" si="1"/>
        <v>0.15</v>
      </c>
      <c r="L7" s="95">
        <f t="shared" si="2"/>
        <v>0.16</v>
      </c>
      <c r="M7" s="95">
        <f t="shared" si="3"/>
        <v>0.16</v>
      </c>
      <c r="N7" s="95">
        <f t="shared" si="4"/>
        <v>0.16</v>
      </c>
      <c r="O7" s="95">
        <f t="shared" si="5"/>
        <v>0.16</v>
      </c>
      <c r="P7" s="95">
        <f t="shared" si="26"/>
        <v>0.16</v>
      </c>
      <c r="Q7" s="95">
        <f t="shared" si="6"/>
        <v>0.15</v>
      </c>
      <c r="R7" s="95">
        <f t="shared" si="7"/>
        <v>0.16</v>
      </c>
      <c r="S7" s="95">
        <f t="shared" si="8"/>
        <v>0.16</v>
      </c>
      <c r="T7" s="95">
        <f t="shared" si="9"/>
        <v>0.16</v>
      </c>
      <c r="U7" s="95">
        <f t="shared" si="10"/>
        <v>0.16</v>
      </c>
      <c r="V7" s="95">
        <f t="shared" si="11"/>
        <v>0.16</v>
      </c>
      <c r="W7" s="95">
        <f t="shared" si="12"/>
        <v>0.15</v>
      </c>
      <c r="X7" s="95">
        <f t="shared" si="13"/>
        <v>0.16</v>
      </c>
      <c r="Y7" s="95">
        <f t="shared" si="14"/>
        <v>0.14000000000000001</v>
      </c>
      <c r="Z7" s="95">
        <f t="shared" si="15"/>
        <v>0.15</v>
      </c>
      <c r="AA7" s="95">
        <f t="shared" si="16"/>
        <v>0.14000000000000001</v>
      </c>
      <c r="AB7" s="95">
        <f t="shared" si="17"/>
        <v>0.15</v>
      </c>
      <c r="AC7" s="95">
        <f t="shared" si="18"/>
        <v>0.16</v>
      </c>
      <c r="AD7" s="95">
        <f t="shared" si="19"/>
        <v>0.19</v>
      </c>
      <c r="AE7" s="95">
        <f t="shared" si="20"/>
        <v>0.14000000000000001</v>
      </c>
      <c r="AF7" s="95">
        <f t="shared" si="21"/>
        <v>0.15</v>
      </c>
      <c r="AG7" s="95">
        <f t="shared" si="22"/>
        <v>0.14000000000000001</v>
      </c>
      <c r="AH7" s="95">
        <f t="shared" si="23"/>
        <v>0.14000000000000001</v>
      </c>
      <c r="AI7" s="95">
        <f t="shared" si="24"/>
        <v>0.16</v>
      </c>
      <c r="AJ7" s="95">
        <f t="shared" si="25"/>
        <v>0.14000000000000001</v>
      </c>
    </row>
    <row r="8" spans="1:36" ht="12.95" customHeight="1" x14ac:dyDescent="0.15">
      <c r="A8" s="94">
        <v>325</v>
      </c>
      <c r="B8" s="107" t="s">
        <v>62</v>
      </c>
      <c r="C8" s="107"/>
      <c r="D8" s="94">
        <v>10</v>
      </c>
      <c r="E8" s="94">
        <v>10</v>
      </c>
      <c r="F8" s="4">
        <f t="shared" si="0"/>
        <v>0.04</v>
      </c>
      <c r="G8" s="5" t="s">
        <v>63</v>
      </c>
      <c r="H8" s="94" t="s">
        <v>61</v>
      </c>
      <c r="I8" s="94"/>
      <c r="J8" s="1" t="s">
        <v>15</v>
      </c>
      <c r="K8" s="95">
        <f t="shared" si="1"/>
        <v>0.04</v>
      </c>
      <c r="L8" s="95">
        <f t="shared" si="2"/>
        <v>0.04</v>
      </c>
      <c r="M8" s="95">
        <f t="shared" si="3"/>
        <v>0.04</v>
      </c>
      <c r="N8" s="95">
        <f t="shared" si="4"/>
        <v>0.05</v>
      </c>
      <c r="O8" s="95">
        <f t="shared" si="5"/>
        <v>0.05</v>
      </c>
      <c r="P8" s="95">
        <f t="shared" si="26"/>
        <v>0.04</v>
      </c>
      <c r="Q8" s="95">
        <f t="shared" si="6"/>
        <v>0.04</v>
      </c>
      <c r="R8" s="95">
        <f t="shared" si="7"/>
        <v>0.04</v>
      </c>
      <c r="S8" s="95">
        <f t="shared" si="8"/>
        <v>0.04</v>
      </c>
      <c r="T8" s="95">
        <f t="shared" si="9"/>
        <v>0.04</v>
      </c>
      <c r="U8" s="95">
        <f t="shared" si="10"/>
        <v>0.04</v>
      </c>
      <c r="V8" s="95">
        <f t="shared" si="11"/>
        <v>0.04</v>
      </c>
      <c r="W8" s="95">
        <f t="shared" si="12"/>
        <v>0.04</v>
      </c>
      <c r="X8" s="95">
        <f t="shared" si="13"/>
        <v>0.04</v>
      </c>
      <c r="Y8" s="95">
        <f t="shared" si="14"/>
        <v>0.04</v>
      </c>
      <c r="Z8" s="95">
        <f t="shared" si="15"/>
        <v>0.04</v>
      </c>
      <c r="AA8" s="95">
        <f t="shared" si="16"/>
        <v>0.04</v>
      </c>
      <c r="AB8" s="95">
        <f t="shared" si="17"/>
        <v>0.04</v>
      </c>
      <c r="AC8" s="95">
        <f t="shared" si="18"/>
        <v>0.04</v>
      </c>
      <c r="AD8" s="95">
        <f t="shared" si="19"/>
        <v>0.06</v>
      </c>
      <c r="AE8" s="95">
        <f t="shared" si="20"/>
        <v>0.04</v>
      </c>
      <c r="AF8" s="95">
        <f t="shared" si="21"/>
        <v>0.04</v>
      </c>
      <c r="AG8" s="95">
        <f t="shared" si="22"/>
        <v>0.04</v>
      </c>
      <c r="AH8" s="95">
        <f t="shared" si="23"/>
        <v>0.04</v>
      </c>
      <c r="AI8" s="95">
        <f t="shared" si="24"/>
        <v>0.04</v>
      </c>
      <c r="AJ8" s="95">
        <f t="shared" si="25"/>
        <v>0.04</v>
      </c>
    </row>
    <row r="9" spans="1:36" ht="12.95" customHeight="1" x14ac:dyDescent="0.15">
      <c r="A9" s="94">
        <v>326</v>
      </c>
      <c r="B9" s="107" t="s">
        <v>62</v>
      </c>
      <c r="C9" s="107"/>
      <c r="D9" s="94">
        <v>12</v>
      </c>
      <c r="E9" s="94">
        <v>10</v>
      </c>
      <c r="F9" s="4">
        <f t="shared" si="0"/>
        <v>0.05</v>
      </c>
      <c r="G9" s="5" t="s">
        <v>63</v>
      </c>
      <c r="H9" s="94" t="s">
        <v>61</v>
      </c>
      <c r="I9" s="94"/>
      <c r="J9" s="1" t="s">
        <v>15</v>
      </c>
      <c r="K9" s="95">
        <f t="shared" si="1"/>
        <v>0.06</v>
      </c>
      <c r="L9" s="95">
        <f t="shared" si="2"/>
        <v>0.06</v>
      </c>
      <c r="M9" s="95">
        <f t="shared" si="3"/>
        <v>0.06</v>
      </c>
      <c r="N9" s="95">
        <f t="shared" si="4"/>
        <v>0.06</v>
      </c>
      <c r="O9" s="95">
        <f t="shared" si="5"/>
        <v>0.06</v>
      </c>
      <c r="P9" s="95">
        <f t="shared" si="26"/>
        <v>0.06</v>
      </c>
      <c r="Q9" s="95">
        <f t="shared" si="6"/>
        <v>0.06</v>
      </c>
      <c r="R9" s="95">
        <f t="shared" si="7"/>
        <v>0.06</v>
      </c>
      <c r="S9" s="95">
        <f t="shared" si="8"/>
        <v>0.06</v>
      </c>
      <c r="T9" s="95">
        <f t="shared" si="9"/>
        <v>0.06</v>
      </c>
      <c r="U9" s="95">
        <f t="shared" si="10"/>
        <v>0.06</v>
      </c>
      <c r="V9" s="95">
        <f t="shared" si="11"/>
        <v>0.06</v>
      </c>
      <c r="W9" s="95">
        <f t="shared" si="12"/>
        <v>0.06</v>
      </c>
      <c r="X9" s="95">
        <f t="shared" si="13"/>
        <v>0.06</v>
      </c>
      <c r="Y9" s="95">
        <f t="shared" si="14"/>
        <v>0.05</v>
      </c>
      <c r="Z9" s="95">
        <f t="shared" si="15"/>
        <v>0.06</v>
      </c>
      <c r="AA9" s="95">
        <f t="shared" si="16"/>
        <v>0.06</v>
      </c>
      <c r="AB9" s="95">
        <f t="shared" si="17"/>
        <v>0.06</v>
      </c>
      <c r="AC9" s="95">
        <f t="shared" si="18"/>
        <v>0.06</v>
      </c>
      <c r="AD9" s="95">
        <f t="shared" si="19"/>
        <v>7.0000000000000007E-2</v>
      </c>
      <c r="AE9" s="95">
        <f t="shared" si="20"/>
        <v>0.05</v>
      </c>
      <c r="AF9" s="95">
        <f t="shared" si="21"/>
        <v>0.06</v>
      </c>
      <c r="AG9" s="95">
        <f t="shared" si="22"/>
        <v>0.05</v>
      </c>
      <c r="AH9" s="95">
        <f t="shared" si="23"/>
        <v>0.05</v>
      </c>
      <c r="AI9" s="95">
        <f t="shared" si="24"/>
        <v>0.06</v>
      </c>
      <c r="AJ9" s="95">
        <f t="shared" si="25"/>
        <v>0.05</v>
      </c>
    </row>
    <row r="10" spans="1:36" ht="12.95" customHeight="1" x14ac:dyDescent="0.15">
      <c r="A10" s="94">
        <v>327</v>
      </c>
      <c r="B10" s="107" t="s">
        <v>62</v>
      </c>
      <c r="C10" s="107"/>
      <c r="D10" s="94">
        <v>20</v>
      </c>
      <c r="E10" s="94">
        <v>15</v>
      </c>
      <c r="F10" s="4">
        <f t="shared" si="0"/>
        <v>0.22</v>
      </c>
      <c r="G10" s="5" t="s">
        <v>63</v>
      </c>
      <c r="H10" s="94"/>
      <c r="I10" s="94"/>
      <c r="J10" s="1" t="s">
        <v>15</v>
      </c>
      <c r="K10" s="95">
        <f t="shared" si="1"/>
        <v>0.22</v>
      </c>
      <c r="L10" s="95">
        <f t="shared" si="2"/>
        <v>0.24</v>
      </c>
      <c r="M10" s="95">
        <f t="shared" si="3"/>
        <v>0.23</v>
      </c>
      <c r="N10" s="95">
        <f t="shared" si="4"/>
        <v>0.24</v>
      </c>
      <c r="O10" s="95">
        <f t="shared" si="5"/>
        <v>0.24</v>
      </c>
      <c r="P10" s="95">
        <f t="shared" si="26"/>
        <v>0.24</v>
      </c>
      <c r="Q10" s="95">
        <f t="shared" si="6"/>
        <v>0.22</v>
      </c>
      <c r="R10" s="95">
        <f t="shared" si="7"/>
        <v>0.24</v>
      </c>
      <c r="S10" s="95">
        <f t="shared" si="8"/>
        <v>0.24</v>
      </c>
      <c r="T10" s="95">
        <f t="shared" si="9"/>
        <v>0.24</v>
      </c>
      <c r="U10" s="95">
        <f t="shared" si="10"/>
        <v>0.24</v>
      </c>
      <c r="V10" s="95">
        <f t="shared" si="11"/>
        <v>0.25</v>
      </c>
      <c r="W10" s="95">
        <f t="shared" si="12"/>
        <v>0.23</v>
      </c>
      <c r="X10" s="95">
        <f t="shared" si="13"/>
        <v>0.23</v>
      </c>
      <c r="Y10" s="95">
        <f t="shared" si="14"/>
        <v>0.21</v>
      </c>
      <c r="Z10" s="95">
        <f t="shared" si="15"/>
        <v>0.23</v>
      </c>
      <c r="AA10" s="95">
        <f t="shared" si="16"/>
        <v>0.21</v>
      </c>
      <c r="AB10" s="95">
        <f t="shared" si="17"/>
        <v>0.24</v>
      </c>
      <c r="AC10" s="95">
        <f t="shared" si="18"/>
        <v>0.24</v>
      </c>
      <c r="AD10" s="95">
        <f t="shared" si="19"/>
        <v>0.27</v>
      </c>
      <c r="AE10" s="95">
        <f t="shared" si="20"/>
        <v>0.21</v>
      </c>
      <c r="AF10" s="95">
        <f t="shared" si="21"/>
        <v>0.24</v>
      </c>
      <c r="AG10" s="95">
        <f t="shared" si="22"/>
        <v>0.21</v>
      </c>
      <c r="AH10" s="95">
        <f t="shared" si="23"/>
        <v>0.22</v>
      </c>
      <c r="AI10" s="95">
        <f t="shared" si="24"/>
        <v>0.24</v>
      </c>
      <c r="AJ10" s="95">
        <f t="shared" si="25"/>
        <v>0.22</v>
      </c>
    </row>
    <row r="11" spans="1:36" ht="12.95" customHeight="1" x14ac:dyDescent="0.15">
      <c r="A11" s="94">
        <v>328</v>
      </c>
      <c r="B11" s="107" t="s">
        <v>62</v>
      </c>
      <c r="C11" s="107"/>
      <c r="D11" s="94">
        <v>10</v>
      </c>
      <c r="E11" s="94">
        <v>9</v>
      </c>
      <c r="F11" s="4">
        <f t="shared" si="0"/>
        <v>0.04</v>
      </c>
      <c r="G11" s="5" t="s">
        <v>63</v>
      </c>
      <c r="H11" s="94" t="s">
        <v>61</v>
      </c>
      <c r="I11" s="94"/>
      <c r="J11" s="1" t="s">
        <v>15</v>
      </c>
      <c r="K11" s="95">
        <f t="shared" si="1"/>
        <v>0.04</v>
      </c>
      <c r="L11" s="95">
        <f t="shared" si="2"/>
        <v>0.04</v>
      </c>
      <c r="M11" s="95">
        <f t="shared" si="3"/>
        <v>0.04</v>
      </c>
      <c r="N11" s="95">
        <f t="shared" si="4"/>
        <v>0.04</v>
      </c>
      <c r="O11" s="95">
        <f t="shared" si="5"/>
        <v>0.04</v>
      </c>
      <c r="P11" s="95">
        <f t="shared" si="26"/>
        <v>0.04</v>
      </c>
      <c r="Q11" s="95">
        <f t="shared" si="6"/>
        <v>0.04</v>
      </c>
      <c r="R11" s="95">
        <f t="shared" si="7"/>
        <v>0.04</v>
      </c>
      <c r="S11" s="95">
        <f t="shared" si="8"/>
        <v>0.04</v>
      </c>
      <c r="T11" s="95">
        <f t="shared" si="9"/>
        <v>0.04</v>
      </c>
      <c r="U11" s="95">
        <f t="shared" si="10"/>
        <v>0.04</v>
      </c>
      <c r="V11" s="95">
        <f t="shared" si="11"/>
        <v>0.04</v>
      </c>
      <c r="W11" s="95">
        <f t="shared" si="12"/>
        <v>0.04</v>
      </c>
      <c r="X11" s="95">
        <f t="shared" si="13"/>
        <v>0.04</v>
      </c>
      <c r="Y11" s="95">
        <f t="shared" si="14"/>
        <v>0.03</v>
      </c>
      <c r="Z11" s="95">
        <f t="shared" si="15"/>
        <v>0.04</v>
      </c>
      <c r="AA11" s="95">
        <f t="shared" si="16"/>
        <v>0.04</v>
      </c>
      <c r="AB11" s="95">
        <f t="shared" si="17"/>
        <v>0.04</v>
      </c>
      <c r="AC11" s="95">
        <f t="shared" si="18"/>
        <v>0.04</v>
      </c>
      <c r="AD11" s="95">
        <f t="shared" si="19"/>
        <v>0.05</v>
      </c>
      <c r="AE11" s="95">
        <f t="shared" si="20"/>
        <v>0.03</v>
      </c>
      <c r="AF11" s="95">
        <f t="shared" si="21"/>
        <v>0.04</v>
      </c>
      <c r="AG11" s="95">
        <f t="shared" si="22"/>
        <v>0.04</v>
      </c>
      <c r="AH11" s="95">
        <f t="shared" si="23"/>
        <v>0.03</v>
      </c>
      <c r="AI11" s="95">
        <f t="shared" si="24"/>
        <v>0.04</v>
      </c>
      <c r="AJ11" s="95">
        <f t="shared" si="25"/>
        <v>0.04</v>
      </c>
    </row>
    <row r="12" spans="1:36" ht="12.95" customHeight="1" x14ac:dyDescent="0.15">
      <c r="A12" s="94">
        <v>329</v>
      </c>
      <c r="B12" s="107" t="s">
        <v>68</v>
      </c>
      <c r="C12" s="107"/>
      <c r="D12" s="94">
        <v>14</v>
      </c>
      <c r="E12" s="94">
        <v>13</v>
      </c>
      <c r="F12" s="4">
        <f t="shared" si="0"/>
        <v>0.09</v>
      </c>
      <c r="G12" s="5" t="s">
        <v>63</v>
      </c>
      <c r="H12" s="94" t="s">
        <v>61</v>
      </c>
      <c r="I12" s="94"/>
      <c r="J12" s="1" t="s">
        <v>15</v>
      </c>
      <c r="K12" s="95">
        <f t="shared" si="1"/>
        <v>0.1</v>
      </c>
      <c r="L12" s="95">
        <f t="shared" si="2"/>
        <v>0.11</v>
      </c>
      <c r="M12" s="95">
        <f t="shared" si="3"/>
        <v>0.11</v>
      </c>
      <c r="N12" s="95">
        <f t="shared" si="4"/>
        <v>0.11</v>
      </c>
      <c r="O12" s="95">
        <f t="shared" si="5"/>
        <v>0.11</v>
      </c>
      <c r="P12" s="95">
        <f t="shared" si="26"/>
        <v>0.11</v>
      </c>
      <c r="Q12" s="95">
        <f t="shared" si="6"/>
        <v>0.1</v>
      </c>
      <c r="R12" s="95">
        <f t="shared" si="7"/>
        <v>0.1</v>
      </c>
      <c r="S12" s="95">
        <f t="shared" si="8"/>
        <v>0.11</v>
      </c>
      <c r="T12" s="95">
        <f t="shared" si="9"/>
        <v>0.11</v>
      </c>
      <c r="U12" s="95">
        <f t="shared" si="10"/>
        <v>0.1</v>
      </c>
      <c r="V12" s="95">
        <f t="shared" si="11"/>
        <v>0.11</v>
      </c>
      <c r="W12" s="95">
        <f t="shared" si="12"/>
        <v>0.11</v>
      </c>
      <c r="X12" s="95">
        <f t="shared" si="13"/>
        <v>0.11</v>
      </c>
      <c r="Y12" s="95">
        <f t="shared" si="14"/>
        <v>0.09</v>
      </c>
      <c r="Z12" s="95">
        <f t="shared" si="15"/>
        <v>0.11</v>
      </c>
      <c r="AA12" s="95">
        <f t="shared" si="16"/>
        <v>0.1</v>
      </c>
      <c r="AB12" s="95">
        <f t="shared" si="17"/>
        <v>0.1</v>
      </c>
      <c r="AC12" s="95">
        <f t="shared" si="18"/>
        <v>0.1</v>
      </c>
      <c r="AD12" s="95">
        <f t="shared" si="19"/>
        <v>0.13</v>
      </c>
      <c r="AE12" s="95">
        <f t="shared" si="20"/>
        <v>0.09</v>
      </c>
      <c r="AF12" s="95">
        <f t="shared" si="21"/>
        <v>0.1</v>
      </c>
      <c r="AG12" s="95">
        <f t="shared" si="22"/>
        <v>0.09</v>
      </c>
      <c r="AH12" s="95">
        <f t="shared" si="23"/>
        <v>0.09</v>
      </c>
      <c r="AI12" s="95">
        <f t="shared" si="24"/>
        <v>0.11</v>
      </c>
      <c r="AJ12" s="95">
        <f t="shared" si="25"/>
        <v>0.09</v>
      </c>
    </row>
    <row r="13" spans="1:36" ht="12.95" customHeight="1" x14ac:dyDescent="0.15">
      <c r="A13" s="94">
        <v>330</v>
      </c>
      <c r="B13" s="107" t="s">
        <v>68</v>
      </c>
      <c r="C13" s="107"/>
      <c r="D13" s="94">
        <v>12</v>
      </c>
      <c r="E13" s="94">
        <v>14</v>
      </c>
      <c r="F13" s="4">
        <f t="shared" si="0"/>
        <v>0.08</v>
      </c>
      <c r="G13" s="5" t="s">
        <v>63</v>
      </c>
      <c r="H13" s="94" t="s">
        <v>61</v>
      </c>
      <c r="I13" s="94"/>
      <c r="J13" s="1" t="s">
        <v>15</v>
      </c>
      <c r="K13" s="95">
        <f t="shared" si="1"/>
        <v>0.08</v>
      </c>
      <c r="L13" s="95">
        <f t="shared" si="2"/>
        <v>0.09</v>
      </c>
      <c r="M13" s="95">
        <f t="shared" si="3"/>
        <v>0.09</v>
      </c>
      <c r="N13" s="95">
        <f t="shared" si="4"/>
        <v>0.09</v>
      </c>
      <c r="O13" s="95">
        <f t="shared" si="5"/>
        <v>0.09</v>
      </c>
      <c r="P13" s="95">
        <f t="shared" si="26"/>
        <v>0.09</v>
      </c>
      <c r="Q13" s="95">
        <f t="shared" si="6"/>
        <v>0.08</v>
      </c>
      <c r="R13" s="95">
        <f t="shared" si="7"/>
        <v>0.08</v>
      </c>
      <c r="S13" s="95">
        <f t="shared" si="8"/>
        <v>0.09</v>
      </c>
      <c r="T13" s="95">
        <f t="shared" si="9"/>
        <v>0.09</v>
      </c>
      <c r="U13" s="95">
        <f t="shared" si="10"/>
        <v>0.08</v>
      </c>
      <c r="V13" s="95">
        <f t="shared" si="11"/>
        <v>0.09</v>
      </c>
      <c r="W13" s="95">
        <f t="shared" si="12"/>
        <v>0.09</v>
      </c>
      <c r="X13" s="95">
        <f t="shared" si="13"/>
        <v>0.09</v>
      </c>
      <c r="Y13" s="95">
        <f t="shared" si="14"/>
        <v>7.0000000000000007E-2</v>
      </c>
      <c r="Z13" s="95">
        <f t="shared" si="15"/>
        <v>0.09</v>
      </c>
      <c r="AA13" s="95">
        <f t="shared" si="16"/>
        <v>0.08</v>
      </c>
      <c r="AB13" s="95">
        <f t="shared" si="17"/>
        <v>0.08</v>
      </c>
      <c r="AC13" s="95">
        <f t="shared" si="18"/>
        <v>0.08</v>
      </c>
      <c r="AD13" s="95">
        <f t="shared" si="19"/>
        <v>0.11</v>
      </c>
      <c r="AE13" s="95">
        <f t="shared" si="20"/>
        <v>0.08</v>
      </c>
      <c r="AF13" s="95">
        <f t="shared" si="21"/>
        <v>0.08</v>
      </c>
      <c r="AG13" s="95">
        <f t="shared" si="22"/>
        <v>7.0000000000000007E-2</v>
      </c>
      <c r="AH13" s="95">
        <f t="shared" si="23"/>
        <v>0.08</v>
      </c>
      <c r="AI13" s="95">
        <f t="shared" si="24"/>
        <v>0.09</v>
      </c>
      <c r="AJ13" s="95">
        <f t="shared" si="25"/>
        <v>0.08</v>
      </c>
    </row>
    <row r="14" spans="1:36" ht="12.95" customHeight="1" x14ac:dyDescent="0.15">
      <c r="A14" s="94">
        <v>331</v>
      </c>
      <c r="B14" s="107" t="s">
        <v>60</v>
      </c>
      <c r="C14" s="107"/>
      <c r="D14" s="94">
        <v>18</v>
      </c>
      <c r="E14" s="94">
        <v>14</v>
      </c>
      <c r="F14" s="4">
        <f t="shared" si="0"/>
        <v>0.17</v>
      </c>
      <c r="G14" s="5" t="s">
        <v>63</v>
      </c>
      <c r="H14" s="94"/>
      <c r="I14" s="94"/>
      <c r="J14" s="1" t="s">
        <v>15</v>
      </c>
      <c r="K14" s="95">
        <f t="shared" si="1"/>
        <v>0.17</v>
      </c>
      <c r="L14" s="95">
        <f t="shared" si="2"/>
        <v>0.18</v>
      </c>
      <c r="M14" s="95">
        <f t="shared" si="3"/>
        <v>0.18</v>
      </c>
      <c r="N14" s="95">
        <f t="shared" si="4"/>
        <v>0.18</v>
      </c>
      <c r="O14" s="95">
        <f t="shared" si="5"/>
        <v>0.19</v>
      </c>
      <c r="P14" s="95">
        <f t="shared" si="26"/>
        <v>0.18</v>
      </c>
      <c r="Q14" s="95">
        <f t="shared" si="6"/>
        <v>0.17</v>
      </c>
      <c r="R14" s="95">
        <f t="shared" si="7"/>
        <v>0.18</v>
      </c>
      <c r="S14" s="95">
        <f t="shared" si="8"/>
        <v>0.18</v>
      </c>
      <c r="T14" s="95">
        <f t="shared" si="9"/>
        <v>0.18</v>
      </c>
      <c r="U14" s="95">
        <f t="shared" si="10"/>
        <v>0.18</v>
      </c>
      <c r="V14" s="95">
        <f t="shared" si="11"/>
        <v>0.19</v>
      </c>
      <c r="W14" s="95">
        <f t="shared" si="12"/>
        <v>0.18</v>
      </c>
      <c r="X14" s="95">
        <f t="shared" si="13"/>
        <v>0.18</v>
      </c>
      <c r="Y14" s="95">
        <f t="shared" si="14"/>
        <v>0.16</v>
      </c>
      <c r="Z14" s="95">
        <f t="shared" si="15"/>
        <v>0.18</v>
      </c>
      <c r="AA14" s="95">
        <f t="shared" si="16"/>
        <v>0.16</v>
      </c>
      <c r="AB14" s="95">
        <f t="shared" si="17"/>
        <v>0.18</v>
      </c>
      <c r="AC14" s="95">
        <f t="shared" si="18"/>
        <v>0.18</v>
      </c>
      <c r="AD14" s="95">
        <f t="shared" si="19"/>
        <v>0.21</v>
      </c>
      <c r="AE14" s="95">
        <f t="shared" si="20"/>
        <v>0.16</v>
      </c>
      <c r="AF14" s="95">
        <f t="shared" si="21"/>
        <v>0.18</v>
      </c>
      <c r="AG14" s="95">
        <f t="shared" si="22"/>
        <v>0.16</v>
      </c>
      <c r="AH14" s="95">
        <f t="shared" si="23"/>
        <v>0.17</v>
      </c>
      <c r="AI14" s="95">
        <f t="shared" si="24"/>
        <v>0.18</v>
      </c>
      <c r="AJ14" s="95">
        <f t="shared" si="25"/>
        <v>0.17</v>
      </c>
    </row>
    <row r="15" spans="1:36" ht="12.95" customHeight="1" x14ac:dyDescent="0.15">
      <c r="A15" s="94">
        <v>332</v>
      </c>
      <c r="B15" s="107" t="s">
        <v>60</v>
      </c>
      <c r="C15" s="107"/>
      <c r="D15" s="94">
        <v>12</v>
      </c>
      <c r="E15" s="94">
        <v>12</v>
      </c>
      <c r="F15" s="4">
        <f t="shared" si="0"/>
        <v>7.0000000000000007E-2</v>
      </c>
      <c r="G15" s="5" t="s">
        <v>63</v>
      </c>
      <c r="H15" s="94" t="s">
        <v>61</v>
      </c>
      <c r="I15" s="94"/>
      <c r="J15" s="1" t="s">
        <v>15</v>
      </c>
      <c r="K15" s="95">
        <f t="shared" si="1"/>
        <v>7.0000000000000007E-2</v>
      </c>
      <c r="L15" s="95">
        <f t="shared" si="2"/>
        <v>7.0000000000000007E-2</v>
      </c>
      <c r="M15" s="95">
        <f t="shared" si="3"/>
        <v>7.0000000000000007E-2</v>
      </c>
      <c r="N15" s="95">
        <f t="shared" si="4"/>
        <v>0.08</v>
      </c>
      <c r="O15" s="95">
        <f t="shared" si="5"/>
        <v>0.08</v>
      </c>
      <c r="P15" s="95">
        <f t="shared" si="26"/>
        <v>7.0000000000000007E-2</v>
      </c>
      <c r="Q15" s="95">
        <f t="shared" si="6"/>
        <v>7.0000000000000007E-2</v>
      </c>
      <c r="R15" s="95">
        <f t="shared" si="7"/>
        <v>7.0000000000000007E-2</v>
      </c>
      <c r="S15" s="95">
        <f t="shared" si="8"/>
        <v>7.0000000000000007E-2</v>
      </c>
      <c r="T15" s="95">
        <f t="shared" si="9"/>
        <v>7.0000000000000007E-2</v>
      </c>
      <c r="U15" s="95">
        <f t="shared" si="10"/>
        <v>7.0000000000000007E-2</v>
      </c>
      <c r="V15" s="95">
        <f t="shared" si="11"/>
        <v>7.0000000000000007E-2</v>
      </c>
      <c r="W15" s="95">
        <f t="shared" si="12"/>
        <v>7.0000000000000007E-2</v>
      </c>
      <c r="X15" s="95">
        <f t="shared" si="13"/>
        <v>7.0000000000000007E-2</v>
      </c>
      <c r="Y15" s="95">
        <f t="shared" si="14"/>
        <v>0.06</v>
      </c>
      <c r="Z15" s="95">
        <f t="shared" si="15"/>
        <v>7.0000000000000007E-2</v>
      </c>
      <c r="AA15" s="95">
        <f t="shared" si="16"/>
        <v>7.0000000000000007E-2</v>
      </c>
      <c r="AB15" s="95">
        <f t="shared" si="17"/>
        <v>7.0000000000000007E-2</v>
      </c>
      <c r="AC15" s="95">
        <f t="shared" si="18"/>
        <v>7.0000000000000007E-2</v>
      </c>
      <c r="AD15" s="95">
        <f t="shared" si="19"/>
        <v>0.09</v>
      </c>
      <c r="AE15" s="95">
        <f t="shared" si="20"/>
        <v>0.06</v>
      </c>
      <c r="AF15" s="95">
        <f t="shared" si="21"/>
        <v>7.0000000000000007E-2</v>
      </c>
      <c r="AG15" s="95">
        <f t="shared" si="22"/>
        <v>0.06</v>
      </c>
      <c r="AH15" s="95">
        <f t="shared" si="23"/>
        <v>7.0000000000000007E-2</v>
      </c>
      <c r="AI15" s="95">
        <f t="shared" si="24"/>
        <v>7.0000000000000007E-2</v>
      </c>
      <c r="AJ15" s="95">
        <f t="shared" si="25"/>
        <v>7.0000000000000007E-2</v>
      </c>
    </row>
    <row r="16" spans="1:36" ht="12.95" customHeight="1" x14ac:dyDescent="0.15">
      <c r="A16" s="94">
        <v>333</v>
      </c>
      <c r="B16" s="107" t="s">
        <v>68</v>
      </c>
      <c r="C16" s="107"/>
      <c r="D16" s="94">
        <v>16</v>
      </c>
      <c r="E16" s="94">
        <v>12</v>
      </c>
      <c r="F16" s="4">
        <f t="shared" si="0"/>
        <v>0.11</v>
      </c>
      <c r="G16" s="5"/>
      <c r="H16" s="94" t="s">
        <v>61</v>
      </c>
      <c r="I16" s="94"/>
      <c r="J16" s="1" t="s">
        <v>15</v>
      </c>
      <c r="K16" s="95">
        <f t="shared" si="1"/>
        <v>0.12</v>
      </c>
      <c r="L16" s="95">
        <f t="shared" si="2"/>
        <v>0.12</v>
      </c>
      <c r="M16" s="95">
        <f t="shared" si="3"/>
        <v>0.12</v>
      </c>
      <c r="N16" s="95">
        <f t="shared" si="4"/>
        <v>0.13</v>
      </c>
      <c r="O16" s="95">
        <f t="shared" si="5"/>
        <v>0.13</v>
      </c>
      <c r="P16" s="95">
        <f t="shared" si="26"/>
        <v>0.12</v>
      </c>
      <c r="Q16" s="95">
        <f t="shared" si="6"/>
        <v>0.12</v>
      </c>
      <c r="R16" s="95">
        <f t="shared" si="7"/>
        <v>0.12</v>
      </c>
      <c r="S16" s="95">
        <f t="shared" si="8"/>
        <v>0.12</v>
      </c>
      <c r="T16" s="95">
        <f t="shared" si="9"/>
        <v>0.12</v>
      </c>
      <c r="U16" s="95">
        <f t="shared" si="10"/>
        <v>0.12</v>
      </c>
      <c r="V16" s="95">
        <f t="shared" si="11"/>
        <v>0.13</v>
      </c>
      <c r="W16" s="95">
        <f t="shared" si="12"/>
        <v>0.12</v>
      </c>
      <c r="X16" s="95">
        <f t="shared" si="13"/>
        <v>0.12</v>
      </c>
      <c r="Y16" s="95">
        <f t="shared" si="14"/>
        <v>0.11</v>
      </c>
      <c r="Z16" s="95">
        <f t="shared" si="15"/>
        <v>0.12</v>
      </c>
      <c r="AA16" s="95">
        <f t="shared" si="16"/>
        <v>0.11</v>
      </c>
      <c r="AB16" s="95">
        <f t="shared" si="17"/>
        <v>0.12</v>
      </c>
      <c r="AC16" s="95">
        <f t="shared" si="18"/>
        <v>0.12</v>
      </c>
      <c r="AD16" s="95">
        <f t="shared" si="19"/>
        <v>0.15</v>
      </c>
      <c r="AE16" s="95">
        <f t="shared" si="20"/>
        <v>0.11</v>
      </c>
      <c r="AF16" s="95">
        <f t="shared" si="21"/>
        <v>0.12</v>
      </c>
      <c r="AG16" s="95">
        <f t="shared" si="22"/>
        <v>0.11</v>
      </c>
      <c r="AH16" s="95">
        <f t="shared" si="23"/>
        <v>0.11</v>
      </c>
      <c r="AI16" s="95">
        <f t="shared" si="24"/>
        <v>0.13</v>
      </c>
      <c r="AJ16" s="95">
        <f t="shared" si="25"/>
        <v>0.11</v>
      </c>
    </row>
    <row r="17" spans="1:36" ht="12.95" customHeight="1" x14ac:dyDescent="0.15">
      <c r="A17" s="94">
        <v>334</v>
      </c>
      <c r="B17" s="107" t="s">
        <v>68</v>
      </c>
      <c r="C17" s="107"/>
      <c r="D17" s="94">
        <v>16</v>
      </c>
      <c r="E17" s="94">
        <v>12</v>
      </c>
      <c r="F17" s="4">
        <f t="shared" si="0"/>
        <v>0.11</v>
      </c>
      <c r="G17" s="5"/>
      <c r="H17" s="94" t="s">
        <v>61</v>
      </c>
      <c r="I17" s="94"/>
      <c r="J17" s="1" t="s">
        <v>15</v>
      </c>
      <c r="K17" s="95">
        <f t="shared" si="1"/>
        <v>0.12</v>
      </c>
      <c r="L17" s="95">
        <f t="shared" si="2"/>
        <v>0.12</v>
      </c>
      <c r="M17" s="95">
        <f t="shared" si="3"/>
        <v>0.12</v>
      </c>
      <c r="N17" s="95">
        <f t="shared" si="4"/>
        <v>0.13</v>
      </c>
      <c r="O17" s="95">
        <f t="shared" si="5"/>
        <v>0.13</v>
      </c>
      <c r="P17" s="95">
        <f t="shared" si="26"/>
        <v>0.12</v>
      </c>
      <c r="Q17" s="95">
        <f t="shared" si="6"/>
        <v>0.12</v>
      </c>
      <c r="R17" s="95">
        <f t="shared" si="7"/>
        <v>0.12</v>
      </c>
      <c r="S17" s="95">
        <f t="shared" si="8"/>
        <v>0.12</v>
      </c>
      <c r="T17" s="95">
        <f t="shared" si="9"/>
        <v>0.12</v>
      </c>
      <c r="U17" s="95">
        <f t="shared" si="10"/>
        <v>0.12</v>
      </c>
      <c r="V17" s="95">
        <f t="shared" si="11"/>
        <v>0.13</v>
      </c>
      <c r="W17" s="95">
        <f t="shared" si="12"/>
        <v>0.12</v>
      </c>
      <c r="X17" s="95">
        <f t="shared" si="13"/>
        <v>0.12</v>
      </c>
      <c r="Y17" s="95">
        <f t="shared" si="14"/>
        <v>0.11</v>
      </c>
      <c r="Z17" s="95">
        <f t="shared" si="15"/>
        <v>0.12</v>
      </c>
      <c r="AA17" s="95">
        <f t="shared" si="16"/>
        <v>0.11</v>
      </c>
      <c r="AB17" s="95">
        <f t="shared" si="17"/>
        <v>0.12</v>
      </c>
      <c r="AC17" s="95">
        <f t="shared" si="18"/>
        <v>0.12</v>
      </c>
      <c r="AD17" s="95">
        <f t="shared" si="19"/>
        <v>0.15</v>
      </c>
      <c r="AE17" s="95">
        <f t="shared" si="20"/>
        <v>0.11</v>
      </c>
      <c r="AF17" s="95">
        <f t="shared" si="21"/>
        <v>0.12</v>
      </c>
      <c r="AG17" s="95">
        <f t="shared" si="22"/>
        <v>0.11</v>
      </c>
      <c r="AH17" s="95">
        <f t="shared" si="23"/>
        <v>0.11</v>
      </c>
      <c r="AI17" s="95">
        <f t="shared" si="24"/>
        <v>0.13</v>
      </c>
      <c r="AJ17" s="95">
        <f t="shared" si="25"/>
        <v>0.11</v>
      </c>
    </row>
    <row r="18" spans="1:36" ht="12.95" customHeight="1" x14ac:dyDescent="0.15">
      <c r="A18" s="94">
        <v>335</v>
      </c>
      <c r="B18" s="107" t="s">
        <v>75</v>
      </c>
      <c r="C18" s="107"/>
      <c r="D18" s="94">
        <v>10</v>
      </c>
      <c r="E18" s="94">
        <v>10</v>
      </c>
      <c r="F18" s="4">
        <f t="shared" si="0"/>
        <v>0.04</v>
      </c>
      <c r="G18" s="5" t="s">
        <v>63</v>
      </c>
      <c r="H18" s="94"/>
      <c r="I18" s="94"/>
      <c r="J18" s="1" t="s">
        <v>15</v>
      </c>
      <c r="K18" s="95">
        <f t="shared" si="1"/>
        <v>0.04</v>
      </c>
      <c r="L18" s="95">
        <f t="shared" si="2"/>
        <v>0.04</v>
      </c>
      <c r="M18" s="95">
        <f t="shared" si="3"/>
        <v>0.04</v>
      </c>
      <c r="N18" s="95">
        <f t="shared" si="4"/>
        <v>0.05</v>
      </c>
      <c r="O18" s="95">
        <f t="shared" si="5"/>
        <v>0.05</v>
      </c>
      <c r="P18" s="95">
        <f t="shared" si="26"/>
        <v>0.04</v>
      </c>
      <c r="Q18" s="95">
        <f t="shared" si="6"/>
        <v>0.04</v>
      </c>
      <c r="R18" s="95">
        <f t="shared" si="7"/>
        <v>0.04</v>
      </c>
      <c r="S18" s="95">
        <f t="shared" si="8"/>
        <v>0.04</v>
      </c>
      <c r="T18" s="95">
        <f t="shared" si="9"/>
        <v>0.04</v>
      </c>
      <c r="U18" s="95">
        <f t="shared" si="10"/>
        <v>0.04</v>
      </c>
      <c r="V18" s="95">
        <f t="shared" si="11"/>
        <v>0.04</v>
      </c>
      <c r="W18" s="95">
        <f t="shared" si="12"/>
        <v>0.04</v>
      </c>
      <c r="X18" s="95">
        <f t="shared" si="13"/>
        <v>0.04</v>
      </c>
      <c r="Y18" s="95">
        <f t="shared" si="14"/>
        <v>0.04</v>
      </c>
      <c r="Z18" s="95">
        <f t="shared" si="15"/>
        <v>0.04</v>
      </c>
      <c r="AA18" s="95">
        <f t="shared" si="16"/>
        <v>0.04</v>
      </c>
      <c r="AB18" s="95">
        <f t="shared" si="17"/>
        <v>0.04</v>
      </c>
      <c r="AC18" s="95">
        <f t="shared" si="18"/>
        <v>0.04</v>
      </c>
      <c r="AD18" s="95">
        <f t="shared" si="19"/>
        <v>0.06</v>
      </c>
      <c r="AE18" s="95">
        <f t="shared" si="20"/>
        <v>0.04</v>
      </c>
      <c r="AF18" s="95">
        <f t="shared" si="21"/>
        <v>0.04</v>
      </c>
      <c r="AG18" s="95">
        <f t="shared" si="22"/>
        <v>0.04</v>
      </c>
      <c r="AH18" s="95">
        <f t="shared" si="23"/>
        <v>0.04</v>
      </c>
      <c r="AI18" s="95">
        <f t="shared" si="24"/>
        <v>0.04</v>
      </c>
      <c r="AJ18" s="95">
        <f t="shared" si="25"/>
        <v>0.04</v>
      </c>
    </row>
    <row r="19" spans="1:36" ht="12.95" customHeight="1" x14ac:dyDescent="0.15">
      <c r="A19" s="94">
        <v>336</v>
      </c>
      <c r="B19" s="107" t="s">
        <v>75</v>
      </c>
      <c r="C19" s="107"/>
      <c r="D19" s="94">
        <v>8</v>
      </c>
      <c r="E19" s="94">
        <v>8</v>
      </c>
      <c r="F19" s="4">
        <f t="shared" si="0"/>
        <v>0.02</v>
      </c>
      <c r="G19" s="5" t="s">
        <v>63</v>
      </c>
      <c r="H19" s="94" t="s">
        <v>61</v>
      </c>
      <c r="I19" s="94"/>
      <c r="J19" s="1" t="s">
        <v>15</v>
      </c>
      <c r="K19" s="95">
        <f t="shared" si="1"/>
        <v>0.02</v>
      </c>
      <c r="L19" s="95">
        <f t="shared" si="2"/>
        <v>0.02</v>
      </c>
      <c r="M19" s="95">
        <f t="shared" si="3"/>
        <v>0.02</v>
      </c>
      <c r="N19" s="95">
        <f t="shared" si="4"/>
        <v>0.02</v>
      </c>
      <c r="O19" s="95">
        <f t="shared" si="5"/>
        <v>0.02</v>
      </c>
      <c r="P19" s="95">
        <f t="shared" si="26"/>
        <v>0.02</v>
      </c>
      <c r="Q19" s="95">
        <f t="shared" si="6"/>
        <v>0.02</v>
      </c>
      <c r="R19" s="95">
        <f t="shared" si="7"/>
        <v>0.02</v>
      </c>
      <c r="S19" s="95">
        <f t="shared" si="8"/>
        <v>0.02</v>
      </c>
      <c r="T19" s="95">
        <f t="shared" si="9"/>
        <v>0.02</v>
      </c>
      <c r="U19" s="95">
        <f t="shared" si="10"/>
        <v>0.02</v>
      </c>
      <c r="V19" s="95">
        <f t="shared" si="11"/>
        <v>0.02</v>
      </c>
      <c r="W19" s="95">
        <f t="shared" si="12"/>
        <v>0.02</v>
      </c>
      <c r="X19" s="95">
        <f t="shared" si="13"/>
        <v>0.02</v>
      </c>
      <c r="Y19" s="95">
        <f t="shared" si="14"/>
        <v>0.02</v>
      </c>
      <c r="Z19" s="95">
        <f t="shared" si="15"/>
        <v>0.02</v>
      </c>
      <c r="AA19" s="95">
        <f t="shared" si="16"/>
        <v>0.02</v>
      </c>
      <c r="AB19" s="95">
        <f t="shared" si="17"/>
        <v>0.02</v>
      </c>
      <c r="AC19" s="95">
        <f t="shared" si="18"/>
        <v>0.02</v>
      </c>
      <c r="AD19" s="95">
        <f t="shared" si="19"/>
        <v>0.03</v>
      </c>
      <c r="AE19" s="95">
        <f t="shared" si="20"/>
        <v>0.02</v>
      </c>
      <c r="AF19" s="95">
        <f t="shared" si="21"/>
        <v>0.02</v>
      </c>
      <c r="AG19" s="95">
        <f t="shared" si="22"/>
        <v>0.02</v>
      </c>
      <c r="AH19" s="95">
        <f t="shared" si="23"/>
        <v>0.02</v>
      </c>
      <c r="AI19" s="95">
        <f t="shared" si="24"/>
        <v>0.02</v>
      </c>
      <c r="AJ19" s="95">
        <f t="shared" si="25"/>
        <v>0.02</v>
      </c>
    </row>
    <row r="20" spans="1:36" ht="12.95" customHeight="1" x14ac:dyDescent="0.15">
      <c r="A20" s="94">
        <v>337</v>
      </c>
      <c r="B20" s="107" t="s">
        <v>75</v>
      </c>
      <c r="C20" s="107"/>
      <c r="D20" s="94">
        <v>8</v>
      </c>
      <c r="E20" s="94">
        <v>8</v>
      </c>
      <c r="F20" s="4">
        <f t="shared" si="0"/>
        <v>0.02</v>
      </c>
      <c r="G20" s="5" t="s">
        <v>63</v>
      </c>
      <c r="H20" s="94" t="s">
        <v>61</v>
      </c>
      <c r="I20" s="94"/>
      <c r="J20" s="1" t="s">
        <v>15</v>
      </c>
      <c r="K20" s="95">
        <f t="shared" si="1"/>
        <v>0.02</v>
      </c>
      <c r="L20" s="95">
        <f t="shared" si="2"/>
        <v>0.02</v>
      </c>
      <c r="M20" s="95">
        <f t="shared" si="3"/>
        <v>0.02</v>
      </c>
      <c r="N20" s="95">
        <f t="shared" si="4"/>
        <v>0.02</v>
      </c>
      <c r="O20" s="95">
        <f t="shared" si="5"/>
        <v>0.02</v>
      </c>
      <c r="P20" s="95">
        <f t="shared" si="26"/>
        <v>0.02</v>
      </c>
      <c r="Q20" s="95">
        <f t="shared" si="6"/>
        <v>0.02</v>
      </c>
      <c r="R20" s="95">
        <f t="shared" si="7"/>
        <v>0.02</v>
      </c>
      <c r="S20" s="95">
        <f t="shared" si="8"/>
        <v>0.02</v>
      </c>
      <c r="T20" s="95">
        <f t="shared" si="9"/>
        <v>0.02</v>
      </c>
      <c r="U20" s="95">
        <f t="shared" si="10"/>
        <v>0.02</v>
      </c>
      <c r="V20" s="95">
        <f t="shared" si="11"/>
        <v>0.02</v>
      </c>
      <c r="W20" s="95">
        <f t="shared" si="12"/>
        <v>0.02</v>
      </c>
      <c r="X20" s="95">
        <f t="shared" si="13"/>
        <v>0.02</v>
      </c>
      <c r="Y20" s="95">
        <f t="shared" si="14"/>
        <v>0.02</v>
      </c>
      <c r="Z20" s="95">
        <f t="shared" si="15"/>
        <v>0.02</v>
      </c>
      <c r="AA20" s="95">
        <f t="shared" si="16"/>
        <v>0.02</v>
      </c>
      <c r="AB20" s="95">
        <f t="shared" si="17"/>
        <v>0.02</v>
      </c>
      <c r="AC20" s="95">
        <f t="shared" si="18"/>
        <v>0.02</v>
      </c>
      <c r="AD20" s="95">
        <f t="shared" si="19"/>
        <v>0.03</v>
      </c>
      <c r="AE20" s="95">
        <f t="shared" si="20"/>
        <v>0.02</v>
      </c>
      <c r="AF20" s="95">
        <f t="shared" si="21"/>
        <v>0.02</v>
      </c>
      <c r="AG20" s="95">
        <f t="shared" si="22"/>
        <v>0.02</v>
      </c>
      <c r="AH20" s="95">
        <f t="shared" si="23"/>
        <v>0.02</v>
      </c>
      <c r="AI20" s="95">
        <f t="shared" si="24"/>
        <v>0.02</v>
      </c>
      <c r="AJ20" s="95">
        <f t="shared" si="25"/>
        <v>0.02</v>
      </c>
    </row>
    <row r="21" spans="1:36" ht="12.95" customHeight="1" x14ac:dyDescent="0.15">
      <c r="A21" s="94">
        <v>338</v>
      </c>
      <c r="B21" s="107" t="s">
        <v>60</v>
      </c>
      <c r="C21" s="107"/>
      <c r="D21" s="94">
        <v>16</v>
      </c>
      <c r="E21" s="94">
        <v>14</v>
      </c>
      <c r="F21" s="4">
        <f t="shared" si="0"/>
        <v>0.13</v>
      </c>
      <c r="G21" s="5" t="s">
        <v>63</v>
      </c>
      <c r="H21" s="94"/>
      <c r="I21" s="94"/>
      <c r="J21" s="1" t="s">
        <v>15</v>
      </c>
      <c r="K21" s="95">
        <f t="shared" si="1"/>
        <v>0.14000000000000001</v>
      </c>
      <c r="L21" s="95">
        <f t="shared" si="2"/>
        <v>0.15</v>
      </c>
      <c r="M21" s="95">
        <f t="shared" si="3"/>
        <v>0.15</v>
      </c>
      <c r="N21" s="95">
        <f t="shared" si="4"/>
        <v>0.15</v>
      </c>
      <c r="O21" s="95">
        <f t="shared" si="5"/>
        <v>0.15</v>
      </c>
      <c r="P21" s="95">
        <f t="shared" si="26"/>
        <v>0.15</v>
      </c>
      <c r="Q21" s="95">
        <f t="shared" si="6"/>
        <v>0.14000000000000001</v>
      </c>
      <c r="R21" s="95">
        <f t="shared" si="7"/>
        <v>0.14000000000000001</v>
      </c>
      <c r="S21" s="95">
        <f t="shared" si="8"/>
        <v>0.15</v>
      </c>
      <c r="T21" s="95">
        <f t="shared" si="9"/>
        <v>0.15</v>
      </c>
      <c r="U21" s="95">
        <f t="shared" si="10"/>
        <v>0.14000000000000001</v>
      </c>
      <c r="V21" s="95">
        <f t="shared" si="11"/>
        <v>0.15</v>
      </c>
      <c r="W21" s="95">
        <f t="shared" si="12"/>
        <v>0.14000000000000001</v>
      </c>
      <c r="X21" s="95">
        <f t="shared" si="13"/>
        <v>0.15</v>
      </c>
      <c r="Y21" s="95">
        <f t="shared" si="14"/>
        <v>0.13</v>
      </c>
      <c r="Z21" s="95">
        <f t="shared" si="15"/>
        <v>0.14000000000000001</v>
      </c>
      <c r="AA21" s="95">
        <f t="shared" si="16"/>
        <v>0.13</v>
      </c>
      <c r="AB21" s="95">
        <f t="shared" si="17"/>
        <v>0.14000000000000001</v>
      </c>
      <c r="AC21" s="95">
        <f t="shared" si="18"/>
        <v>0.15</v>
      </c>
      <c r="AD21" s="95">
        <f t="shared" si="19"/>
        <v>0.17</v>
      </c>
      <c r="AE21" s="95">
        <f t="shared" si="20"/>
        <v>0.13</v>
      </c>
      <c r="AF21" s="95">
        <f t="shared" si="21"/>
        <v>0.14000000000000001</v>
      </c>
      <c r="AG21" s="95">
        <f t="shared" si="22"/>
        <v>0.13</v>
      </c>
      <c r="AH21" s="95">
        <f t="shared" si="23"/>
        <v>0.13</v>
      </c>
      <c r="AI21" s="95">
        <f t="shared" si="24"/>
        <v>0.15</v>
      </c>
      <c r="AJ21" s="95">
        <f t="shared" si="25"/>
        <v>0.13</v>
      </c>
    </row>
    <row r="22" spans="1:36" ht="12.95" customHeight="1" x14ac:dyDescent="0.15">
      <c r="A22" s="94">
        <v>339</v>
      </c>
      <c r="B22" s="107" t="s">
        <v>60</v>
      </c>
      <c r="C22" s="107"/>
      <c r="D22" s="94">
        <v>14</v>
      </c>
      <c r="E22" s="94">
        <v>14</v>
      </c>
      <c r="F22" s="4">
        <f t="shared" si="0"/>
        <v>0.1</v>
      </c>
      <c r="G22" s="5" t="s">
        <v>63</v>
      </c>
      <c r="H22" s="94" t="s">
        <v>61</v>
      </c>
      <c r="I22" s="94"/>
      <c r="J22" s="1" t="s">
        <v>15</v>
      </c>
      <c r="K22" s="95">
        <f t="shared" si="1"/>
        <v>0.11</v>
      </c>
      <c r="L22" s="95">
        <f t="shared" si="2"/>
        <v>0.11</v>
      </c>
      <c r="M22" s="95">
        <f t="shared" si="3"/>
        <v>0.12</v>
      </c>
      <c r="N22" s="95">
        <f t="shared" si="4"/>
        <v>0.12</v>
      </c>
      <c r="O22" s="95">
        <f t="shared" si="5"/>
        <v>0.12</v>
      </c>
      <c r="P22" s="95">
        <f t="shared" si="26"/>
        <v>0.11</v>
      </c>
      <c r="Q22" s="95">
        <f t="shared" si="6"/>
        <v>0.11</v>
      </c>
      <c r="R22" s="95">
        <f t="shared" si="7"/>
        <v>0.11</v>
      </c>
      <c r="S22" s="95">
        <f t="shared" si="8"/>
        <v>0.12</v>
      </c>
      <c r="T22" s="95">
        <f t="shared" si="9"/>
        <v>0.12</v>
      </c>
      <c r="U22" s="95">
        <f t="shared" si="10"/>
        <v>0.11</v>
      </c>
      <c r="V22" s="95">
        <f t="shared" si="11"/>
        <v>0.12</v>
      </c>
      <c r="W22" s="95">
        <f t="shared" si="12"/>
        <v>0.11</v>
      </c>
      <c r="X22" s="95">
        <f t="shared" si="13"/>
        <v>0.11</v>
      </c>
      <c r="Y22" s="95">
        <f t="shared" si="14"/>
        <v>0.1</v>
      </c>
      <c r="Z22" s="95">
        <f t="shared" si="15"/>
        <v>0.11</v>
      </c>
      <c r="AA22" s="95">
        <f t="shared" si="16"/>
        <v>0.1</v>
      </c>
      <c r="AB22" s="95">
        <f t="shared" si="17"/>
        <v>0.11</v>
      </c>
      <c r="AC22" s="95">
        <f t="shared" si="18"/>
        <v>0.11</v>
      </c>
      <c r="AD22" s="95">
        <f t="shared" si="19"/>
        <v>0.14000000000000001</v>
      </c>
      <c r="AE22" s="95">
        <f t="shared" si="20"/>
        <v>0.1</v>
      </c>
      <c r="AF22" s="95">
        <f t="shared" si="21"/>
        <v>0.11</v>
      </c>
      <c r="AG22" s="95">
        <f t="shared" si="22"/>
        <v>0.1</v>
      </c>
      <c r="AH22" s="95">
        <f t="shared" si="23"/>
        <v>0.1</v>
      </c>
      <c r="AI22" s="95">
        <f t="shared" si="24"/>
        <v>0.11</v>
      </c>
      <c r="AJ22" s="95">
        <f t="shared" si="25"/>
        <v>0.1</v>
      </c>
    </row>
    <row r="23" spans="1:36" ht="12.95" customHeight="1" x14ac:dyDescent="0.15">
      <c r="A23" s="94">
        <v>340</v>
      </c>
      <c r="B23" s="107" t="s">
        <v>60</v>
      </c>
      <c r="C23" s="107"/>
      <c r="D23" s="94">
        <v>8</v>
      </c>
      <c r="E23" s="94">
        <v>7</v>
      </c>
      <c r="F23" s="4">
        <f t="shared" si="0"/>
        <v>0.02</v>
      </c>
      <c r="G23" s="5" t="s">
        <v>63</v>
      </c>
      <c r="H23" s="94" t="s">
        <v>61</v>
      </c>
      <c r="I23" s="94"/>
      <c r="J23" s="1" t="s">
        <v>15</v>
      </c>
      <c r="K23" s="95">
        <f t="shared" si="1"/>
        <v>0.02</v>
      </c>
      <c r="L23" s="95">
        <f t="shared" si="2"/>
        <v>0.02</v>
      </c>
      <c r="M23" s="95">
        <f t="shared" si="3"/>
        <v>0.02</v>
      </c>
      <c r="N23" s="95">
        <f t="shared" si="4"/>
        <v>0.02</v>
      </c>
      <c r="O23" s="95">
        <f t="shared" si="5"/>
        <v>0.02</v>
      </c>
      <c r="P23" s="95">
        <f t="shared" si="26"/>
        <v>0.02</v>
      </c>
      <c r="Q23" s="95">
        <f t="shared" si="6"/>
        <v>0.02</v>
      </c>
      <c r="R23" s="95">
        <f t="shared" si="7"/>
        <v>0.02</v>
      </c>
      <c r="S23" s="95">
        <f t="shared" si="8"/>
        <v>0.02</v>
      </c>
      <c r="T23" s="95">
        <f t="shared" si="9"/>
        <v>0.02</v>
      </c>
      <c r="U23" s="95">
        <f t="shared" si="10"/>
        <v>0.02</v>
      </c>
      <c r="V23" s="95">
        <f t="shared" si="11"/>
        <v>0.02</v>
      </c>
      <c r="W23" s="95">
        <f t="shared" si="12"/>
        <v>0.02</v>
      </c>
      <c r="X23" s="95">
        <f t="shared" si="13"/>
        <v>0.02</v>
      </c>
      <c r="Y23" s="95">
        <f t="shared" si="14"/>
        <v>0.02</v>
      </c>
      <c r="Z23" s="95">
        <f t="shared" si="15"/>
        <v>0.02</v>
      </c>
      <c r="AA23" s="95">
        <f t="shared" si="16"/>
        <v>0.02</v>
      </c>
      <c r="AB23" s="95">
        <f t="shared" si="17"/>
        <v>0.02</v>
      </c>
      <c r="AC23" s="95">
        <f t="shared" si="18"/>
        <v>0.02</v>
      </c>
      <c r="AD23" s="95">
        <f t="shared" si="19"/>
        <v>0.03</v>
      </c>
      <c r="AE23" s="95">
        <f t="shared" si="20"/>
        <v>0.02</v>
      </c>
      <c r="AF23" s="95">
        <f t="shared" si="21"/>
        <v>0.02</v>
      </c>
      <c r="AG23" s="95">
        <f t="shared" si="22"/>
        <v>0.02</v>
      </c>
      <c r="AH23" s="95">
        <f t="shared" si="23"/>
        <v>0.02</v>
      </c>
      <c r="AI23" s="95">
        <f t="shared" si="24"/>
        <v>0.02</v>
      </c>
      <c r="AJ23" s="95">
        <f t="shared" si="25"/>
        <v>0.02</v>
      </c>
    </row>
    <row r="24" spans="1:36" ht="12.95" customHeight="1" x14ac:dyDescent="0.15">
      <c r="A24" s="94">
        <v>341</v>
      </c>
      <c r="B24" s="107" t="s">
        <v>60</v>
      </c>
      <c r="C24" s="107"/>
      <c r="D24" s="94">
        <v>14</v>
      </c>
      <c r="E24" s="94">
        <v>14</v>
      </c>
      <c r="F24" s="4">
        <f t="shared" si="0"/>
        <v>0.1</v>
      </c>
      <c r="G24" s="5" t="s">
        <v>127</v>
      </c>
      <c r="H24" s="94" t="s">
        <v>61</v>
      </c>
      <c r="I24" s="94"/>
      <c r="J24" s="1" t="s">
        <v>15</v>
      </c>
      <c r="K24" s="95">
        <f t="shared" si="1"/>
        <v>0.11</v>
      </c>
      <c r="L24" s="95">
        <f t="shared" si="2"/>
        <v>0.11</v>
      </c>
      <c r="M24" s="95">
        <f t="shared" si="3"/>
        <v>0.12</v>
      </c>
      <c r="N24" s="95">
        <f t="shared" si="4"/>
        <v>0.12</v>
      </c>
      <c r="O24" s="95">
        <f t="shared" si="5"/>
        <v>0.12</v>
      </c>
      <c r="P24" s="95">
        <f t="shared" si="26"/>
        <v>0.11</v>
      </c>
      <c r="Q24" s="95">
        <f t="shared" si="6"/>
        <v>0.11</v>
      </c>
      <c r="R24" s="95">
        <f t="shared" si="7"/>
        <v>0.11</v>
      </c>
      <c r="S24" s="95">
        <f t="shared" si="8"/>
        <v>0.12</v>
      </c>
      <c r="T24" s="95">
        <f t="shared" si="9"/>
        <v>0.12</v>
      </c>
      <c r="U24" s="95">
        <f t="shared" si="10"/>
        <v>0.11</v>
      </c>
      <c r="V24" s="95">
        <f t="shared" si="11"/>
        <v>0.12</v>
      </c>
      <c r="W24" s="95">
        <f t="shared" si="12"/>
        <v>0.11</v>
      </c>
      <c r="X24" s="95">
        <f t="shared" si="13"/>
        <v>0.11</v>
      </c>
      <c r="Y24" s="95">
        <f t="shared" si="14"/>
        <v>0.1</v>
      </c>
      <c r="Z24" s="95">
        <f t="shared" si="15"/>
        <v>0.11</v>
      </c>
      <c r="AA24" s="95">
        <f t="shared" si="16"/>
        <v>0.1</v>
      </c>
      <c r="AB24" s="95">
        <f t="shared" si="17"/>
        <v>0.11</v>
      </c>
      <c r="AC24" s="95">
        <f t="shared" si="18"/>
        <v>0.11</v>
      </c>
      <c r="AD24" s="95">
        <f t="shared" si="19"/>
        <v>0.14000000000000001</v>
      </c>
      <c r="AE24" s="95">
        <f t="shared" si="20"/>
        <v>0.1</v>
      </c>
      <c r="AF24" s="95">
        <f t="shared" si="21"/>
        <v>0.11</v>
      </c>
      <c r="AG24" s="95">
        <f t="shared" si="22"/>
        <v>0.1</v>
      </c>
      <c r="AH24" s="95">
        <f t="shared" si="23"/>
        <v>0.1</v>
      </c>
      <c r="AI24" s="95">
        <f t="shared" si="24"/>
        <v>0.11</v>
      </c>
      <c r="AJ24" s="95">
        <f t="shared" si="25"/>
        <v>0.1</v>
      </c>
    </row>
    <row r="25" spans="1:36" ht="12.95" customHeight="1" x14ac:dyDescent="0.15">
      <c r="A25" s="94">
        <v>342</v>
      </c>
      <c r="B25" s="107" t="s">
        <v>60</v>
      </c>
      <c r="C25" s="107"/>
      <c r="D25" s="94">
        <v>16</v>
      </c>
      <c r="E25" s="94">
        <v>15</v>
      </c>
      <c r="F25" s="4">
        <f t="shared" si="0"/>
        <v>0.14000000000000001</v>
      </c>
      <c r="G25" s="6"/>
      <c r="H25" s="94" t="s">
        <v>61</v>
      </c>
      <c r="I25" s="94"/>
      <c r="J25" s="1" t="s">
        <v>15</v>
      </c>
      <c r="K25" s="95">
        <f t="shared" si="1"/>
        <v>0.15</v>
      </c>
      <c r="L25" s="95">
        <f t="shared" si="2"/>
        <v>0.16</v>
      </c>
      <c r="M25" s="95">
        <f t="shared" si="3"/>
        <v>0.16</v>
      </c>
      <c r="N25" s="95">
        <f t="shared" si="4"/>
        <v>0.16</v>
      </c>
      <c r="O25" s="95">
        <f t="shared" si="5"/>
        <v>0.16</v>
      </c>
      <c r="P25" s="95">
        <f t="shared" si="26"/>
        <v>0.16</v>
      </c>
      <c r="Q25" s="95">
        <f t="shared" si="6"/>
        <v>0.15</v>
      </c>
      <c r="R25" s="95">
        <f t="shared" si="7"/>
        <v>0.16</v>
      </c>
      <c r="S25" s="95">
        <f t="shared" si="8"/>
        <v>0.16</v>
      </c>
      <c r="T25" s="95">
        <f t="shared" si="9"/>
        <v>0.16</v>
      </c>
      <c r="U25" s="95">
        <f t="shared" si="10"/>
        <v>0.16</v>
      </c>
      <c r="V25" s="95">
        <f t="shared" si="11"/>
        <v>0.16</v>
      </c>
      <c r="W25" s="95">
        <f t="shared" si="12"/>
        <v>0.15</v>
      </c>
      <c r="X25" s="95">
        <f t="shared" si="13"/>
        <v>0.16</v>
      </c>
      <c r="Y25" s="95">
        <f t="shared" si="14"/>
        <v>0.14000000000000001</v>
      </c>
      <c r="Z25" s="95">
        <f t="shared" si="15"/>
        <v>0.15</v>
      </c>
      <c r="AA25" s="95">
        <f t="shared" si="16"/>
        <v>0.14000000000000001</v>
      </c>
      <c r="AB25" s="95">
        <f t="shared" si="17"/>
        <v>0.15</v>
      </c>
      <c r="AC25" s="95">
        <f t="shared" si="18"/>
        <v>0.16</v>
      </c>
      <c r="AD25" s="95">
        <f t="shared" si="19"/>
        <v>0.19</v>
      </c>
      <c r="AE25" s="95">
        <f t="shared" si="20"/>
        <v>0.14000000000000001</v>
      </c>
      <c r="AF25" s="95">
        <f t="shared" si="21"/>
        <v>0.15</v>
      </c>
      <c r="AG25" s="95">
        <f t="shared" si="22"/>
        <v>0.14000000000000001</v>
      </c>
      <c r="AH25" s="95">
        <f t="shared" si="23"/>
        <v>0.14000000000000001</v>
      </c>
      <c r="AI25" s="95">
        <f t="shared" si="24"/>
        <v>0.16</v>
      </c>
      <c r="AJ25" s="95">
        <f t="shared" si="25"/>
        <v>0.14000000000000001</v>
      </c>
    </row>
    <row r="26" spans="1:36" ht="12.95" customHeight="1" x14ac:dyDescent="0.15">
      <c r="A26" s="94">
        <v>343</v>
      </c>
      <c r="B26" s="107" t="s">
        <v>158</v>
      </c>
      <c r="C26" s="107"/>
      <c r="D26" s="94">
        <v>8</v>
      </c>
      <c r="E26" s="94">
        <v>8</v>
      </c>
      <c r="F26" s="4">
        <f t="shared" si="0"/>
        <v>0.02</v>
      </c>
      <c r="G26" s="7"/>
      <c r="H26" s="94" t="s">
        <v>61</v>
      </c>
      <c r="I26" s="94"/>
      <c r="J26" s="1" t="s">
        <v>15</v>
      </c>
      <c r="K26" s="95">
        <f t="shared" si="1"/>
        <v>0.02</v>
      </c>
      <c r="L26" s="95">
        <f t="shared" si="2"/>
        <v>0.02</v>
      </c>
      <c r="M26" s="95">
        <f t="shared" si="3"/>
        <v>0.02</v>
      </c>
      <c r="N26" s="95">
        <f t="shared" si="4"/>
        <v>0.02</v>
      </c>
      <c r="O26" s="95">
        <f t="shared" si="5"/>
        <v>0.02</v>
      </c>
      <c r="P26" s="95">
        <f t="shared" si="26"/>
        <v>0.02</v>
      </c>
      <c r="Q26" s="95">
        <f t="shared" si="6"/>
        <v>0.02</v>
      </c>
      <c r="R26" s="95">
        <f t="shared" si="7"/>
        <v>0.02</v>
      </c>
      <c r="S26" s="95">
        <f t="shared" si="8"/>
        <v>0.02</v>
      </c>
      <c r="T26" s="95">
        <f t="shared" si="9"/>
        <v>0.02</v>
      </c>
      <c r="U26" s="95">
        <f t="shared" si="10"/>
        <v>0.02</v>
      </c>
      <c r="V26" s="95">
        <f t="shared" si="11"/>
        <v>0.02</v>
      </c>
      <c r="W26" s="95">
        <f t="shared" si="12"/>
        <v>0.02</v>
      </c>
      <c r="X26" s="95">
        <f t="shared" si="13"/>
        <v>0.02</v>
      </c>
      <c r="Y26" s="95">
        <f t="shared" si="14"/>
        <v>0.02</v>
      </c>
      <c r="Z26" s="95">
        <f t="shared" si="15"/>
        <v>0.02</v>
      </c>
      <c r="AA26" s="95">
        <f t="shared" si="16"/>
        <v>0.02</v>
      </c>
      <c r="AB26" s="95">
        <f t="shared" si="17"/>
        <v>0.02</v>
      </c>
      <c r="AC26" s="95">
        <f t="shared" si="18"/>
        <v>0.02</v>
      </c>
      <c r="AD26" s="95">
        <f t="shared" si="19"/>
        <v>0.03</v>
      </c>
      <c r="AE26" s="95">
        <f t="shared" si="20"/>
        <v>0.02</v>
      </c>
      <c r="AF26" s="95">
        <f t="shared" si="21"/>
        <v>0.02</v>
      </c>
      <c r="AG26" s="95">
        <f t="shared" si="22"/>
        <v>0.02</v>
      </c>
      <c r="AH26" s="95">
        <f t="shared" si="23"/>
        <v>0.02</v>
      </c>
      <c r="AI26" s="95">
        <f t="shared" si="24"/>
        <v>0.02</v>
      </c>
      <c r="AJ26" s="95">
        <f t="shared" si="25"/>
        <v>0.02</v>
      </c>
    </row>
    <row r="27" spans="1:36" ht="12.95" customHeight="1" x14ac:dyDescent="0.15">
      <c r="A27" s="94">
        <v>344</v>
      </c>
      <c r="B27" s="107" t="s">
        <v>60</v>
      </c>
      <c r="C27" s="107"/>
      <c r="D27" s="94">
        <v>12</v>
      </c>
      <c r="E27" s="94">
        <v>10</v>
      </c>
      <c r="F27" s="4">
        <f t="shared" si="0"/>
        <v>0.05</v>
      </c>
      <c r="G27" s="94"/>
      <c r="H27" s="94" t="s">
        <v>61</v>
      </c>
      <c r="I27" s="94"/>
      <c r="J27" s="1" t="s">
        <v>15</v>
      </c>
      <c r="K27" s="95">
        <f t="shared" si="1"/>
        <v>0.06</v>
      </c>
      <c r="L27" s="95">
        <f t="shared" si="2"/>
        <v>0.06</v>
      </c>
      <c r="M27" s="95">
        <f t="shared" si="3"/>
        <v>0.06</v>
      </c>
      <c r="N27" s="95">
        <f t="shared" si="4"/>
        <v>0.06</v>
      </c>
      <c r="O27" s="95">
        <f t="shared" si="5"/>
        <v>0.06</v>
      </c>
      <c r="P27" s="95">
        <f t="shared" si="26"/>
        <v>0.06</v>
      </c>
      <c r="Q27" s="95">
        <f t="shared" si="6"/>
        <v>0.06</v>
      </c>
      <c r="R27" s="95">
        <f t="shared" si="7"/>
        <v>0.06</v>
      </c>
      <c r="S27" s="95">
        <f t="shared" si="8"/>
        <v>0.06</v>
      </c>
      <c r="T27" s="95">
        <f t="shared" si="9"/>
        <v>0.06</v>
      </c>
      <c r="U27" s="95">
        <f t="shared" si="10"/>
        <v>0.06</v>
      </c>
      <c r="V27" s="95">
        <f t="shared" si="11"/>
        <v>0.06</v>
      </c>
      <c r="W27" s="95">
        <f t="shared" si="12"/>
        <v>0.06</v>
      </c>
      <c r="X27" s="95">
        <f t="shared" si="13"/>
        <v>0.06</v>
      </c>
      <c r="Y27" s="95">
        <f t="shared" si="14"/>
        <v>0.05</v>
      </c>
      <c r="Z27" s="95">
        <f t="shared" si="15"/>
        <v>0.06</v>
      </c>
      <c r="AA27" s="95">
        <f t="shared" si="16"/>
        <v>0.06</v>
      </c>
      <c r="AB27" s="95">
        <f t="shared" si="17"/>
        <v>0.06</v>
      </c>
      <c r="AC27" s="95">
        <f t="shared" si="18"/>
        <v>0.06</v>
      </c>
      <c r="AD27" s="95">
        <f t="shared" si="19"/>
        <v>7.0000000000000007E-2</v>
      </c>
      <c r="AE27" s="95">
        <f t="shared" si="20"/>
        <v>0.05</v>
      </c>
      <c r="AF27" s="95">
        <f t="shared" si="21"/>
        <v>0.06</v>
      </c>
      <c r="AG27" s="95">
        <f t="shared" si="22"/>
        <v>0.05</v>
      </c>
      <c r="AH27" s="95">
        <f t="shared" si="23"/>
        <v>0.05</v>
      </c>
      <c r="AI27" s="95">
        <f t="shared" si="24"/>
        <v>0.06</v>
      </c>
      <c r="AJ27" s="95">
        <f t="shared" si="25"/>
        <v>0.05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6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313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24</v>
      </c>
      <c r="D47" s="14">
        <f>COUNTIF(G4:G43,"*下層*")</f>
        <v>0</v>
      </c>
      <c r="E47" s="14">
        <f>COUNTA(A4:A43)</f>
        <v>24</v>
      </c>
      <c r="F47" s="10"/>
      <c r="G47" s="15">
        <f>C47*100</f>
        <v>2400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2.0400000000000005</v>
      </c>
      <c r="D50" s="16">
        <f>SUMIF(G4:G43,"*下層*",F4:F43)</f>
        <v>0</v>
      </c>
      <c r="E50" s="4">
        <f>SUM(F4:F43)</f>
        <v>2.0400000000000005</v>
      </c>
      <c r="F50" s="13"/>
      <c r="G50" s="17">
        <f>C50*100</f>
        <v>204.00000000000006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形状比＝92、Sr＝17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18</v>
      </c>
      <c r="D54" s="14">
        <f>COUNTIF(H4:H43,"▲")</f>
        <v>0</v>
      </c>
      <c r="E54" s="14">
        <f>COUNTA(H4:H43)</f>
        <v>18</v>
      </c>
      <c r="F54" s="10"/>
      <c r="G54" s="15">
        <f>C54*100</f>
        <v>1800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12</v>
      </c>
      <c r="D56" s="14" t="str">
        <f>IF(D54&gt;0,ROUND(SUMIF(H4:H43,"▲",D4:D43)/D54,0),"")</f>
        <v/>
      </c>
      <c r="E56" s="14">
        <f>ROUND(SUMIF(H4:H43,"*",D4:D43)/E54,0)</f>
        <v>12</v>
      </c>
      <c r="F56" s="13"/>
      <c r="G56" s="15">
        <f>C56</f>
        <v>12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1.1500000000000001</v>
      </c>
      <c r="D57" s="16">
        <f>SUMIF(H4:H43,"▲",F4:F43)</f>
        <v>0</v>
      </c>
      <c r="E57" s="16">
        <f>SUM(C57:D57)</f>
        <v>1.1500000000000001</v>
      </c>
      <c r="F57" s="13"/>
      <c r="G57" s="19">
        <f>C57*100</f>
        <v>115.00000000000001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56.4</v>
      </c>
      <c r="D62" s="20" t="str">
        <f>IF(D47&gt;0,ROUND(D57/D50*100,1),"")</f>
        <v/>
      </c>
      <c r="E62" s="20">
        <f>ROUND(E57/E50*100,1)</f>
        <v>56.4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16</v>
      </c>
      <c r="D68" s="14" t="str">
        <f>IF(D66&gt;0,ROUND(SUMIFS(D4:D43,G4:G43,"*下層*",H4:H43,"")/D66,0),"")</f>
        <v/>
      </c>
      <c r="E68" s="14">
        <f>IF(E66&gt;0,ROUND(SUMIF(H4:H43,"",D4:D43)/E66,0),"")</f>
        <v>16</v>
      </c>
      <c r="F68" s="13"/>
      <c r="G68" s="15">
        <f>C68</f>
        <v>16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0.89000000000000035</v>
      </c>
      <c r="D69" s="16" t="str">
        <f>IF(D66&gt;0,D50-D57,"")</f>
        <v/>
      </c>
      <c r="E69" s="4">
        <f>SUM(C69:D69)</f>
        <v>0.89000000000000035</v>
      </c>
      <c r="F69" s="13"/>
      <c r="G69" s="17">
        <f>C69*100</f>
        <v>89.000000000000028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形状比＝88、Sr＝29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67" priority="16" stopIfTrue="1">
      <formula>AND(($H4="スギ"),(#REF!&lt;12))</formula>
    </cfRule>
  </conditionalFormatting>
  <conditionalFormatting sqref="L4:L43">
    <cfRule type="expression" dxfId="366" priority="15" stopIfTrue="1">
      <formula>AND(($H4="スギ"),(#REF!&lt;22),(#REF!&gt;=12))</formula>
    </cfRule>
  </conditionalFormatting>
  <conditionalFormatting sqref="M4:M43">
    <cfRule type="expression" dxfId="365" priority="14" stopIfTrue="1">
      <formula>AND(($H4="スギ"),(#REF!&lt;32),(#REF!&gt;=22))</formula>
    </cfRule>
  </conditionalFormatting>
  <conditionalFormatting sqref="N4:N43">
    <cfRule type="expression" dxfId="364" priority="13" stopIfTrue="1">
      <formula>AND(($H4="スギ"),(#REF!&lt;42),(#REF!&gt;=32))</formula>
    </cfRule>
  </conditionalFormatting>
  <conditionalFormatting sqref="U4:U43 Z4:AF43 AJ4:AJ43 O4:P43">
    <cfRule type="expression" dxfId="363" priority="12" stopIfTrue="1">
      <formula>AND(($H4="スギ"),(#REF!&gt;=42))</formula>
    </cfRule>
  </conditionalFormatting>
  <conditionalFormatting sqref="Q4:Q43 AA4:AA43">
    <cfRule type="expression" dxfId="362" priority="11" stopIfTrue="1">
      <formula>AND(($H4="ヒノキ"),(#REF!&lt;12))</formula>
    </cfRule>
  </conditionalFormatting>
  <conditionalFormatting sqref="R4:R43 AB4:AE43">
    <cfRule type="expression" dxfId="361" priority="10" stopIfTrue="1">
      <formula>AND(($H4="ヒノキ"),(#REF!&lt;22),(#REF!&gt;=12))</formula>
    </cfRule>
  </conditionalFormatting>
  <conditionalFormatting sqref="S4:S43">
    <cfRule type="expression" dxfId="360" priority="9" stopIfTrue="1">
      <formula>AND(($H4="ヒノキ"),(#REF!&lt;32),(#REF!&gt;=22))</formula>
    </cfRule>
  </conditionalFormatting>
  <conditionalFormatting sqref="T4:U43 Z4:AF43 AJ4:AJ43">
    <cfRule type="expression" dxfId="359" priority="8" stopIfTrue="1">
      <formula>AND(($H4="ヒノキ"),(#REF!&gt;=32))</formula>
    </cfRule>
  </conditionalFormatting>
  <conditionalFormatting sqref="V4:V43 AA4:AA43">
    <cfRule type="expression" dxfId="358" priority="7" stopIfTrue="1">
      <formula>AND(($H4="アカマツ"),(#REF!&lt;12))</formula>
    </cfRule>
  </conditionalFormatting>
  <conditionalFormatting sqref="W4:W43 AB4:AB43">
    <cfRule type="expression" dxfId="357" priority="6" stopIfTrue="1">
      <formula>AND(($H4="アカマツ"),(#REF!&lt;22),(#REF!&gt;=12))</formula>
    </cfRule>
  </conditionalFormatting>
  <conditionalFormatting sqref="X4:X43 AC4:AC43">
    <cfRule type="expression" dxfId="356" priority="5" stopIfTrue="1">
      <formula>AND(($H4="アカマツ"),(#REF!&lt;42),(#REF!&gt;=22))</formula>
    </cfRule>
  </conditionalFormatting>
  <conditionalFormatting sqref="Y4:AF43 AJ4:AJ43">
    <cfRule type="expression" dxfId="355" priority="4" stopIfTrue="1">
      <formula>AND(($H4="アカマツ"),(#REF!&gt;=42))</formula>
    </cfRule>
  </conditionalFormatting>
  <conditionalFormatting sqref="AG4:AG43">
    <cfRule type="expression" dxfId="354" priority="3" stopIfTrue="1">
      <formula>AND(($H4&lt;&gt;"スギ"),($H4&lt;&gt;"ヒノキ"),($H4&lt;&gt;"アカマツ"),(#REF!&lt;12))</formula>
    </cfRule>
  </conditionalFormatting>
  <conditionalFormatting sqref="AH4:AH43">
    <cfRule type="expression" dxfId="35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5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F9B61-368D-4909-A40F-4170D612399A}">
  <sheetPr>
    <tabColor rgb="FFFFFF00"/>
  </sheetPr>
  <dimension ref="A1:AJ120"/>
  <sheetViews>
    <sheetView showGridLines="0" tabSelected="1" view="pageBreakPreview" topLeftCell="A34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257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351</v>
      </c>
      <c r="B4" s="107" t="s">
        <v>56</v>
      </c>
      <c r="C4" s="107"/>
      <c r="D4" s="94">
        <v>30</v>
      </c>
      <c r="E4" s="94">
        <v>16</v>
      </c>
      <c r="F4" s="4">
        <f t="shared" ref="F4:F43" si="0">IF(D4&gt;0,IF(B4="スギ",P4,IF(B4="ヒノキ",U4,IF(B4="アカマツ",Z4,IF(B4="カラマツ",AF4,AJ4)))),"")</f>
        <v>0.51</v>
      </c>
      <c r="G4" s="5" t="s">
        <v>63</v>
      </c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0.47</v>
      </c>
      <c r="L4" s="95">
        <f t="shared" ref="L4:L43" si="2">ROUND(10^(-5+0.73504+1.83346*LOG(D4)+1.06569*LOG(E4)),2)</f>
        <v>0.53</v>
      </c>
      <c r="M4" s="95">
        <f t="shared" ref="M4:M43" si="3">ROUND(10^(-5+0.71514+1.74357*LOG(D4)+1.17719*LOG(E4)),2)</f>
        <v>0.51</v>
      </c>
      <c r="N4" s="95">
        <f t="shared" ref="N4:N43" si="4">ROUND(10^(-5+0.82956+1.76381*LOG(D4)+1.06412*LOG(E4)),2)</f>
        <v>0.52</v>
      </c>
      <c r="O4" s="95">
        <f t="shared" ref="O4:O43" si="5">ROUND(10^(-5+0.88226+1.79204*LOG(D4)+0.99303*LOG(E4)),2)</f>
        <v>0.53</v>
      </c>
      <c r="P4" s="95">
        <f>HLOOKUP($D4,K$3:O$43,MATCH($A4,$A$3:$A$43,0),1)</f>
        <v>0.51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0.48</v>
      </c>
      <c r="R4" s="95">
        <f t="shared" ref="R4:R43" si="7">ROUND(10^(1.905709*LOG(D4)+1.011385*LOG(E4)-4.293729),2)</f>
        <v>0.55000000000000004</v>
      </c>
      <c r="S4" s="95">
        <f t="shared" ref="S4:S43" si="8">ROUND(10^(1.771888*LOG(D4)+1.138415*LOG(E4)-4.271259),2)</f>
        <v>0.52</v>
      </c>
      <c r="T4" s="95">
        <f t="shared" ref="T4:T43" si="9">ROUND(10^(1.671519*LOG(D4)+1.363617*LOG(E4)-4.404407),2)</f>
        <v>0.51</v>
      </c>
      <c r="U4" s="95">
        <f t="shared" ref="U4:U43" si="10">HLOOKUP($D4,Q$3:T$43,MATCH($A4,$A$3:$A$43,0),1)</f>
        <v>0.52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0.57999999999999996</v>
      </c>
      <c r="W4" s="95">
        <f t="shared" ref="W4:W43" si="12">ROUND(10^(-4.155639+1.847898*LOG(D4)+0.951955*LOG(E4)),2)</f>
        <v>0.53</v>
      </c>
      <c r="X4" s="95">
        <f t="shared" ref="X4:X43" si="13">ROUND(10^(-4.194535+1.804172*LOG(D4)+1.034248*LOG(E4)),2)</f>
        <v>0.52</v>
      </c>
      <c r="Y4" s="95">
        <f t="shared" ref="Y4:Y43" si="14">ROUND(10^(-4.42347+2.006485*LOG(D4)+0.967757*LOG(E4)),2)</f>
        <v>0.51</v>
      </c>
      <c r="Z4" s="95">
        <f t="shared" ref="Z4:Z43" si="15">HLOOKUP($D4,V$3:Y$43,MATCH($A4,$A$3:$A$43,0),1)</f>
        <v>0.52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0.47</v>
      </c>
      <c r="AB4" s="95">
        <f t="shared" ref="AB4:AB43" si="17">ROUND(10^(1.979213*LOG(D4)+0.998347*LOG(E4)-4.369281),2)</f>
        <v>0.56999999999999995</v>
      </c>
      <c r="AC4" s="95">
        <f t="shared" ref="AC4:AC43" si="18">ROUND(10^(1.904401*LOG(D4)+1.062478*LOG(E4)-4.348104),2)</f>
        <v>0.55000000000000004</v>
      </c>
      <c r="AD4" s="95">
        <f t="shared" ref="AD4:AD43" si="19">ROUND(10^(1.640825*LOG(D4)+1.080387*LOG(E4)-3.976731),2)</f>
        <v>0.56000000000000005</v>
      </c>
      <c r="AE4" s="95">
        <f t="shared" ref="AE4:AE43" si="20">ROUND(10^(1.90887*LOG(D4)+1.088002*LOG(E4)-4.431495),2)</f>
        <v>0.5</v>
      </c>
      <c r="AF4" s="95">
        <f t="shared" ref="AF4:AF43" si="21">HLOOKUP($D4,AA$3:AE$43,MATCH($A4,$A$3:$A$43,0),1)</f>
        <v>0.55000000000000004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0.48</v>
      </c>
      <c r="AH4" s="95">
        <f t="shared" ref="AH4:AH43" si="23">ROUND(10^(1.93813902*LOG(D4)+0.96697002*LOG(E4)-4.32216295),2)</f>
        <v>0.51</v>
      </c>
      <c r="AI4" s="95">
        <f t="shared" ref="AI4:AI43" si="24">ROUND(10^(1.82464098*LOG(D4)+0.97625989*LOG(E4)-4.15096808),2)</f>
        <v>0.52</v>
      </c>
      <c r="AJ4" s="95">
        <f t="shared" ref="AJ4:AJ43" si="25">HLOOKUP($D4,AG$3:AI$43,MATCH($A4,$A$3:$A$43,0),1)</f>
        <v>0.51</v>
      </c>
    </row>
    <row r="5" spans="1:36" ht="12.95" customHeight="1" x14ac:dyDescent="0.15">
      <c r="A5" s="94">
        <v>352</v>
      </c>
      <c r="B5" s="107" t="s">
        <v>56</v>
      </c>
      <c r="C5" s="107"/>
      <c r="D5" s="94">
        <v>22</v>
      </c>
      <c r="E5" s="94">
        <v>15</v>
      </c>
      <c r="F5" s="4">
        <f t="shared" si="0"/>
        <v>0.26</v>
      </c>
      <c r="G5" s="5" t="s">
        <v>63</v>
      </c>
      <c r="H5" s="94" t="s">
        <v>61</v>
      </c>
      <c r="I5" s="94"/>
      <c r="J5" s="1" t="s">
        <v>15</v>
      </c>
      <c r="K5" s="95">
        <f t="shared" si="1"/>
        <v>0.26</v>
      </c>
      <c r="L5" s="95">
        <f t="shared" si="2"/>
        <v>0.28000000000000003</v>
      </c>
      <c r="M5" s="95">
        <f t="shared" si="3"/>
        <v>0.28000000000000003</v>
      </c>
      <c r="N5" s="95">
        <f t="shared" si="4"/>
        <v>0.28000000000000003</v>
      </c>
      <c r="O5" s="95">
        <f t="shared" si="5"/>
        <v>0.28999999999999998</v>
      </c>
      <c r="P5" s="95">
        <f t="shared" ref="P5:P43" si="26">HLOOKUP($D5,K$3:O$43,MATCH(A5,$A$3:$A$43,0),1)</f>
        <v>0.28000000000000003</v>
      </c>
      <c r="Q5" s="95">
        <f t="shared" si="6"/>
        <v>0.26</v>
      </c>
      <c r="R5" s="95">
        <f t="shared" si="7"/>
        <v>0.28000000000000003</v>
      </c>
      <c r="S5" s="95">
        <f t="shared" si="8"/>
        <v>0.28000000000000003</v>
      </c>
      <c r="T5" s="95">
        <f t="shared" si="9"/>
        <v>0.28000000000000003</v>
      </c>
      <c r="U5" s="95">
        <f t="shared" si="10"/>
        <v>0.28000000000000003</v>
      </c>
      <c r="V5" s="95">
        <f t="shared" si="11"/>
        <v>0.3</v>
      </c>
      <c r="W5" s="95">
        <f t="shared" si="12"/>
        <v>0.28000000000000003</v>
      </c>
      <c r="X5" s="95">
        <f t="shared" si="13"/>
        <v>0.28000000000000003</v>
      </c>
      <c r="Y5" s="95">
        <f t="shared" si="14"/>
        <v>0.26</v>
      </c>
      <c r="Z5" s="95">
        <f t="shared" si="15"/>
        <v>0.28000000000000003</v>
      </c>
      <c r="AA5" s="95">
        <f t="shared" si="16"/>
        <v>0.25</v>
      </c>
      <c r="AB5" s="95">
        <f t="shared" si="17"/>
        <v>0.28999999999999998</v>
      </c>
      <c r="AC5" s="95">
        <f t="shared" si="18"/>
        <v>0.28999999999999998</v>
      </c>
      <c r="AD5" s="95">
        <f t="shared" si="19"/>
        <v>0.31</v>
      </c>
      <c r="AE5" s="95">
        <f t="shared" si="20"/>
        <v>0.26</v>
      </c>
      <c r="AF5" s="95">
        <f t="shared" si="21"/>
        <v>0.28999999999999998</v>
      </c>
      <c r="AG5" s="95">
        <f t="shared" si="22"/>
        <v>0.25</v>
      </c>
      <c r="AH5" s="95">
        <f t="shared" si="23"/>
        <v>0.26</v>
      </c>
      <c r="AI5" s="95">
        <f t="shared" si="24"/>
        <v>0.28000000000000003</v>
      </c>
      <c r="AJ5" s="95">
        <f t="shared" si="25"/>
        <v>0.26</v>
      </c>
    </row>
    <row r="6" spans="1:36" ht="12.95" customHeight="1" x14ac:dyDescent="0.15">
      <c r="A6" s="94">
        <v>353</v>
      </c>
      <c r="B6" s="107" t="s">
        <v>56</v>
      </c>
      <c r="C6" s="107"/>
      <c r="D6" s="94">
        <v>18</v>
      </c>
      <c r="E6" s="94">
        <v>15</v>
      </c>
      <c r="F6" s="4">
        <f t="shared" si="0"/>
        <v>0.18</v>
      </c>
      <c r="G6" s="5" t="s">
        <v>63</v>
      </c>
      <c r="H6" s="94"/>
      <c r="I6" s="94"/>
      <c r="J6" s="1" t="s">
        <v>15</v>
      </c>
      <c r="K6" s="95">
        <f t="shared" si="1"/>
        <v>0.18</v>
      </c>
      <c r="L6" s="95">
        <f t="shared" si="2"/>
        <v>0.19</v>
      </c>
      <c r="M6" s="95">
        <f t="shared" si="3"/>
        <v>0.19</v>
      </c>
      <c r="N6" s="95">
        <f t="shared" si="4"/>
        <v>0.2</v>
      </c>
      <c r="O6" s="95">
        <f t="shared" si="5"/>
        <v>0.2</v>
      </c>
      <c r="P6" s="95">
        <f t="shared" si="26"/>
        <v>0.19</v>
      </c>
      <c r="Q6" s="95">
        <f t="shared" si="6"/>
        <v>0.18</v>
      </c>
      <c r="R6" s="95">
        <f t="shared" si="7"/>
        <v>0.19</v>
      </c>
      <c r="S6" s="95">
        <f t="shared" si="8"/>
        <v>0.2</v>
      </c>
      <c r="T6" s="95">
        <f t="shared" si="9"/>
        <v>0.2</v>
      </c>
      <c r="U6" s="95">
        <f t="shared" si="10"/>
        <v>0.19</v>
      </c>
      <c r="V6" s="95">
        <f t="shared" si="11"/>
        <v>0.2</v>
      </c>
      <c r="W6" s="95">
        <f t="shared" si="12"/>
        <v>0.19</v>
      </c>
      <c r="X6" s="95">
        <f t="shared" si="13"/>
        <v>0.19</v>
      </c>
      <c r="Y6" s="95">
        <f t="shared" si="14"/>
        <v>0.17</v>
      </c>
      <c r="Z6" s="95">
        <f t="shared" si="15"/>
        <v>0.19</v>
      </c>
      <c r="AA6" s="95">
        <f t="shared" si="16"/>
        <v>0.17</v>
      </c>
      <c r="AB6" s="95">
        <f t="shared" si="17"/>
        <v>0.19</v>
      </c>
      <c r="AC6" s="95">
        <f t="shared" si="18"/>
        <v>0.2</v>
      </c>
      <c r="AD6" s="95">
        <f t="shared" si="19"/>
        <v>0.23</v>
      </c>
      <c r="AE6" s="95">
        <f t="shared" si="20"/>
        <v>0.18</v>
      </c>
      <c r="AF6" s="95">
        <f t="shared" si="21"/>
        <v>0.19</v>
      </c>
      <c r="AG6" s="95">
        <f t="shared" si="22"/>
        <v>0.17</v>
      </c>
      <c r="AH6" s="95">
        <f t="shared" si="23"/>
        <v>0.18</v>
      </c>
      <c r="AI6" s="95">
        <f t="shared" si="24"/>
        <v>0.19</v>
      </c>
      <c r="AJ6" s="95">
        <f t="shared" si="25"/>
        <v>0.18</v>
      </c>
    </row>
    <row r="7" spans="1:36" ht="12.95" customHeight="1" x14ac:dyDescent="0.15">
      <c r="A7" s="94">
        <v>354</v>
      </c>
      <c r="B7" s="107" t="s">
        <v>56</v>
      </c>
      <c r="C7" s="107"/>
      <c r="D7" s="94">
        <v>24</v>
      </c>
      <c r="E7" s="94">
        <v>15</v>
      </c>
      <c r="F7" s="4">
        <f t="shared" si="0"/>
        <v>0.31</v>
      </c>
      <c r="G7" s="5" t="s">
        <v>127</v>
      </c>
      <c r="H7" s="94" t="s">
        <v>61</v>
      </c>
      <c r="I7" s="94"/>
      <c r="J7" s="1" t="s">
        <v>15</v>
      </c>
      <c r="K7" s="95">
        <f t="shared" si="1"/>
        <v>0.3</v>
      </c>
      <c r="L7" s="95">
        <f t="shared" si="2"/>
        <v>0.33</v>
      </c>
      <c r="M7" s="95">
        <f t="shared" si="3"/>
        <v>0.32</v>
      </c>
      <c r="N7" s="95">
        <f t="shared" si="4"/>
        <v>0.33</v>
      </c>
      <c r="O7" s="95">
        <f t="shared" si="5"/>
        <v>0.33</v>
      </c>
      <c r="P7" s="95">
        <f t="shared" si="26"/>
        <v>0.32</v>
      </c>
      <c r="Q7" s="95">
        <f t="shared" si="6"/>
        <v>0.3</v>
      </c>
      <c r="R7" s="95">
        <f t="shared" si="7"/>
        <v>0.34</v>
      </c>
      <c r="S7" s="95">
        <f t="shared" si="8"/>
        <v>0.33</v>
      </c>
      <c r="T7" s="95">
        <f t="shared" si="9"/>
        <v>0.32</v>
      </c>
      <c r="U7" s="95">
        <f t="shared" si="10"/>
        <v>0.33</v>
      </c>
      <c r="V7" s="95">
        <f t="shared" si="11"/>
        <v>0.35</v>
      </c>
      <c r="W7" s="95">
        <f t="shared" si="12"/>
        <v>0.33</v>
      </c>
      <c r="X7" s="95">
        <f t="shared" si="13"/>
        <v>0.33</v>
      </c>
      <c r="Y7" s="95">
        <f t="shared" si="14"/>
        <v>0.3</v>
      </c>
      <c r="Z7" s="95">
        <f t="shared" si="15"/>
        <v>0.33</v>
      </c>
      <c r="AA7" s="95">
        <f t="shared" si="16"/>
        <v>0.28999999999999998</v>
      </c>
      <c r="AB7" s="95">
        <f t="shared" si="17"/>
        <v>0.34</v>
      </c>
      <c r="AC7" s="95">
        <f t="shared" si="18"/>
        <v>0.34</v>
      </c>
      <c r="AD7" s="95">
        <f t="shared" si="19"/>
        <v>0.36</v>
      </c>
      <c r="AE7" s="95">
        <f t="shared" si="20"/>
        <v>0.3</v>
      </c>
      <c r="AF7" s="95">
        <f t="shared" si="21"/>
        <v>0.34</v>
      </c>
      <c r="AG7" s="95">
        <f t="shared" si="22"/>
        <v>0.3</v>
      </c>
      <c r="AH7" s="95">
        <f t="shared" si="23"/>
        <v>0.31</v>
      </c>
      <c r="AI7" s="95">
        <f t="shared" si="24"/>
        <v>0.33</v>
      </c>
      <c r="AJ7" s="95">
        <f t="shared" si="25"/>
        <v>0.31</v>
      </c>
    </row>
    <row r="8" spans="1:36" ht="12.95" customHeight="1" x14ac:dyDescent="0.15">
      <c r="A8" s="94">
        <v>355</v>
      </c>
      <c r="B8" s="107" t="s">
        <v>314</v>
      </c>
      <c r="C8" s="107"/>
      <c r="D8" s="94">
        <v>8</v>
      </c>
      <c r="E8" s="94">
        <v>8</v>
      </c>
      <c r="F8" s="4">
        <f t="shared" si="0"/>
        <v>0.02</v>
      </c>
      <c r="G8" s="5"/>
      <c r="H8" s="94" t="s">
        <v>61</v>
      </c>
      <c r="I8" s="94"/>
      <c r="J8" s="1" t="s">
        <v>15</v>
      </c>
      <c r="K8" s="95">
        <f t="shared" si="1"/>
        <v>0.02</v>
      </c>
      <c r="L8" s="95">
        <f t="shared" si="2"/>
        <v>0.02</v>
      </c>
      <c r="M8" s="95">
        <f t="shared" si="3"/>
        <v>0.02</v>
      </c>
      <c r="N8" s="95">
        <f t="shared" si="4"/>
        <v>0.02</v>
      </c>
      <c r="O8" s="95">
        <f t="shared" si="5"/>
        <v>0.02</v>
      </c>
      <c r="P8" s="95">
        <f t="shared" si="26"/>
        <v>0.02</v>
      </c>
      <c r="Q8" s="95">
        <f t="shared" si="6"/>
        <v>0.02</v>
      </c>
      <c r="R8" s="95">
        <f t="shared" si="7"/>
        <v>0.02</v>
      </c>
      <c r="S8" s="95">
        <f t="shared" si="8"/>
        <v>0.02</v>
      </c>
      <c r="T8" s="95">
        <f t="shared" si="9"/>
        <v>0.02</v>
      </c>
      <c r="U8" s="95">
        <f t="shared" si="10"/>
        <v>0.02</v>
      </c>
      <c r="V8" s="95">
        <f t="shared" si="11"/>
        <v>0.02</v>
      </c>
      <c r="W8" s="95">
        <f t="shared" si="12"/>
        <v>0.02</v>
      </c>
      <c r="X8" s="95">
        <f t="shared" si="13"/>
        <v>0.02</v>
      </c>
      <c r="Y8" s="95">
        <f t="shared" si="14"/>
        <v>0.02</v>
      </c>
      <c r="Z8" s="95">
        <f t="shared" si="15"/>
        <v>0.02</v>
      </c>
      <c r="AA8" s="95">
        <f t="shared" si="16"/>
        <v>0.02</v>
      </c>
      <c r="AB8" s="95">
        <f t="shared" si="17"/>
        <v>0.02</v>
      </c>
      <c r="AC8" s="95">
        <f t="shared" si="18"/>
        <v>0.02</v>
      </c>
      <c r="AD8" s="95">
        <f t="shared" si="19"/>
        <v>0.03</v>
      </c>
      <c r="AE8" s="95">
        <f t="shared" si="20"/>
        <v>0.02</v>
      </c>
      <c r="AF8" s="95">
        <f t="shared" si="21"/>
        <v>0.02</v>
      </c>
      <c r="AG8" s="95">
        <f t="shared" si="22"/>
        <v>0.02</v>
      </c>
      <c r="AH8" s="95">
        <f t="shared" si="23"/>
        <v>0.02</v>
      </c>
      <c r="AI8" s="95">
        <f t="shared" si="24"/>
        <v>0.02</v>
      </c>
      <c r="AJ8" s="95">
        <f t="shared" si="25"/>
        <v>0.02</v>
      </c>
    </row>
    <row r="9" spans="1:36" ht="12.95" customHeight="1" x14ac:dyDescent="0.15">
      <c r="A9" s="94">
        <v>356</v>
      </c>
      <c r="B9" s="107" t="s">
        <v>158</v>
      </c>
      <c r="C9" s="107"/>
      <c r="D9" s="94">
        <v>22</v>
      </c>
      <c r="E9" s="94">
        <v>18</v>
      </c>
      <c r="F9" s="4">
        <f t="shared" si="0"/>
        <v>0.31</v>
      </c>
      <c r="G9" s="5"/>
      <c r="H9" s="94"/>
      <c r="I9" s="94"/>
      <c r="J9" s="1" t="s">
        <v>15</v>
      </c>
      <c r="K9" s="95">
        <f t="shared" si="1"/>
        <v>0.31</v>
      </c>
      <c r="L9" s="95">
        <f t="shared" si="2"/>
        <v>0.34</v>
      </c>
      <c r="M9" s="95">
        <f t="shared" si="3"/>
        <v>0.34</v>
      </c>
      <c r="N9" s="95">
        <f t="shared" si="4"/>
        <v>0.34</v>
      </c>
      <c r="O9" s="95">
        <f t="shared" si="5"/>
        <v>0.34</v>
      </c>
      <c r="P9" s="95">
        <f t="shared" si="26"/>
        <v>0.34</v>
      </c>
      <c r="Q9" s="95">
        <f t="shared" si="6"/>
        <v>0.31</v>
      </c>
      <c r="R9" s="95">
        <f t="shared" si="7"/>
        <v>0.34</v>
      </c>
      <c r="S9" s="95">
        <f t="shared" si="8"/>
        <v>0.34</v>
      </c>
      <c r="T9" s="95">
        <f t="shared" si="9"/>
        <v>0.36</v>
      </c>
      <c r="U9" s="95">
        <f t="shared" si="10"/>
        <v>0.34</v>
      </c>
      <c r="V9" s="95">
        <f t="shared" si="11"/>
        <v>0.35</v>
      </c>
      <c r="W9" s="95">
        <f t="shared" si="12"/>
        <v>0.33</v>
      </c>
      <c r="X9" s="95">
        <f t="shared" si="13"/>
        <v>0.34</v>
      </c>
      <c r="Y9" s="95">
        <f t="shared" si="14"/>
        <v>0.31</v>
      </c>
      <c r="Z9" s="95">
        <f t="shared" si="15"/>
        <v>0.34</v>
      </c>
      <c r="AA9" s="95">
        <f t="shared" si="16"/>
        <v>0.3</v>
      </c>
      <c r="AB9" s="95">
        <f t="shared" si="17"/>
        <v>0.35</v>
      </c>
      <c r="AC9" s="95">
        <f t="shared" si="18"/>
        <v>0.35</v>
      </c>
      <c r="AD9" s="95">
        <f t="shared" si="19"/>
        <v>0.38</v>
      </c>
      <c r="AE9" s="95">
        <f t="shared" si="20"/>
        <v>0.31</v>
      </c>
      <c r="AF9" s="95">
        <f t="shared" si="21"/>
        <v>0.35</v>
      </c>
      <c r="AG9" s="95">
        <f t="shared" si="22"/>
        <v>0.28999999999999998</v>
      </c>
      <c r="AH9" s="95">
        <f t="shared" si="23"/>
        <v>0.31</v>
      </c>
      <c r="AI9" s="95">
        <f t="shared" si="24"/>
        <v>0.33</v>
      </c>
      <c r="AJ9" s="95">
        <f t="shared" si="25"/>
        <v>0.31</v>
      </c>
    </row>
    <row r="10" spans="1:36" ht="12.95" customHeight="1" x14ac:dyDescent="0.15">
      <c r="A10" s="94">
        <v>357</v>
      </c>
      <c r="B10" s="107" t="s">
        <v>74</v>
      </c>
      <c r="C10" s="107"/>
      <c r="D10" s="94">
        <v>10</v>
      </c>
      <c r="E10" s="94">
        <v>11</v>
      </c>
      <c r="F10" s="4">
        <f t="shared" si="0"/>
        <v>0.04</v>
      </c>
      <c r="G10" s="5" t="s">
        <v>63</v>
      </c>
      <c r="H10" s="94" t="s">
        <v>61</v>
      </c>
      <c r="I10" s="94"/>
      <c r="J10" s="1" t="s">
        <v>15</v>
      </c>
      <c r="K10" s="95">
        <f t="shared" si="1"/>
        <v>0.05</v>
      </c>
      <c r="L10" s="95">
        <f t="shared" si="2"/>
        <v>0.05</v>
      </c>
      <c r="M10" s="95">
        <f t="shared" si="3"/>
        <v>0.05</v>
      </c>
      <c r="N10" s="95">
        <f t="shared" si="4"/>
        <v>0.05</v>
      </c>
      <c r="O10" s="95">
        <f t="shared" si="5"/>
        <v>0.05</v>
      </c>
      <c r="P10" s="95">
        <f t="shared" si="26"/>
        <v>0.05</v>
      </c>
      <c r="Q10" s="95">
        <f t="shared" si="6"/>
        <v>0.05</v>
      </c>
      <c r="R10" s="95">
        <f t="shared" si="7"/>
        <v>0.05</v>
      </c>
      <c r="S10" s="95">
        <f t="shared" si="8"/>
        <v>0.05</v>
      </c>
      <c r="T10" s="95">
        <f t="shared" si="9"/>
        <v>0.05</v>
      </c>
      <c r="U10" s="95">
        <f t="shared" si="10"/>
        <v>0.05</v>
      </c>
      <c r="V10" s="95">
        <f t="shared" si="11"/>
        <v>0.05</v>
      </c>
      <c r="W10" s="95">
        <f t="shared" si="12"/>
        <v>0.05</v>
      </c>
      <c r="X10" s="95">
        <f t="shared" si="13"/>
        <v>0.05</v>
      </c>
      <c r="Y10" s="95">
        <f t="shared" si="14"/>
        <v>0.04</v>
      </c>
      <c r="Z10" s="95">
        <f t="shared" si="15"/>
        <v>0.05</v>
      </c>
      <c r="AA10" s="95">
        <f t="shared" si="16"/>
        <v>0.04</v>
      </c>
      <c r="AB10" s="95">
        <f t="shared" si="17"/>
        <v>0.04</v>
      </c>
      <c r="AC10" s="95">
        <f t="shared" si="18"/>
        <v>0.05</v>
      </c>
      <c r="AD10" s="95">
        <f t="shared" si="19"/>
        <v>0.06</v>
      </c>
      <c r="AE10" s="95">
        <f t="shared" si="20"/>
        <v>0.04</v>
      </c>
      <c r="AF10" s="95">
        <f t="shared" si="21"/>
        <v>0.04</v>
      </c>
      <c r="AG10" s="95">
        <f t="shared" si="22"/>
        <v>0.04</v>
      </c>
      <c r="AH10" s="95">
        <f t="shared" si="23"/>
        <v>0.04</v>
      </c>
      <c r="AI10" s="95">
        <f t="shared" si="24"/>
        <v>0.05</v>
      </c>
      <c r="AJ10" s="95">
        <f t="shared" si="25"/>
        <v>0.04</v>
      </c>
    </row>
    <row r="11" spans="1:36" ht="12.95" customHeight="1" x14ac:dyDescent="0.15">
      <c r="A11" s="94">
        <v>358</v>
      </c>
      <c r="B11" s="107" t="s">
        <v>74</v>
      </c>
      <c r="C11" s="107"/>
      <c r="D11" s="94">
        <v>14</v>
      </c>
      <c r="E11" s="94">
        <v>12</v>
      </c>
      <c r="F11" s="4">
        <f t="shared" si="0"/>
        <v>0.09</v>
      </c>
      <c r="G11" s="5" t="s">
        <v>63</v>
      </c>
      <c r="H11" s="94" t="s">
        <v>61</v>
      </c>
      <c r="I11" s="94"/>
      <c r="J11" s="1" t="s">
        <v>15</v>
      </c>
      <c r="K11" s="95">
        <f t="shared" si="1"/>
        <v>0.09</v>
      </c>
      <c r="L11" s="95">
        <f t="shared" si="2"/>
        <v>0.1</v>
      </c>
      <c r="M11" s="95">
        <f t="shared" si="3"/>
        <v>0.1</v>
      </c>
      <c r="N11" s="95">
        <f t="shared" si="4"/>
        <v>0.1</v>
      </c>
      <c r="O11" s="95">
        <f t="shared" si="5"/>
        <v>0.1</v>
      </c>
      <c r="P11" s="95">
        <f t="shared" si="26"/>
        <v>0.1</v>
      </c>
      <c r="Q11" s="95">
        <f t="shared" si="6"/>
        <v>0.09</v>
      </c>
      <c r="R11" s="95">
        <f t="shared" si="7"/>
        <v>0.1</v>
      </c>
      <c r="S11" s="95">
        <f t="shared" si="8"/>
        <v>0.1</v>
      </c>
      <c r="T11" s="95">
        <f t="shared" si="9"/>
        <v>0.1</v>
      </c>
      <c r="U11" s="95">
        <f t="shared" si="10"/>
        <v>0.1</v>
      </c>
      <c r="V11" s="95">
        <f t="shared" si="11"/>
        <v>0.1</v>
      </c>
      <c r="W11" s="95">
        <f t="shared" si="12"/>
        <v>0.1</v>
      </c>
      <c r="X11" s="95">
        <f t="shared" si="13"/>
        <v>0.1</v>
      </c>
      <c r="Y11" s="95">
        <f t="shared" si="14"/>
        <v>0.08</v>
      </c>
      <c r="Z11" s="95">
        <f t="shared" si="15"/>
        <v>0.1</v>
      </c>
      <c r="AA11" s="95">
        <f t="shared" si="16"/>
        <v>0.09</v>
      </c>
      <c r="AB11" s="95">
        <f t="shared" si="17"/>
        <v>0.09</v>
      </c>
      <c r="AC11" s="95">
        <f t="shared" si="18"/>
        <v>0.1</v>
      </c>
      <c r="AD11" s="95">
        <f t="shared" si="19"/>
        <v>0.12</v>
      </c>
      <c r="AE11" s="95">
        <f t="shared" si="20"/>
        <v>0.09</v>
      </c>
      <c r="AF11" s="95">
        <f t="shared" si="21"/>
        <v>0.09</v>
      </c>
      <c r="AG11" s="95">
        <f t="shared" si="22"/>
        <v>0.09</v>
      </c>
      <c r="AH11" s="95">
        <f t="shared" si="23"/>
        <v>0.09</v>
      </c>
      <c r="AI11" s="95">
        <f t="shared" si="24"/>
        <v>0.1</v>
      </c>
      <c r="AJ11" s="95">
        <f t="shared" si="25"/>
        <v>0.09</v>
      </c>
    </row>
    <row r="12" spans="1:36" ht="12.95" customHeight="1" x14ac:dyDescent="0.15">
      <c r="A12" s="94">
        <v>359</v>
      </c>
      <c r="B12" s="107" t="s">
        <v>74</v>
      </c>
      <c r="C12" s="107"/>
      <c r="D12" s="94">
        <v>14</v>
      </c>
      <c r="E12" s="94">
        <v>12</v>
      </c>
      <c r="F12" s="4">
        <f t="shared" si="0"/>
        <v>0.09</v>
      </c>
      <c r="G12" s="5" t="s">
        <v>127</v>
      </c>
      <c r="H12" s="94" t="s">
        <v>61</v>
      </c>
      <c r="I12" s="94"/>
      <c r="J12" s="1" t="s">
        <v>15</v>
      </c>
      <c r="K12" s="95">
        <f t="shared" si="1"/>
        <v>0.09</v>
      </c>
      <c r="L12" s="95">
        <f t="shared" si="2"/>
        <v>0.1</v>
      </c>
      <c r="M12" s="95">
        <f t="shared" si="3"/>
        <v>0.1</v>
      </c>
      <c r="N12" s="95">
        <f t="shared" si="4"/>
        <v>0.1</v>
      </c>
      <c r="O12" s="95">
        <f t="shared" si="5"/>
        <v>0.1</v>
      </c>
      <c r="P12" s="95">
        <f t="shared" si="26"/>
        <v>0.1</v>
      </c>
      <c r="Q12" s="95">
        <f t="shared" si="6"/>
        <v>0.09</v>
      </c>
      <c r="R12" s="95">
        <f t="shared" si="7"/>
        <v>0.1</v>
      </c>
      <c r="S12" s="95">
        <f t="shared" si="8"/>
        <v>0.1</v>
      </c>
      <c r="T12" s="95">
        <f t="shared" si="9"/>
        <v>0.1</v>
      </c>
      <c r="U12" s="95">
        <f t="shared" si="10"/>
        <v>0.1</v>
      </c>
      <c r="V12" s="95">
        <f t="shared" si="11"/>
        <v>0.1</v>
      </c>
      <c r="W12" s="95">
        <f t="shared" si="12"/>
        <v>0.1</v>
      </c>
      <c r="X12" s="95">
        <f t="shared" si="13"/>
        <v>0.1</v>
      </c>
      <c r="Y12" s="95">
        <f t="shared" si="14"/>
        <v>0.08</v>
      </c>
      <c r="Z12" s="95">
        <f t="shared" si="15"/>
        <v>0.1</v>
      </c>
      <c r="AA12" s="95">
        <f t="shared" si="16"/>
        <v>0.09</v>
      </c>
      <c r="AB12" s="95">
        <f t="shared" si="17"/>
        <v>0.09</v>
      </c>
      <c r="AC12" s="95">
        <f t="shared" si="18"/>
        <v>0.1</v>
      </c>
      <c r="AD12" s="95">
        <f t="shared" si="19"/>
        <v>0.12</v>
      </c>
      <c r="AE12" s="95">
        <f t="shared" si="20"/>
        <v>0.09</v>
      </c>
      <c r="AF12" s="95">
        <f t="shared" si="21"/>
        <v>0.09</v>
      </c>
      <c r="AG12" s="95">
        <f t="shared" si="22"/>
        <v>0.09</v>
      </c>
      <c r="AH12" s="95">
        <f t="shared" si="23"/>
        <v>0.09</v>
      </c>
      <c r="AI12" s="95">
        <f t="shared" si="24"/>
        <v>0.1</v>
      </c>
      <c r="AJ12" s="95">
        <f t="shared" si="25"/>
        <v>0.09</v>
      </c>
    </row>
    <row r="13" spans="1:36" ht="12.95" customHeight="1" x14ac:dyDescent="0.15">
      <c r="A13" s="94">
        <v>360</v>
      </c>
      <c r="B13" s="107" t="s">
        <v>74</v>
      </c>
      <c r="C13" s="107"/>
      <c r="D13" s="94">
        <v>10</v>
      </c>
      <c r="E13" s="94">
        <v>9</v>
      </c>
      <c r="F13" s="4">
        <f t="shared" si="0"/>
        <v>0.04</v>
      </c>
      <c r="G13" s="5" t="s">
        <v>127</v>
      </c>
      <c r="H13" s="94" t="s">
        <v>61</v>
      </c>
      <c r="I13" s="94"/>
      <c r="J13" s="1" t="s">
        <v>15</v>
      </c>
      <c r="K13" s="95">
        <f t="shared" si="1"/>
        <v>0.04</v>
      </c>
      <c r="L13" s="95">
        <f t="shared" si="2"/>
        <v>0.04</v>
      </c>
      <c r="M13" s="95">
        <f t="shared" si="3"/>
        <v>0.04</v>
      </c>
      <c r="N13" s="95">
        <f t="shared" si="4"/>
        <v>0.04</v>
      </c>
      <c r="O13" s="95">
        <f t="shared" si="5"/>
        <v>0.04</v>
      </c>
      <c r="P13" s="95">
        <f t="shared" si="26"/>
        <v>0.04</v>
      </c>
      <c r="Q13" s="95">
        <f t="shared" si="6"/>
        <v>0.04</v>
      </c>
      <c r="R13" s="95">
        <f t="shared" si="7"/>
        <v>0.04</v>
      </c>
      <c r="S13" s="95">
        <f t="shared" si="8"/>
        <v>0.04</v>
      </c>
      <c r="T13" s="95">
        <f t="shared" si="9"/>
        <v>0.04</v>
      </c>
      <c r="U13" s="95">
        <f t="shared" si="10"/>
        <v>0.04</v>
      </c>
      <c r="V13" s="95">
        <f t="shared" si="11"/>
        <v>0.04</v>
      </c>
      <c r="W13" s="95">
        <f t="shared" si="12"/>
        <v>0.04</v>
      </c>
      <c r="X13" s="95">
        <f t="shared" si="13"/>
        <v>0.04</v>
      </c>
      <c r="Y13" s="95">
        <f t="shared" si="14"/>
        <v>0.03</v>
      </c>
      <c r="Z13" s="95">
        <f t="shared" si="15"/>
        <v>0.04</v>
      </c>
      <c r="AA13" s="95">
        <f t="shared" si="16"/>
        <v>0.04</v>
      </c>
      <c r="AB13" s="95">
        <f t="shared" si="17"/>
        <v>0.04</v>
      </c>
      <c r="AC13" s="95">
        <f t="shared" si="18"/>
        <v>0.04</v>
      </c>
      <c r="AD13" s="95">
        <f t="shared" si="19"/>
        <v>0.05</v>
      </c>
      <c r="AE13" s="95">
        <f t="shared" si="20"/>
        <v>0.03</v>
      </c>
      <c r="AF13" s="95">
        <f t="shared" si="21"/>
        <v>0.04</v>
      </c>
      <c r="AG13" s="95">
        <f t="shared" si="22"/>
        <v>0.04</v>
      </c>
      <c r="AH13" s="95">
        <f t="shared" si="23"/>
        <v>0.03</v>
      </c>
      <c r="AI13" s="95">
        <f t="shared" si="24"/>
        <v>0.04</v>
      </c>
      <c r="AJ13" s="95">
        <f t="shared" si="25"/>
        <v>0.04</v>
      </c>
    </row>
    <row r="14" spans="1:36" ht="12.95" customHeight="1" x14ac:dyDescent="0.15">
      <c r="A14" s="94">
        <v>361</v>
      </c>
      <c r="B14" s="107" t="s">
        <v>74</v>
      </c>
      <c r="C14" s="107"/>
      <c r="D14" s="94">
        <v>12</v>
      </c>
      <c r="E14" s="94">
        <v>10</v>
      </c>
      <c r="F14" s="4">
        <f t="shared" si="0"/>
        <v>0.05</v>
      </c>
      <c r="G14" s="5" t="s">
        <v>127</v>
      </c>
      <c r="H14" s="94"/>
      <c r="I14" s="94"/>
      <c r="J14" s="1" t="s">
        <v>15</v>
      </c>
      <c r="K14" s="95">
        <f t="shared" si="1"/>
        <v>0.06</v>
      </c>
      <c r="L14" s="95">
        <f t="shared" si="2"/>
        <v>0.06</v>
      </c>
      <c r="M14" s="95">
        <f t="shared" si="3"/>
        <v>0.06</v>
      </c>
      <c r="N14" s="95">
        <f t="shared" si="4"/>
        <v>0.06</v>
      </c>
      <c r="O14" s="95">
        <f t="shared" si="5"/>
        <v>0.06</v>
      </c>
      <c r="P14" s="95">
        <f t="shared" si="26"/>
        <v>0.06</v>
      </c>
      <c r="Q14" s="95">
        <f t="shared" si="6"/>
        <v>0.06</v>
      </c>
      <c r="R14" s="95">
        <f t="shared" si="7"/>
        <v>0.06</v>
      </c>
      <c r="S14" s="95">
        <f t="shared" si="8"/>
        <v>0.06</v>
      </c>
      <c r="T14" s="95">
        <f t="shared" si="9"/>
        <v>0.06</v>
      </c>
      <c r="U14" s="95">
        <f t="shared" si="10"/>
        <v>0.06</v>
      </c>
      <c r="V14" s="95">
        <f t="shared" si="11"/>
        <v>0.06</v>
      </c>
      <c r="W14" s="95">
        <f t="shared" si="12"/>
        <v>0.06</v>
      </c>
      <c r="X14" s="95">
        <f t="shared" si="13"/>
        <v>0.06</v>
      </c>
      <c r="Y14" s="95">
        <f t="shared" si="14"/>
        <v>0.05</v>
      </c>
      <c r="Z14" s="95">
        <f t="shared" si="15"/>
        <v>0.06</v>
      </c>
      <c r="AA14" s="95">
        <f t="shared" si="16"/>
        <v>0.06</v>
      </c>
      <c r="AB14" s="95">
        <f t="shared" si="17"/>
        <v>0.06</v>
      </c>
      <c r="AC14" s="95">
        <f t="shared" si="18"/>
        <v>0.06</v>
      </c>
      <c r="AD14" s="95">
        <f t="shared" si="19"/>
        <v>7.0000000000000007E-2</v>
      </c>
      <c r="AE14" s="95">
        <f t="shared" si="20"/>
        <v>0.05</v>
      </c>
      <c r="AF14" s="95">
        <f t="shared" si="21"/>
        <v>0.06</v>
      </c>
      <c r="AG14" s="95">
        <f t="shared" si="22"/>
        <v>0.05</v>
      </c>
      <c r="AH14" s="95">
        <f t="shared" si="23"/>
        <v>0.05</v>
      </c>
      <c r="AI14" s="95">
        <f t="shared" si="24"/>
        <v>0.06</v>
      </c>
      <c r="AJ14" s="95">
        <f t="shared" si="25"/>
        <v>0.05</v>
      </c>
    </row>
    <row r="15" spans="1:36" ht="12.95" customHeight="1" x14ac:dyDescent="0.15">
      <c r="A15" s="94">
        <v>362</v>
      </c>
      <c r="B15" s="107" t="s">
        <v>74</v>
      </c>
      <c r="C15" s="107"/>
      <c r="D15" s="94">
        <v>8</v>
      </c>
      <c r="E15" s="94">
        <v>8</v>
      </c>
      <c r="F15" s="4">
        <f t="shared" si="0"/>
        <v>0.02</v>
      </c>
      <c r="G15" s="5" t="s">
        <v>127</v>
      </c>
      <c r="H15" s="94" t="s">
        <v>61</v>
      </c>
      <c r="I15" s="94"/>
      <c r="J15" s="1" t="s">
        <v>15</v>
      </c>
      <c r="K15" s="95">
        <f t="shared" si="1"/>
        <v>0.02</v>
      </c>
      <c r="L15" s="95">
        <f t="shared" si="2"/>
        <v>0.02</v>
      </c>
      <c r="M15" s="95">
        <f t="shared" si="3"/>
        <v>0.02</v>
      </c>
      <c r="N15" s="95">
        <f t="shared" si="4"/>
        <v>0.02</v>
      </c>
      <c r="O15" s="95">
        <f t="shared" si="5"/>
        <v>0.02</v>
      </c>
      <c r="P15" s="95">
        <f t="shared" si="26"/>
        <v>0.02</v>
      </c>
      <c r="Q15" s="95">
        <f t="shared" si="6"/>
        <v>0.02</v>
      </c>
      <c r="R15" s="95">
        <f t="shared" si="7"/>
        <v>0.02</v>
      </c>
      <c r="S15" s="95">
        <f t="shared" si="8"/>
        <v>0.02</v>
      </c>
      <c r="T15" s="95">
        <f t="shared" si="9"/>
        <v>0.02</v>
      </c>
      <c r="U15" s="95">
        <f t="shared" si="10"/>
        <v>0.02</v>
      </c>
      <c r="V15" s="95">
        <f t="shared" si="11"/>
        <v>0.02</v>
      </c>
      <c r="W15" s="95">
        <f t="shared" si="12"/>
        <v>0.02</v>
      </c>
      <c r="X15" s="95">
        <f t="shared" si="13"/>
        <v>0.02</v>
      </c>
      <c r="Y15" s="95">
        <f t="shared" si="14"/>
        <v>0.02</v>
      </c>
      <c r="Z15" s="95">
        <f t="shared" si="15"/>
        <v>0.02</v>
      </c>
      <c r="AA15" s="95">
        <f t="shared" si="16"/>
        <v>0.02</v>
      </c>
      <c r="AB15" s="95">
        <f t="shared" si="17"/>
        <v>0.02</v>
      </c>
      <c r="AC15" s="95">
        <f t="shared" si="18"/>
        <v>0.02</v>
      </c>
      <c r="AD15" s="95">
        <f t="shared" si="19"/>
        <v>0.03</v>
      </c>
      <c r="AE15" s="95">
        <f t="shared" si="20"/>
        <v>0.02</v>
      </c>
      <c r="AF15" s="95">
        <f t="shared" si="21"/>
        <v>0.02</v>
      </c>
      <c r="AG15" s="95">
        <f t="shared" si="22"/>
        <v>0.02</v>
      </c>
      <c r="AH15" s="95">
        <f t="shared" si="23"/>
        <v>0.02</v>
      </c>
      <c r="AI15" s="95">
        <f t="shared" si="24"/>
        <v>0.02</v>
      </c>
      <c r="AJ15" s="95">
        <f t="shared" si="25"/>
        <v>0.02</v>
      </c>
    </row>
    <row r="16" spans="1:36" ht="12.95" customHeight="1" x14ac:dyDescent="0.15">
      <c r="A16" s="94">
        <v>363</v>
      </c>
      <c r="B16" s="107" t="s">
        <v>68</v>
      </c>
      <c r="C16" s="107"/>
      <c r="D16" s="94">
        <v>16</v>
      </c>
      <c r="E16" s="94">
        <v>14</v>
      </c>
      <c r="F16" s="4">
        <f t="shared" si="0"/>
        <v>0.13</v>
      </c>
      <c r="G16" s="5"/>
      <c r="H16" s="94" t="s">
        <v>61</v>
      </c>
      <c r="I16" s="94"/>
      <c r="J16" s="1" t="s">
        <v>15</v>
      </c>
      <c r="K16" s="95">
        <f t="shared" si="1"/>
        <v>0.14000000000000001</v>
      </c>
      <c r="L16" s="95">
        <f t="shared" si="2"/>
        <v>0.15</v>
      </c>
      <c r="M16" s="95">
        <f t="shared" si="3"/>
        <v>0.15</v>
      </c>
      <c r="N16" s="95">
        <f t="shared" si="4"/>
        <v>0.15</v>
      </c>
      <c r="O16" s="95">
        <f t="shared" si="5"/>
        <v>0.15</v>
      </c>
      <c r="P16" s="95">
        <f t="shared" si="26"/>
        <v>0.15</v>
      </c>
      <c r="Q16" s="95">
        <f t="shared" si="6"/>
        <v>0.14000000000000001</v>
      </c>
      <c r="R16" s="95">
        <f t="shared" si="7"/>
        <v>0.14000000000000001</v>
      </c>
      <c r="S16" s="95">
        <f t="shared" si="8"/>
        <v>0.15</v>
      </c>
      <c r="T16" s="95">
        <f t="shared" si="9"/>
        <v>0.15</v>
      </c>
      <c r="U16" s="95">
        <f t="shared" si="10"/>
        <v>0.14000000000000001</v>
      </c>
      <c r="V16" s="95">
        <f t="shared" si="11"/>
        <v>0.15</v>
      </c>
      <c r="W16" s="95">
        <f t="shared" si="12"/>
        <v>0.14000000000000001</v>
      </c>
      <c r="X16" s="95">
        <f t="shared" si="13"/>
        <v>0.15</v>
      </c>
      <c r="Y16" s="95">
        <f t="shared" si="14"/>
        <v>0.13</v>
      </c>
      <c r="Z16" s="95">
        <f t="shared" si="15"/>
        <v>0.14000000000000001</v>
      </c>
      <c r="AA16" s="95">
        <f t="shared" si="16"/>
        <v>0.13</v>
      </c>
      <c r="AB16" s="95">
        <f t="shared" si="17"/>
        <v>0.14000000000000001</v>
      </c>
      <c r="AC16" s="95">
        <f t="shared" si="18"/>
        <v>0.15</v>
      </c>
      <c r="AD16" s="95">
        <f t="shared" si="19"/>
        <v>0.17</v>
      </c>
      <c r="AE16" s="95">
        <f t="shared" si="20"/>
        <v>0.13</v>
      </c>
      <c r="AF16" s="95">
        <f t="shared" si="21"/>
        <v>0.14000000000000001</v>
      </c>
      <c r="AG16" s="95">
        <f t="shared" si="22"/>
        <v>0.13</v>
      </c>
      <c r="AH16" s="95">
        <f t="shared" si="23"/>
        <v>0.13</v>
      </c>
      <c r="AI16" s="95">
        <f t="shared" si="24"/>
        <v>0.15</v>
      </c>
      <c r="AJ16" s="95">
        <f t="shared" si="25"/>
        <v>0.13</v>
      </c>
    </row>
    <row r="17" spans="1:36" ht="12.95" customHeight="1" x14ac:dyDescent="0.15">
      <c r="A17" s="94">
        <v>364</v>
      </c>
      <c r="B17" s="107" t="s">
        <v>74</v>
      </c>
      <c r="C17" s="107"/>
      <c r="D17" s="94">
        <v>30</v>
      </c>
      <c r="E17" s="94">
        <v>16</v>
      </c>
      <c r="F17" s="4">
        <f t="shared" si="0"/>
        <v>0.51</v>
      </c>
      <c r="G17" s="5"/>
      <c r="H17" s="94"/>
      <c r="I17" s="94"/>
      <c r="J17" s="1" t="s">
        <v>15</v>
      </c>
      <c r="K17" s="95">
        <f t="shared" si="1"/>
        <v>0.47</v>
      </c>
      <c r="L17" s="95">
        <f t="shared" si="2"/>
        <v>0.53</v>
      </c>
      <c r="M17" s="95">
        <f t="shared" si="3"/>
        <v>0.51</v>
      </c>
      <c r="N17" s="95">
        <f t="shared" si="4"/>
        <v>0.52</v>
      </c>
      <c r="O17" s="95">
        <f t="shared" si="5"/>
        <v>0.53</v>
      </c>
      <c r="P17" s="95">
        <f t="shared" si="26"/>
        <v>0.51</v>
      </c>
      <c r="Q17" s="95">
        <f t="shared" si="6"/>
        <v>0.48</v>
      </c>
      <c r="R17" s="95">
        <f t="shared" si="7"/>
        <v>0.55000000000000004</v>
      </c>
      <c r="S17" s="95">
        <f t="shared" si="8"/>
        <v>0.52</v>
      </c>
      <c r="T17" s="95">
        <f t="shared" si="9"/>
        <v>0.51</v>
      </c>
      <c r="U17" s="95">
        <f t="shared" si="10"/>
        <v>0.52</v>
      </c>
      <c r="V17" s="95">
        <f t="shared" si="11"/>
        <v>0.57999999999999996</v>
      </c>
      <c r="W17" s="95">
        <f t="shared" si="12"/>
        <v>0.53</v>
      </c>
      <c r="X17" s="95">
        <f t="shared" si="13"/>
        <v>0.52</v>
      </c>
      <c r="Y17" s="95">
        <f t="shared" si="14"/>
        <v>0.51</v>
      </c>
      <c r="Z17" s="95">
        <f t="shared" si="15"/>
        <v>0.52</v>
      </c>
      <c r="AA17" s="95">
        <f t="shared" si="16"/>
        <v>0.47</v>
      </c>
      <c r="AB17" s="95">
        <f t="shared" si="17"/>
        <v>0.56999999999999995</v>
      </c>
      <c r="AC17" s="95">
        <f t="shared" si="18"/>
        <v>0.55000000000000004</v>
      </c>
      <c r="AD17" s="95">
        <f t="shared" si="19"/>
        <v>0.56000000000000005</v>
      </c>
      <c r="AE17" s="95">
        <f t="shared" si="20"/>
        <v>0.5</v>
      </c>
      <c r="AF17" s="95">
        <f t="shared" si="21"/>
        <v>0.55000000000000004</v>
      </c>
      <c r="AG17" s="95">
        <f t="shared" si="22"/>
        <v>0.48</v>
      </c>
      <c r="AH17" s="95">
        <f t="shared" si="23"/>
        <v>0.51</v>
      </c>
      <c r="AI17" s="95">
        <f t="shared" si="24"/>
        <v>0.52</v>
      </c>
      <c r="AJ17" s="95">
        <f t="shared" si="25"/>
        <v>0.51</v>
      </c>
    </row>
    <row r="18" spans="1:36" ht="12.95" customHeight="1" x14ac:dyDescent="0.15">
      <c r="A18" s="94">
        <v>365</v>
      </c>
      <c r="B18" s="107" t="s">
        <v>222</v>
      </c>
      <c r="C18" s="107"/>
      <c r="D18" s="94">
        <v>8</v>
      </c>
      <c r="E18" s="94">
        <v>7</v>
      </c>
      <c r="F18" s="4">
        <f t="shared" si="0"/>
        <v>0.02</v>
      </c>
      <c r="G18" s="5"/>
      <c r="H18" s="94" t="s">
        <v>61</v>
      </c>
      <c r="I18" s="94"/>
      <c r="J18" s="1" t="s">
        <v>15</v>
      </c>
      <c r="K18" s="95">
        <f t="shared" si="1"/>
        <v>0.02</v>
      </c>
      <c r="L18" s="95">
        <f t="shared" si="2"/>
        <v>0.02</v>
      </c>
      <c r="M18" s="95">
        <f t="shared" si="3"/>
        <v>0.02</v>
      </c>
      <c r="N18" s="95">
        <f t="shared" si="4"/>
        <v>0.02</v>
      </c>
      <c r="O18" s="95">
        <f t="shared" si="5"/>
        <v>0.02</v>
      </c>
      <c r="P18" s="95">
        <f t="shared" si="26"/>
        <v>0.02</v>
      </c>
      <c r="Q18" s="95">
        <f t="shared" si="6"/>
        <v>0.02</v>
      </c>
      <c r="R18" s="95">
        <f t="shared" si="7"/>
        <v>0.02</v>
      </c>
      <c r="S18" s="95">
        <f t="shared" si="8"/>
        <v>0.02</v>
      </c>
      <c r="T18" s="95">
        <f t="shared" si="9"/>
        <v>0.02</v>
      </c>
      <c r="U18" s="95">
        <f t="shared" si="10"/>
        <v>0.02</v>
      </c>
      <c r="V18" s="95">
        <f t="shared" si="11"/>
        <v>0.02</v>
      </c>
      <c r="W18" s="95">
        <f t="shared" si="12"/>
        <v>0.02</v>
      </c>
      <c r="X18" s="95">
        <f t="shared" si="13"/>
        <v>0.02</v>
      </c>
      <c r="Y18" s="95">
        <f t="shared" si="14"/>
        <v>0.02</v>
      </c>
      <c r="Z18" s="95">
        <f t="shared" si="15"/>
        <v>0.02</v>
      </c>
      <c r="AA18" s="95">
        <f t="shared" si="16"/>
        <v>0.02</v>
      </c>
      <c r="AB18" s="95">
        <f t="shared" si="17"/>
        <v>0.02</v>
      </c>
      <c r="AC18" s="95">
        <f t="shared" si="18"/>
        <v>0.02</v>
      </c>
      <c r="AD18" s="95">
        <f t="shared" si="19"/>
        <v>0.03</v>
      </c>
      <c r="AE18" s="95">
        <f t="shared" si="20"/>
        <v>0.02</v>
      </c>
      <c r="AF18" s="95">
        <f t="shared" si="21"/>
        <v>0.02</v>
      </c>
      <c r="AG18" s="95">
        <f t="shared" si="22"/>
        <v>0.02</v>
      </c>
      <c r="AH18" s="95">
        <f t="shared" si="23"/>
        <v>0.02</v>
      </c>
      <c r="AI18" s="95">
        <f t="shared" si="24"/>
        <v>0.02</v>
      </c>
      <c r="AJ18" s="95">
        <f t="shared" si="25"/>
        <v>0.02</v>
      </c>
    </row>
    <row r="19" spans="1:36" ht="12.95" customHeight="1" x14ac:dyDescent="0.15">
      <c r="A19" s="94">
        <v>366</v>
      </c>
      <c r="B19" s="107" t="s">
        <v>222</v>
      </c>
      <c r="C19" s="107"/>
      <c r="D19" s="94">
        <v>8</v>
      </c>
      <c r="E19" s="94">
        <v>8</v>
      </c>
      <c r="F19" s="4">
        <f t="shared" si="0"/>
        <v>0.02</v>
      </c>
      <c r="G19" s="5"/>
      <c r="H19" s="94" t="s">
        <v>61</v>
      </c>
      <c r="I19" s="94"/>
      <c r="J19" s="1" t="s">
        <v>15</v>
      </c>
      <c r="K19" s="95">
        <f t="shared" si="1"/>
        <v>0.02</v>
      </c>
      <c r="L19" s="95">
        <f t="shared" si="2"/>
        <v>0.02</v>
      </c>
      <c r="M19" s="95">
        <f t="shared" si="3"/>
        <v>0.02</v>
      </c>
      <c r="N19" s="95">
        <f t="shared" si="4"/>
        <v>0.02</v>
      </c>
      <c r="O19" s="95">
        <f t="shared" si="5"/>
        <v>0.02</v>
      </c>
      <c r="P19" s="95">
        <f t="shared" si="26"/>
        <v>0.02</v>
      </c>
      <c r="Q19" s="95">
        <f t="shared" si="6"/>
        <v>0.02</v>
      </c>
      <c r="R19" s="95">
        <f t="shared" si="7"/>
        <v>0.02</v>
      </c>
      <c r="S19" s="95">
        <f t="shared" si="8"/>
        <v>0.02</v>
      </c>
      <c r="T19" s="95">
        <f t="shared" si="9"/>
        <v>0.02</v>
      </c>
      <c r="U19" s="95">
        <f t="shared" si="10"/>
        <v>0.02</v>
      </c>
      <c r="V19" s="95">
        <f t="shared" si="11"/>
        <v>0.02</v>
      </c>
      <c r="W19" s="95">
        <f t="shared" si="12"/>
        <v>0.02</v>
      </c>
      <c r="X19" s="95">
        <f t="shared" si="13"/>
        <v>0.02</v>
      </c>
      <c r="Y19" s="95">
        <f t="shared" si="14"/>
        <v>0.02</v>
      </c>
      <c r="Z19" s="95">
        <f t="shared" si="15"/>
        <v>0.02</v>
      </c>
      <c r="AA19" s="95">
        <f t="shared" si="16"/>
        <v>0.02</v>
      </c>
      <c r="AB19" s="95">
        <f t="shared" si="17"/>
        <v>0.02</v>
      </c>
      <c r="AC19" s="95">
        <f t="shared" si="18"/>
        <v>0.02</v>
      </c>
      <c r="AD19" s="95">
        <f t="shared" si="19"/>
        <v>0.03</v>
      </c>
      <c r="AE19" s="95">
        <f t="shared" si="20"/>
        <v>0.02</v>
      </c>
      <c r="AF19" s="95">
        <f t="shared" si="21"/>
        <v>0.02</v>
      </c>
      <c r="AG19" s="95">
        <f t="shared" si="22"/>
        <v>0.02</v>
      </c>
      <c r="AH19" s="95">
        <f t="shared" si="23"/>
        <v>0.02</v>
      </c>
      <c r="AI19" s="95">
        <f t="shared" si="24"/>
        <v>0.02</v>
      </c>
      <c r="AJ19" s="95">
        <f t="shared" si="25"/>
        <v>0.02</v>
      </c>
    </row>
    <row r="20" spans="1:36" ht="12.95" customHeight="1" x14ac:dyDescent="0.15">
      <c r="A20" s="94">
        <v>367</v>
      </c>
      <c r="B20" s="107" t="s">
        <v>68</v>
      </c>
      <c r="C20" s="107"/>
      <c r="D20" s="94">
        <v>16</v>
      </c>
      <c r="E20" s="94">
        <v>9</v>
      </c>
      <c r="F20" s="4">
        <f t="shared" si="0"/>
        <v>0.09</v>
      </c>
      <c r="G20" s="5"/>
      <c r="H20" s="94" t="s">
        <v>61</v>
      </c>
      <c r="I20" s="94"/>
      <c r="J20" s="1" t="s">
        <v>15</v>
      </c>
      <c r="K20" s="95">
        <f t="shared" si="1"/>
        <v>0.09</v>
      </c>
      <c r="L20" s="95">
        <f t="shared" si="2"/>
        <v>0.09</v>
      </c>
      <c r="M20" s="95">
        <f t="shared" si="3"/>
        <v>0.09</v>
      </c>
      <c r="N20" s="95">
        <f t="shared" si="4"/>
        <v>0.09</v>
      </c>
      <c r="O20" s="95">
        <f t="shared" si="5"/>
        <v>0.1</v>
      </c>
      <c r="P20" s="95">
        <f t="shared" si="26"/>
        <v>0.09</v>
      </c>
      <c r="Q20" s="95">
        <f t="shared" si="6"/>
        <v>0.09</v>
      </c>
      <c r="R20" s="95">
        <f t="shared" si="7"/>
        <v>0.09</v>
      </c>
      <c r="S20" s="95">
        <f t="shared" si="8"/>
        <v>0.09</v>
      </c>
      <c r="T20" s="95">
        <f t="shared" si="9"/>
        <v>0.08</v>
      </c>
      <c r="U20" s="95">
        <f t="shared" si="10"/>
        <v>0.09</v>
      </c>
      <c r="V20" s="95">
        <f t="shared" si="11"/>
        <v>0.1</v>
      </c>
      <c r="W20" s="95">
        <f t="shared" si="12"/>
        <v>0.1</v>
      </c>
      <c r="X20" s="95">
        <f t="shared" si="13"/>
        <v>0.09</v>
      </c>
      <c r="Y20" s="95">
        <f t="shared" si="14"/>
        <v>0.08</v>
      </c>
      <c r="Z20" s="95">
        <f t="shared" si="15"/>
        <v>0.1</v>
      </c>
      <c r="AA20" s="95">
        <f t="shared" si="16"/>
        <v>0.09</v>
      </c>
      <c r="AB20" s="95">
        <f t="shared" si="17"/>
        <v>0.09</v>
      </c>
      <c r="AC20" s="95">
        <f t="shared" si="18"/>
        <v>0.09</v>
      </c>
      <c r="AD20" s="95">
        <f t="shared" si="19"/>
        <v>0.11</v>
      </c>
      <c r="AE20" s="95">
        <f t="shared" si="20"/>
        <v>0.08</v>
      </c>
      <c r="AF20" s="95">
        <f t="shared" si="21"/>
        <v>0.09</v>
      </c>
      <c r="AG20" s="95">
        <f t="shared" si="22"/>
        <v>0.09</v>
      </c>
      <c r="AH20" s="95">
        <f t="shared" si="23"/>
        <v>0.09</v>
      </c>
      <c r="AI20" s="95">
        <f t="shared" si="24"/>
        <v>0.09</v>
      </c>
      <c r="AJ20" s="95">
        <f t="shared" si="25"/>
        <v>0.09</v>
      </c>
    </row>
    <row r="21" spans="1:36" ht="12.95" customHeight="1" x14ac:dyDescent="0.15">
      <c r="A21" s="94">
        <v>368</v>
      </c>
      <c r="B21" s="107" t="s">
        <v>62</v>
      </c>
      <c r="C21" s="107"/>
      <c r="D21" s="94">
        <v>24</v>
      </c>
      <c r="E21" s="94">
        <v>14</v>
      </c>
      <c r="F21" s="4">
        <f t="shared" si="0"/>
        <v>0.28999999999999998</v>
      </c>
      <c r="G21" s="5"/>
      <c r="H21" s="94"/>
      <c r="I21" s="94"/>
      <c r="J21" s="1" t="s">
        <v>15</v>
      </c>
      <c r="K21" s="95">
        <f t="shared" si="1"/>
        <v>0.28000000000000003</v>
      </c>
      <c r="L21" s="95">
        <f t="shared" si="2"/>
        <v>0.31</v>
      </c>
      <c r="M21" s="95">
        <f t="shared" si="3"/>
        <v>0.3</v>
      </c>
      <c r="N21" s="95">
        <f t="shared" si="4"/>
        <v>0.3</v>
      </c>
      <c r="O21" s="95">
        <f t="shared" si="5"/>
        <v>0.31</v>
      </c>
      <c r="P21" s="95">
        <f t="shared" si="26"/>
        <v>0.3</v>
      </c>
      <c r="Q21" s="95">
        <f t="shared" si="6"/>
        <v>0.28000000000000003</v>
      </c>
      <c r="R21" s="95">
        <f t="shared" si="7"/>
        <v>0.31</v>
      </c>
      <c r="S21" s="95">
        <f t="shared" si="8"/>
        <v>0.3</v>
      </c>
      <c r="T21" s="95">
        <f t="shared" si="9"/>
        <v>0.28999999999999998</v>
      </c>
      <c r="U21" s="95">
        <f t="shared" si="10"/>
        <v>0.3</v>
      </c>
      <c r="V21" s="95">
        <f t="shared" si="11"/>
        <v>0.33</v>
      </c>
      <c r="W21" s="95">
        <f t="shared" si="12"/>
        <v>0.31</v>
      </c>
      <c r="X21" s="95">
        <f t="shared" si="13"/>
        <v>0.3</v>
      </c>
      <c r="Y21" s="95">
        <f t="shared" si="14"/>
        <v>0.28999999999999998</v>
      </c>
      <c r="Z21" s="95">
        <f t="shared" si="15"/>
        <v>0.3</v>
      </c>
      <c r="AA21" s="95">
        <f t="shared" si="16"/>
        <v>0.27</v>
      </c>
      <c r="AB21" s="95">
        <f t="shared" si="17"/>
        <v>0.32</v>
      </c>
      <c r="AC21" s="95">
        <f t="shared" si="18"/>
        <v>0.31</v>
      </c>
      <c r="AD21" s="95">
        <f t="shared" si="19"/>
        <v>0.34</v>
      </c>
      <c r="AE21" s="95">
        <f t="shared" si="20"/>
        <v>0.28000000000000003</v>
      </c>
      <c r="AF21" s="95">
        <f t="shared" si="21"/>
        <v>0.31</v>
      </c>
      <c r="AG21" s="95">
        <f t="shared" si="22"/>
        <v>0.28000000000000003</v>
      </c>
      <c r="AH21" s="95">
        <f t="shared" si="23"/>
        <v>0.28999999999999998</v>
      </c>
      <c r="AI21" s="95">
        <f t="shared" si="24"/>
        <v>0.31</v>
      </c>
      <c r="AJ21" s="95">
        <f t="shared" si="25"/>
        <v>0.28999999999999998</v>
      </c>
    </row>
    <row r="22" spans="1:36" ht="12.95" customHeight="1" x14ac:dyDescent="0.15">
      <c r="A22" s="94">
        <v>369</v>
      </c>
      <c r="B22" s="107" t="s">
        <v>314</v>
      </c>
      <c r="C22" s="107"/>
      <c r="D22" s="94">
        <v>8</v>
      </c>
      <c r="E22" s="94">
        <v>6</v>
      </c>
      <c r="F22" s="4">
        <f t="shared" si="0"/>
        <v>0.02</v>
      </c>
      <c r="G22" s="5"/>
      <c r="H22" s="94" t="s">
        <v>61</v>
      </c>
      <c r="I22" s="94"/>
      <c r="J22" s="1" t="s">
        <v>15</v>
      </c>
      <c r="K22" s="95">
        <f t="shared" si="1"/>
        <v>0.02</v>
      </c>
      <c r="L22" s="95">
        <f t="shared" si="2"/>
        <v>0.02</v>
      </c>
      <c r="M22" s="95">
        <f t="shared" si="3"/>
        <v>0.02</v>
      </c>
      <c r="N22" s="95">
        <f t="shared" si="4"/>
        <v>0.02</v>
      </c>
      <c r="O22" s="95">
        <f t="shared" si="5"/>
        <v>0.02</v>
      </c>
      <c r="P22" s="95">
        <f t="shared" si="26"/>
        <v>0.02</v>
      </c>
      <c r="Q22" s="95">
        <f t="shared" si="6"/>
        <v>0.02</v>
      </c>
      <c r="R22" s="95">
        <f t="shared" si="7"/>
        <v>0.02</v>
      </c>
      <c r="S22" s="95">
        <f t="shared" si="8"/>
        <v>0.02</v>
      </c>
      <c r="T22" s="95">
        <f t="shared" si="9"/>
        <v>0.01</v>
      </c>
      <c r="U22" s="95">
        <f t="shared" si="10"/>
        <v>0.02</v>
      </c>
      <c r="V22" s="95">
        <f t="shared" si="11"/>
        <v>0.02</v>
      </c>
      <c r="W22" s="95">
        <f t="shared" si="12"/>
        <v>0.02</v>
      </c>
      <c r="X22" s="95">
        <f t="shared" si="13"/>
        <v>0.02</v>
      </c>
      <c r="Y22" s="95">
        <f t="shared" si="14"/>
        <v>0.01</v>
      </c>
      <c r="Z22" s="95">
        <f t="shared" si="15"/>
        <v>0.02</v>
      </c>
      <c r="AA22" s="95">
        <f t="shared" si="16"/>
        <v>0.02</v>
      </c>
      <c r="AB22" s="95">
        <f t="shared" si="17"/>
        <v>0.02</v>
      </c>
      <c r="AC22" s="95">
        <f t="shared" si="18"/>
        <v>0.02</v>
      </c>
      <c r="AD22" s="95">
        <f t="shared" si="19"/>
        <v>0.02</v>
      </c>
      <c r="AE22" s="95">
        <f t="shared" si="20"/>
        <v>0.01</v>
      </c>
      <c r="AF22" s="95">
        <f t="shared" si="21"/>
        <v>0.02</v>
      </c>
      <c r="AG22" s="95">
        <f t="shared" si="22"/>
        <v>0.02</v>
      </c>
      <c r="AH22" s="95">
        <f t="shared" si="23"/>
        <v>0.02</v>
      </c>
      <c r="AI22" s="95">
        <f t="shared" si="24"/>
        <v>0.02</v>
      </c>
      <c r="AJ22" s="95">
        <f t="shared" si="25"/>
        <v>0.02</v>
      </c>
    </row>
    <row r="23" spans="1:36" ht="12.95" customHeight="1" x14ac:dyDescent="0.15">
      <c r="A23" s="94">
        <v>370</v>
      </c>
      <c r="B23" s="107" t="s">
        <v>57</v>
      </c>
      <c r="C23" s="107"/>
      <c r="D23" s="94">
        <v>10</v>
      </c>
      <c r="E23" s="94">
        <v>7</v>
      </c>
      <c r="F23" s="4">
        <f t="shared" si="0"/>
        <v>0.03</v>
      </c>
      <c r="G23" s="5"/>
      <c r="H23" s="94" t="s">
        <v>61</v>
      </c>
      <c r="I23" s="94"/>
      <c r="J23" s="1" t="s">
        <v>15</v>
      </c>
      <c r="K23" s="95">
        <f t="shared" si="1"/>
        <v>0.03</v>
      </c>
      <c r="L23" s="95">
        <f t="shared" si="2"/>
        <v>0.03</v>
      </c>
      <c r="M23" s="95">
        <f t="shared" si="3"/>
        <v>0.03</v>
      </c>
      <c r="N23" s="95">
        <f t="shared" si="4"/>
        <v>0.03</v>
      </c>
      <c r="O23" s="95">
        <f t="shared" si="5"/>
        <v>0.03</v>
      </c>
      <c r="P23" s="95">
        <f t="shared" si="26"/>
        <v>0.03</v>
      </c>
      <c r="Q23" s="95">
        <f t="shared" si="6"/>
        <v>0.03</v>
      </c>
      <c r="R23" s="95">
        <f t="shared" si="7"/>
        <v>0.03</v>
      </c>
      <c r="S23" s="95">
        <f t="shared" si="8"/>
        <v>0.03</v>
      </c>
      <c r="T23" s="95">
        <f t="shared" si="9"/>
        <v>0.03</v>
      </c>
      <c r="U23" s="95">
        <f t="shared" si="10"/>
        <v>0.03</v>
      </c>
      <c r="V23" s="95">
        <f t="shared" si="11"/>
        <v>0.03</v>
      </c>
      <c r="W23" s="95">
        <f t="shared" si="12"/>
        <v>0.03</v>
      </c>
      <c r="X23" s="95">
        <f t="shared" si="13"/>
        <v>0.03</v>
      </c>
      <c r="Y23" s="95">
        <f t="shared" si="14"/>
        <v>0.03</v>
      </c>
      <c r="Z23" s="95">
        <f t="shared" si="15"/>
        <v>0.03</v>
      </c>
      <c r="AA23" s="95">
        <f t="shared" si="16"/>
        <v>0.03</v>
      </c>
      <c r="AB23" s="95">
        <f t="shared" si="17"/>
        <v>0.03</v>
      </c>
      <c r="AC23" s="95">
        <f t="shared" si="18"/>
        <v>0.03</v>
      </c>
      <c r="AD23" s="95">
        <f t="shared" si="19"/>
        <v>0.04</v>
      </c>
      <c r="AE23" s="95">
        <f t="shared" si="20"/>
        <v>0.02</v>
      </c>
      <c r="AF23" s="95">
        <f t="shared" si="21"/>
        <v>0.03</v>
      </c>
      <c r="AG23" s="95">
        <f t="shared" si="22"/>
        <v>0.03</v>
      </c>
      <c r="AH23" s="95">
        <f t="shared" si="23"/>
        <v>0.03</v>
      </c>
      <c r="AI23" s="95">
        <f t="shared" si="24"/>
        <v>0.03</v>
      </c>
      <c r="AJ23" s="95">
        <f t="shared" si="25"/>
        <v>0.03</v>
      </c>
    </row>
    <row r="24" spans="1:36" ht="12.95" customHeight="1" x14ac:dyDescent="0.15">
      <c r="A24" s="94">
        <v>371</v>
      </c>
      <c r="B24" s="107" t="s">
        <v>60</v>
      </c>
      <c r="C24" s="107"/>
      <c r="D24" s="94">
        <v>10</v>
      </c>
      <c r="E24" s="94">
        <v>8</v>
      </c>
      <c r="F24" s="4">
        <f t="shared" si="0"/>
        <v>0.03</v>
      </c>
      <c r="G24" s="5"/>
      <c r="H24" s="94" t="s">
        <v>61</v>
      </c>
      <c r="I24" s="94"/>
      <c r="J24" s="1" t="s">
        <v>15</v>
      </c>
      <c r="K24" s="95">
        <f t="shared" si="1"/>
        <v>0.03</v>
      </c>
      <c r="L24" s="95">
        <f t="shared" si="2"/>
        <v>0.03</v>
      </c>
      <c r="M24" s="95">
        <f t="shared" si="3"/>
        <v>0.03</v>
      </c>
      <c r="N24" s="95">
        <f t="shared" si="4"/>
        <v>0.04</v>
      </c>
      <c r="O24" s="95">
        <f t="shared" si="5"/>
        <v>0.04</v>
      </c>
      <c r="P24" s="95">
        <f t="shared" si="26"/>
        <v>0.03</v>
      </c>
      <c r="Q24" s="95">
        <f t="shared" si="6"/>
        <v>0.03</v>
      </c>
      <c r="R24" s="95">
        <f t="shared" si="7"/>
        <v>0.03</v>
      </c>
      <c r="S24" s="95">
        <f t="shared" si="8"/>
        <v>0.03</v>
      </c>
      <c r="T24" s="95">
        <f t="shared" si="9"/>
        <v>0.03</v>
      </c>
      <c r="U24" s="95">
        <f t="shared" si="10"/>
        <v>0.03</v>
      </c>
      <c r="V24" s="95">
        <f t="shared" si="11"/>
        <v>0.04</v>
      </c>
      <c r="W24" s="95">
        <f t="shared" si="12"/>
        <v>0.04</v>
      </c>
      <c r="X24" s="95">
        <f t="shared" si="13"/>
        <v>0.03</v>
      </c>
      <c r="Y24" s="95">
        <f t="shared" si="14"/>
        <v>0.03</v>
      </c>
      <c r="Z24" s="95">
        <f t="shared" si="15"/>
        <v>0.04</v>
      </c>
      <c r="AA24" s="95">
        <f t="shared" si="16"/>
        <v>0.03</v>
      </c>
      <c r="AB24" s="95">
        <f t="shared" si="17"/>
        <v>0.03</v>
      </c>
      <c r="AC24" s="95">
        <f t="shared" si="18"/>
        <v>0.03</v>
      </c>
      <c r="AD24" s="95">
        <f t="shared" si="19"/>
        <v>0.04</v>
      </c>
      <c r="AE24" s="95">
        <f t="shared" si="20"/>
        <v>0.03</v>
      </c>
      <c r="AF24" s="95">
        <f t="shared" si="21"/>
        <v>0.03</v>
      </c>
      <c r="AG24" s="95">
        <f t="shared" si="22"/>
        <v>0.03</v>
      </c>
      <c r="AH24" s="95">
        <f t="shared" si="23"/>
        <v>0.03</v>
      </c>
      <c r="AI24" s="95">
        <f t="shared" si="24"/>
        <v>0.04</v>
      </c>
      <c r="AJ24" s="95">
        <f t="shared" si="25"/>
        <v>0.03</v>
      </c>
    </row>
    <row r="25" spans="1:36" ht="12.95" customHeight="1" x14ac:dyDescent="0.15">
      <c r="A25" s="94">
        <v>372</v>
      </c>
      <c r="B25" s="107" t="s">
        <v>68</v>
      </c>
      <c r="C25" s="107"/>
      <c r="D25" s="94">
        <v>14</v>
      </c>
      <c r="E25" s="94">
        <v>9</v>
      </c>
      <c r="F25" s="4">
        <f t="shared" si="0"/>
        <v>7.0000000000000007E-2</v>
      </c>
      <c r="G25" s="5"/>
      <c r="H25" s="94" t="s">
        <v>61</v>
      </c>
      <c r="I25" s="94"/>
      <c r="J25" s="1" t="s">
        <v>15</v>
      </c>
      <c r="K25" s="95">
        <f t="shared" si="1"/>
        <v>7.0000000000000007E-2</v>
      </c>
      <c r="L25" s="95">
        <f t="shared" si="2"/>
        <v>7.0000000000000007E-2</v>
      </c>
      <c r="M25" s="95">
        <f t="shared" si="3"/>
        <v>7.0000000000000007E-2</v>
      </c>
      <c r="N25" s="95">
        <f t="shared" si="4"/>
        <v>7.0000000000000007E-2</v>
      </c>
      <c r="O25" s="95">
        <f t="shared" si="5"/>
        <v>0.08</v>
      </c>
      <c r="P25" s="95">
        <f t="shared" si="26"/>
        <v>7.0000000000000007E-2</v>
      </c>
      <c r="Q25" s="95">
        <f t="shared" si="6"/>
        <v>7.0000000000000007E-2</v>
      </c>
      <c r="R25" s="95">
        <f t="shared" si="7"/>
        <v>7.0000000000000007E-2</v>
      </c>
      <c r="S25" s="95">
        <f t="shared" si="8"/>
        <v>7.0000000000000007E-2</v>
      </c>
      <c r="T25" s="95">
        <f t="shared" si="9"/>
        <v>0.06</v>
      </c>
      <c r="U25" s="95">
        <f t="shared" si="10"/>
        <v>7.0000000000000007E-2</v>
      </c>
      <c r="V25" s="95">
        <f t="shared" si="11"/>
        <v>0.08</v>
      </c>
      <c r="W25" s="95">
        <f t="shared" si="12"/>
        <v>7.0000000000000007E-2</v>
      </c>
      <c r="X25" s="95">
        <f t="shared" si="13"/>
        <v>7.0000000000000007E-2</v>
      </c>
      <c r="Y25" s="95">
        <f t="shared" si="14"/>
        <v>0.06</v>
      </c>
      <c r="Z25" s="95">
        <f t="shared" si="15"/>
        <v>7.0000000000000007E-2</v>
      </c>
      <c r="AA25" s="95">
        <f t="shared" si="16"/>
        <v>7.0000000000000007E-2</v>
      </c>
      <c r="AB25" s="95">
        <f t="shared" si="17"/>
        <v>7.0000000000000007E-2</v>
      </c>
      <c r="AC25" s="95">
        <f t="shared" si="18"/>
        <v>7.0000000000000007E-2</v>
      </c>
      <c r="AD25" s="95">
        <f t="shared" si="19"/>
        <v>0.09</v>
      </c>
      <c r="AE25" s="95">
        <f t="shared" si="20"/>
        <v>0.06</v>
      </c>
      <c r="AF25" s="95">
        <f t="shared" si="21"/>
        <v>7.0000000000000007E-2</v>
      </c>
      <c r="AG25" s="95">
        <f t="shared" si="22"/>
        <v>7.0000000000000007E-2</v>
      </c>
      <c r="AH25" s="95">
        <f t="shared" si="23"/>
        <v>7.0000000000000007E-2</v>
      </c>
      <c r="AI25" s="95">
        <f t="shared" si="24"/>
        <v>7.0000000000000007E-2</v>
      </c>
      <c r="AJ25" s="95">
        <f t="shared" si="25"/>
        <v>7.0000000000000007E-2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7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5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5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5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5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315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22</v>
      </c>
      <c r="D47" s="14">
        <f>COUNTIF(G4:G43,"*下層*")</f>
        <v>0</v>
      </c>
      <c r="E47" s="14">
        <f>COUNTA(A4:A43)</f>
        <v>22</v>
      </c>
      <c r="F47" s="10"/>
      <c r="G47" s="15">
        <f>C47*100</f>
        <v>2200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11</v>
      </c>
      <c r="D48" s="14" t="str">
        <f>IF(D47&gt;0,ROUND(SUMIF(G4:G43,"*下層*",E4:E43)/D47,0),"")</f>
        <v/>
      </c>
      <c r="E48" s="14">
        <f>ROUND(SUM(E4:E43)/E47,0)</f>
        <v>11</v>
      </c>
      <c r="F48" s="13"/>
      <c r="G48" s="15">
        <f>C48</f>
        <v>11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15</v>
      </c>
      <c r="D49" s="14" t="str">
        <f>IF(D47&gt;0,ROUND(SUMIF(G4:G43,"*下層*",D4:D43)/D47,0),"")</f>
        <v/>
      </c>
      <c r="E49" s="14">
        <f>ROUND(SUM(D4:D43)/E47,0)</f>
        <v>15</v>
      </c>
      <c r="F49" s="13"/>
      <c r="G49" s="15">
        <f>C49</f>
        <v>15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3.13</v>
      </c>
      <c r="D50" s="16">
        <f>SUMIF(G4:G43,"*下層*",F4:F43)</f>
        <v>0</v>
      </c>
      <c r="E50" s="4">
        <f>SUM(F4:F43)</f>
        <v>3.13</v>
      </c>
      <c r="F50" s="13"/>
      <c r="G50" s="17">
        <f>C50*100</f>
        <v>313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形状比＝73、Sr＝19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16</v>
      </c>
      <c r="D54" s="14">
        <f>COUNTIF(H4:H43,"▲")</f>
        <v>0</v>
      </c>
      <c r="E54" s="14">
        <f>COUNTA(H4:H43)</f>
        <v>16</v>
      </c>
      <c r="F54" s="10"/>
      <c r="G54" s="15">
        <f>C54*100</f>
        <v>1600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1.2800000000000002</v>
      </c>
      <c r="D57" s="16">
        <f>SUMIF(H4:H43,"▲",F4:F43)</f>
        <v>0</v>
      </c>
      <c r="E57" s="16">
        <f>SUM(C57:D57)</f>
        <v>1.2800000000000002</v>
      </c>
      <c r="F57" s="13"/>
      <c r="G57" s="19">
        <f>C57*100</f>
        <v>128.00000000000003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72.7</v>
      </c>
      <c r="D61" s="20" t="str">
        <f>IF(D47&gt;0,ROUND(D54/D47*100,1),"")</f>
        <v/>
      </c>
      <c r="E61" s="20">
        <f>ROUND(E54/E47*100,1)</f>
        <v>72.7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40.9</v>
      </c>
      <c r="D62" s="20" t="str">
        <f>IF(D47&gt;0,ROUND(D57/D50*100,1),"")</f>
        <v/>
      </c>
      <c r="E62" s="20">
        <f>ROUND(E57/E50*100,1)</f>
        <v>40.9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1.8499999999999996</v>
      </c>
      <c r="D69" s="16" t="str">
        <f>IF(D66&gt;0,D50-D57,"")</f>
        <v/>
      </c>
      <c r="E69" s="4">
        <f>SUM(C69:D69)</f>
        <v>1.8499999999999996</v>
      </c>
      <c r="F69" s="13"/>
      <c r="G69" s="17">
        <f>C69*100</f>
        <v>184.99999999999997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形状比＝65、Sr＝27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51" priority="16" stopIfTrue="1">
      <formula>AND(($H4="スギ"),(#REF!&lt;12))</formula>
    </cfRule>
  </conditionalFormatting>
  <conditionalFormatting sqref="L4:L43">
    <cfRule type="expression" dxfId="350" priority="15" stopIfTrue="1">
      <formula>AND(($H4="スギ"),(#REF!&lt;22),(#REF!&gt;=12))</formula>
    </cfRule>
  </conditionalFormatting>
  <conditionalFormatting sqref="M4:M43">
    <cfRule type="expression" dxfId="349" priority="14" stopIfTrue="1">
      <formula>AND(($H4="スギ"),(#REF!&lt;32),(#REF!&gt;=22))</formula>
    </cfRule>
  </conditionalFormatting>
  <conditionalFormatting sqref="N4:N43">
    <cfRule type="expression" dxfId="348" priority="13" stopIfTrue="1">
      <formula>AND(($H4="スギ"),(#REF!&lt;42),(#REF!&gt;=32))</formula>
    </cfRule>
  </conditionalFormatting>
  <conditionalFormatting sqref="U4:U43 Z4:AF43 AJ4:AJ43 O4:P43">
    <cfRule type="expression" dxfId="347" priority="12" stopIfTrue="1">
      <formula>AND(($H4="スギ"),(#REF!&gt;=42))</formula>
    </cfRule>
  </conditionalFormatting>
  <conditionalFormatting sqref="Q4:Q43 AA4:AA43">
    <cfRule type="expression" dxfId="346" priority="11" stopIfTrue="1">
      <formula>AND(($H4="ヒノキ"),(#REF!&lt;12))</formula>
    </cfRule>
  </conditionalFormatting>
  <conditionalFormatting sqref="R4:R43 AB4:AE43">
    <cfRule type="expression" dxfId="345" priority="10" stopIfTrue="1">
      <formula>AND(($H4="ヒノキ"),(#REF!&lt;22),(#REF!&gt;=12))</formula>
    </cfRule>
  </conditionalFormatting>
  <conditionalFormatting sqref="S4:S43">
    <cfRule type="expression" dxfId="344" priority="9" stopIfTrue="1">
      <formula>AND(($H4="ヒノキ"),(#REF!&lt;32),(#REF!&gt;=22))</formula>
    </cfRule>
  </conditionalFormatting>
  <conditionalFormatting sqref="T4:U43 Z4:AF43 AJ4:AJ43">
    <cfRule type="expression" dxfId="343" priority="8" stopIfTrue="1">
      <formula>AND(($H4="ヒノキ"),(#REF!&gt;=32))</formula>
    </cfRule>
  </conditionalFormatting>
  <conditionalFormatting sqref="V4:V43 AA4:AA43">
    <cfRule type="expression" dxfId="342" priority="7" stopIfTrue="1">
      <formula>AND(($H4="アカマツ"),(#REF!&lt;12))</formula>
    </cfRule>
  </conditionalFormatting>
  <conditionalFormatting sqref="W4:W43 AB4:AB43">
    <cfRule type="expression" dxfId="341" priority="6" stopIfTrue="1">
      <formula>AND(($H4="アカマツ"),(#REF!&lt;22),(#REF!&gt;=12))</formula>
    </cfRule>
  </conditionalFormatting>
  <conditionalFormatting sqref="X4:X43 AC4:AC43">
    <cfRule type="expression" dxfId="340" priority="5" stopIfTrue="1">
      <formula>AND(($H4="アカマツ"),(#REF!&lt;42),(#REF!&gt;=22))</formula>
    </cfRule>
  </conditionalFormatting>
  <conditionalFormatting sqref="Y4:AF43 AJ4:AJ43">
    <cfRule type="expression" dxfId="339" priority="4" stopIfTrue="1">
      <formula>AND(($H4="アカマツ"),(#REF!&gt;=42))</formula>
    </cfRule>
  </conditionalFormatting>
  <conditionalFormatting sqref="AG4:AG43">
    <cfRule type="expression" dxfId="338" priority="3" stopIfTrue="1">
      <formula>AND(($H4&lt;&gt;"スギ"),($H4&lt;&gt;"ヒノキ"),($H4&lt;&gt;"アカマツ"),(#REF!&lt;12))</formula>
    </cfRule>
  </conditionalFormatting>
  <conditionalFormatting sqref="AH4:AH43">
    <cfRule type="expression" dxfId="33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3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ABFC3-C5DE-44D5-819B-3A635BAA9F80}">
  <sheetPr>
    <tabColor rgb="FFFFFF00"/>
  </sheetPr>
  <dimension ref="A1:AJ120"/>
  <sheetViews>
    <sheetView showGridLines="0" tabSelected="1" view="pageBreakPreview" topLeftCell="A28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258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381</v>
      </c>
      <c r="B4" s="107" t="s">
        <v>58</v>
      </c>
      <c r="C4" s="107"/>
      <c r="D4" s="94">
        <v>20</v>
      </c>
      <c r="E4" s="94">
        <v>16</v>
      </c>
      <c r="F4" s="4">
        <f t="shared" ref="F4:F43" si="0">IF(D4&gt;0,IF(B4="スギ",P4,IF(B4="ヒノキ",U4,IF(B4="アカマツ",Z4,IF(B4="カラマツ",AF4,AJ4)))),"")</f>
        <v>0.23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0.23</v>
      </c>
      <c r="L4" s="95">
        <f t="shared" ref="L4:L43" si="2">ROUND(10^(-5+0.73504+1.83346*LOG(D4)+1.06569*LOG(E4)),2)</f>
        <v>0.25</v>
      </c>
      <c r="M4" s="95">
        <f t="shared" ref="M4:M43" si="3">ROUND(10^(-5+0.71514+1.74357*LOG(D4)+1.17719*LOG(E4)),2)</f>
        <v>0.25</v>
      </c>
      <c r="N4" s="95">
        <f t="shared" ref="N4:N43" si="4">ROUND(10^(-5+0.82956+1.76381*LOG(D4)+1.06412*LOG(E4)),2)</f>
        <v>0.25</v>
      </c>
      <c r="O4" s="95">
        <f t="shared" ref="O4:O43" si="5">ROUND(10^(-5+0.88226+1.79204*LOG(D4)+0.99303*LOG(E4)),2)</f>
        <v>0.26</v>
      </c>
      <c r="P4" s="95">
        <f>HLOOKUP($D4,K$3:O$43,MATCH($A4,$A$3:$A$43,0),1)</f>
        <v>0.25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0.23</v>
      </c>
      <c r="R4" s="95">
        <f t="shared" ref="R4:R43" si="7">ROUND(10^(1.905709*LOG(D4)+1.011385*LOG(E4)-4.293729),2)</f>
        <v>0.25</v>
      </c>
      <c r="S4" s="95">
        <f t="shared" ref="S4:S43" si="8">ROUND(10^(1.771888*LOG(D4)+1.138415*LOG(E4)-4.271259),2)</f>
        <v>0.25</v>
      </c>
      <c r="T4" s="95">
        <f t="shared" ref="T4:T43" si="9">ROUND(10^(1.671519*LOG(D4)+1.363617*LOG(E4)-4.404407),2)</f>
        <v>0.26</v>
      </c>
      <c r="U4" s="95">
        <f t="shared" ref="U4:U43" si="10">HLOOKUP($D4,Q$3:T$43,MATCH($A4,$A$3:$A$43,0),1)</f>
        <v>0.25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0.26</v>
      </c>
      <c r="W4" s="95">
        <f t="shared" ref="W4:W43" si="12">ROUND(10^(-4.155639+1.847898*LOG(D4)+0.951955*LOG(E4)),2)</f>
        <v>0.25</v>
      </c>
      <c r="X4" s="95">
        <f t="shared" ref="X4:X43" si="13">ROUND(10^(-4.194535+1.804172*LOG(D4)+1.034248*LOG(E4)),2)</f>
        <v>0.25</v>
      </c>
      <c r="Y4" s="95">
        <f t="shared" ref="Y4:Y43" si="14">ROUND(10^(-4.42347+2.006485*LOG(D4)+0.967757*LOG(E4)),2)</f>
        <v>0.23</v>
      </c>
      <c r="Z4" s="95">
        <f t="shared" ref="Z4:Z43" si="15">HLOOKUP($D4,V$3:Y$43,MATCH($A4,$A$3:$A$43,0),1)</f>
        <v>0.25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0.22</v>
      </c>
      <c r="AB4" s="95">
        <f t="shared" ref="AB4:AB43" si="17">ROUND(10^(1.979213*LOG(D4)+0.998347*LOG(E4)-4.369281),2)</f>
        <v>0.26</v>
      </c>
      <c r="AC4" s="95">
        <f t="shared" ref="AC4:AC43" si="18">ROUND(10^(1.904401*LOG(D4)+1.062478*LOG(E4)-4.348104),2)</f>
        <v>0.26</v>
      </c>
      <c r="AD4" s="95">
        <f t="shared" ref="AD4:AD43" si="19">ROUND(10^(1.640825*LOG(D4)+1.080387*LOG(E4)-3.976731),2)</f>
        <v>0.28999999999999998</v>
      </c>
      <c r="AE4" s="95">
        <f t="shared" ref="AE4:AE43" si="20">ROUND(10^(1.90887*LOG(D4)+1.088002*LOG(E4)-4.431495),2)</f>
        <v>0.23</v>
      </c>
      <c r="AF4" s="95">
        <f t="shared" ref="AF4:AF43" si="21">HLOOKUP($D4,AA$3:AE$43,MATCH($A4,$A$3:$A$43,0),1)</f>
        <v>0.26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0.22</v>
      </c>
      <c r="AH4" s="95">
        <f t="shared" ref="AH4:AH43" si="23">ROUND(10^(1.93813902*LOG(D4)+0.96697002*LOG(E4)-4.32216295),2)</f>
        <v>0.23</v>
      </c>
      <c r="AI4" s="95">
        <f t="shared" ref="AI4:AI43" si="24">ROUND(10^(1.82464098*LOG(D4)+0.97625989*LOG(E4)-4.15096808),2)</f>
        <v>0.25</v>
      </c>
      <c r="AJ4" s="95">
        <f t="shared" ref="AJ4:AJ43" si="25">HLOOKUP($D4,AG$3:AI$43,MATCH($A4,$A$3:$A$43,0),1)</f>
        <v>0.23</v>
      </c>
    </row>
    <row r="5" spans="1:36" ht="12.95" customHeight="1" x14ac:dyDescent="0.15">
      <c r="A5" s="94">
        <v>382</v>
      </c>
      <c r="B5" s="107" t="s">
        <v>68</v>
      </c>
      <c r="C5" s="107"/>
      <c r="D5" s="94">
        <v>14</v>
      </c>
      <c r="E5" s="94">
        <v>11</v>
      </c>
      <c r="F5" s="4">
        <f t="shared" si="0"/>
        <v>0.08</v>
      </c>
      <c r="G5" s="5" t="s">
        <v>63</v>
      </c>
      <c r="H5" s="94" t="s">
        <v>61</v>
      </c>
      <c r="I5" s="94"/>
      <c r="J5" s="1" t="s">
        <v>15</v>
      </c>
      <c r="K5" s="95">
        <f t="shared" si="1"/>
        <v>0.09</v>
      </c>
      <c r="L5" s="95">
        <f t="shared" si="2"/>
        <v>0.09</v>
      </c>
      <c r="M5" s="95">
        <f t="shared" si="3"/>
        <v>0.09</v>
      </c>
      <c r="N5" s="95">
        <f t="shared" si="4"/>
        <v>0.09</v>
      </c>
      <c r="O5" s="95">
        <f t="shared" si="5"/>
        <v>0.09</v>
      </c>
      <c r="P5" s="95">
        <f t="shared" ref="P5:P43" si="26">HLOOKUP($D5,K$3:O$43,MATCH(A5,$A$3:$A$43,0),1)</f>
        <v>0.09</v>
      </c>
      <c r="Q5" s="95">
        <f t="shared" si="6"/>
        <v>0.08</v>
      </c>
      <c r="R5" s="95">
        <f t="shared" si="7"/>
        <v>0.09</v>
      </c>
      <c r="S5" s="95">
        <f t="shared" si="8"/>
        <v>0.09</v>
      </c>
      <c r="T5" s="95">
        <f t="shared" si="9"/>
        <v>0.09</v>
      </c>
      <c r="U5" s="95">
        <f t="shared" si="10"/>
        <v>0.09</v>
      </c>
      <c r="V5" s="95">
        <f t="shared" si="11"/>
        <v>0.09</v>
      </c>
      <c r="W5" s="95">
        <f t="shared" si="12"/>
        <v>0.09</v>
      </c>
      <c r="X5" s="95">
        <f t="shared" si="13"/>
        <v>0.09</v>
      </c>
      <c r="Y5" s="95">
        <f t="shared" si="14"/>
        <v>0.08</v>
      </c>
      <c r="Z5" s="95">
        <f t="shared" si="15"/>
        <v>0.09</v>
      </c>
      <c r="AA5" s="95">
        <f t="shared" si="16"/>
        <v>0.08</v>
      </c>
      <c r="AB5" s="95">
        <f t="shared" si="17"/>
        <v>0.09</v>
      </c>
      <c r="AC5" s="95">
        <f t="shared" si="18"/>
        <v>0.09</v>
      </c>
      <c r="AD5" s="95">
        <f t="shared" si="19"/>
        <v>0.11</v>
      </c>
      <c r="AE5" s="95">
        <f t="shared" si="20"/>
        <v>0.08</v>
      </c>
      <c r="AF5" s="95">
        <f t="shared" si="21"/>
        <v>0.09</v>
      </c>
      <c r="AG5" s="95">
        <f t="shared" si="22"/>
        <v>0.08</v>
      </c>
      <c r="AH5" s="95">
        <f t="shared" si="23"/>
        <v>0.08</v>
      </c>
      <c r="AI5" s="95">
        <f t="shared" si="24"/>
        <v>0.09</v>
      </c>
      <c r="AJ5" s="95">
        <f t="shared" si="25"/>
        <v>0.08</v>
      </c>
    </row>
    <row r="6" spans="1:36" ht="12.95" customHeight="1" x14ac:dyDescent="0.15">
      <c r="A6" s="94">
        <v>383</v>
      </c>
      <c r="B6" s="107" t="s">
        <v>68</v>
      </c>
      <c r="C6" s="107"/>
      <c r="D6" s="94">
        <v>14</v>
      </c>
      <c r="E6" s="94">
        <v>11</v>
      </c>
      <c r="F6" s="4">
        <f t="shared" si="0"/>
        <v>0.08</v>
      </c>
      <c r="G6" s="5" t="s">
        <v>63</v>
      </c>
      <c r="H6" s="94" t="s">
        <v>61</v>
      </c>
      <c r="I6" s="94"/>
      <c r="J6" s="1" t="s">
        <v>15</v>
      </c>
      <c r="K6" s="95">
        <f t="shared" si="1"/>
        <v>0.09</v>
      </c>
      <c r="L6" s="95">
        <f t="shared" si="2"/>
        <v>0.09</v>
      </c>
      <c r="M6" s="95">
        <f t="shared" si="3"/>
        <v>0.09</v>
      </c>
      <c r="N6" s="95">
        <f t="shared" si="4"/>
        <v>0.09</v>
      </c>
      <c r="O6" s="95">
        <f t="shared" si="5"/>
        <v>0.09</v>
      </c>
      <c r="P6" s="95">
        <f t="shared" si="26"/>
        <v>0.09</v>
      </c>
      <c r="Q6" s="95">
        <f t="shared" si="6"/>
        <v>0.08</v>
      </c>
      <c r="R6" s="95">
        <f t="shared" si="7"/>
        <v>0.09</v>
      </c>
      <c r="S6" s="95">
        <f t="shared" si="8"/>
        <v>0.09</v>
      </c>
      <c r="T6" s="95">
        <f t="shared" si="9"/>
        <v>0.09</v>
      </c>
      <c r="U6" s="95">
        <f t="shared" si="10"/>
        <v>0.09</v>
      </c>
      <c r="V6" s="95">
        <f t="shared" si="11"/>
        <v>0.09</v>
      </c>
      <c r="W6" s="95">
        <f t="shared" si="12"/>
        <v>0.09</v>
      </c>
      <c r="X6" s="95">
        <f t="shared" si="13"/>
        <v>0.09</v>
      </c>
      <c r="Y6" s="95">
        <f t="shared" si="14"/>
        <v>0.08</v>
      </c>
      <c r="Z6" s="95">
        <f t="shared" si="15"/>
        <v>0.09</v>
      </c>
      <c r="AA6" s="95">
        <f t="shared" si="16"/>
        <v>0.08</v>
      </c>
      <c r="AB6" s="95">
        <f t="shared" si="17"/>
        <v>0.09</v>
      </c>
      <c r="AC6" s="95">
        <f t="shared" si="18"/>
        <v>0.09</v>
      </c>
      <c r="AD6" s="95">
        <f t="shared" si="19"/>
        <v>0.11</v>
      </c>
      <c r="AE6" s="95">
        <f t="shared" si="20"/>
        <v>0.08</v>
      </c>
      <c r="AF6" s="95">
        <f t="shared" si="21"/>
        <v>0.09</v>
      </c>
      <c r="AG6" s="95">
        <f t="shared" si="22"/>
        <v>0.08</v>
      </c>
      <c r="AH6" s="95">
        <f t="shared" si="23"/>
        <v>0.08</v>
      </c>
      <c r="AI6" s="95">
        <f t="shared" si="24"/>
        <v>0.09</v>
      </c>
      <c r="AJ6" s="95">
        <f t="shared" si="25"/>
        <v>0.08</v>
      </c>
    </row>
    <row r="7" spans="1:36" ht="12.95" customHeight="1" x14ac:dyDescent="0.15">
      <c r="A7" s="94">
        <v>384</v>
      </c>
      <c r="B7" s="107" t="s">
        <v>55</v>
      </c>
      <c r="C7" s="107"/>
      <c r="D7" s="94">
        <v>8</v>
      </c>
      <c r="E7" s="94">
        <v>8</v>
      </c>
      <c r="F7" s="4">
        <f t="shared" si="0"/>
        <v>0.02</v>
      </c>
      <c r="G7" s="5"/>
      <c r="H7" s="94" t="s">
        <v>61</v>
      </c>
      <c r="I7" s="94"/>
      <c r="J7" s="1" t="s">
        <v>15</v>
      </c>
      <c r="K7" s="95">
        <f t="shared" si="1"/>
        <v>0.02</v>
      </c>
      <c r="L7" s="95">
        <f t="shared" si="2"/>
        <v>0.02</v>
      </c>
      <c r="M7" s="95">
        <f t="shared" si="3"/>
        <v>0.02</v>
      </c>
      <c r="N7" s="95">
        <f t="shared" si="4"/>
        <v>0.02</v>
      </c>
      <c r="O7" s="95">
        <f t="shared" si="5"/>
        <v>0.02</v>
      </c>
      <c r="P7" s="95">
        <f t="shared" si="26"/>
        <v>0.02</v>
      </c>
      <c r="Q7" s="95">
        <f t="shared" si="6"/>
        <v>0.02</v>
      </c>
      <c r="R7" s="95">
        <f t="shared" si="7"/>
        <v>0.02</v>
      </c>
      <c r="S7" s="95">
        <f t="shared" si="8"/>
        <v>0.02</v>
      </c>
      <c r="T7" s="95">
        <f t="shared" si="9"/>
        <v>0.02</v>
      </c>
      <c r="U7" s="95">
        <f t="shared" si="10"/>
        <v>0.02</v>
      </c>
      <c r="V7" s="95">
        <f t="shared" si="11"/>
        <v>0.02</v>
      </c>
      <c r="W7" s="95">
        <f t="shared" si="12"/>
        <v>0.02</v>
      </c>
      <c r="X7" s="95">
        <f t="shared" si="13"/>
        <v>0.02</v>
      </c>
      <c r="Y7" s="95">
        <f t="shared" si="14"/>
        <v>0.02</v>
      </c>
      <c r="Z7" s="95">
        <f t="shared" si="15"/>
        <v>0.02</v>
      </c>
      <c r="AA7" s="95">
        <f t="shared" si="16"/>
        <v>0.02</v>
      </c>
      <c r="AB7" s="95">
        <f t="shared" si="17"/>
        <v>0.02</v>
      </c>
      <c r="AC7" s="95">
        <f t="shared" si="18"/>
        <v>0.02</v>
      </c>
      <c r="AD7" s="95">
        <f t="shared" si="19"/>
        <v>0.03</v>
      </c>
      <c r="AE7" s="95">
        <f t="shared" si="20"/>
        <v>0.02</v>
      </c>
      <c r="AF7" s="95">
        <f t="shared" si="21"/>
        <v>0.02</v>
      </c>
      <c r="AG7" s="95">
        <f t="shared" si="22"/>
        <v>0.02</v>
      </c>
      <c r="AH7" s="95">
        <f t="shared" si="23"/>
        <v>0.02</v>
      </c>
      <c r="AI7" s="95">
        <f t="shared" si="24"/>
        <v>0.02</v>
      </c>
      <c r="AJ7" s="95">
        <f t="shared" si="25"/>
        <v>0.02</v>
      </c>
    </row>
    <row r="8" spans="1:36" ht="12.95" customHeight="1" x14ac:dyDescent="0.15">
      <c r="A8" s="94">
        <v>385</v>
      </c>
      <c r="B8" s="107" t="s">
        <v>56</v>
      </c>
      <c r="C8" s="107"/>
      <c r="D8" s="94">
        <v>14</v>
      </c>
      <c r="E8" s="94">
        <v>14</v>
      </c>
      <c r="F8" s="4">
        <f t="shared" si="0"/>
        <v>0.1</v>
      </c>
      <c r="G8" s="5"/>
      <c r="H8" s="94"/>
      <c r="I8" s="94"/>
      <c r="J8" s="1" t="s">
        <v>15</v>
      </c>
      <c r="K8" s="95">
        <f t="shared" si="1"/>
        <v>0.11</v>
      </c>
      <c r="L8" s="95">
        <f t="shared" si="2"/>
        <v>0.11</v>
      </c>
      <c r="M8" s="95">
        <f t="shared" si="3"/>
        <v>0.12</v>
      </c>
      <c r="N8" s="95">
        <f t="shared" si="4"/>
        <v>0.12</v>
      </c>
      <c r="O8" s="95">
        <f t="shared" si="5"/>
        <v>0.12</v>
      </c>
      <c r="P8" s="95">
        <f t="shared" si="26"/>
        <v>0.11</v>
      </c>
      <c r="Q8" s="95">
        <f t="shared" si="6"/>
        <v>0.11</v>
      </c>
      <c r="R8" s="95">
        <f t="shared" si="7"/>
        <v>0.11</v>
      </c>
      <c r="S8" s="95">
        <f t="shared" si="8"/>
        <v>0.12</v>
      </c>
      <c r="T8" s="95">
        <f t="shared" si="9"/>
        <v>0.12</v>
      </c>
      <c r="U8" s="95">
        <f t="shared" si="10"/>
        <v>0.11</v>
      </c>
      <c r="V8" s="95">
        <f t="shared" si="11"/>
        <v>0.12</v>
      </c>
      <c r="W8" s="95">
        <f t="shared" si="12"/>
        <v>0.11</v>
      </c>
      <c r="X8" s="95">
        <f t="shared" si="13"/>
        <v>0.11</v>
      </c>
      <c r="Y8" s="95">
        <f t="shared" si="14"/>
        <v>0.1</v>
      </c>
      <c r="Z8" s="95">
        <f t="shared" si="15"/>
        <v>0.11</v>
      </c>
      <c r="AA8" s="95">
        <f t="shared" si="16"/>
        <v>0.1</v>
      </c>
      <c r="AB8" s="95">
        <f t="shared" si="17"/>
        <v>0.11</v>
      </c>
      <c r="AC8" s="95">
        <f t="shared" si="18"/>
        <v>0.11</v>
      </c>
      <c r="AD8" s="95">
        <f t="shared" si="19"/>
        <v>0.14000000000000001</v>
      </c>
      <c r="AE8" s="95">
        <f t="shared" si="20"/>
        <v>0.1</v>
      </c>
      <c r="AF8" s="95">
        <f t="shared" si="21"/>
        <v>0.11</v>
      </c>
      <c r="AG8" s="95">
        <f t="shared" si="22"/>
        <v>0.1</v>
      </c>
      <c r="AH8" s="95">
        <f t="shared" si="23"/>
        <v>0.1</v>
      </c>
      <c r="AI8" s="95">
        <f t="shared" si="24"/>
        <v>0.11</v>
      </c>
      <c r="AJ8" s="95">
        <f t="shared" si="25"/>
        <v>0.1</v>
      </c>
    </row>
    <row r="9" spans="1:36" ht="12.95" customHeight="1" x14ac:dyDescent="0.15">
      <c r="A9" s="94">
        <v>386</v>
      </c>
      <c r="B9" s="107" t="s">
        <v>68</v>
      </c>
      <c r="C9" s="107"/>
      <c r="D9" s="94">
        <v>10</v>
      </c>
      <c r="E9" s="94">
        <v>8</v>
      </c>
      <c r="F9" s="4">
        <f t="shared" si="0"/>
        <v>0.03</v>
      </c>
      <c r="G9" s="5"/>
      <c r="H9" s="94" t="s">
        <v>61</v>
      </c>
      <c r="I9" s="94"/>
      <c r="J9" s="1" t="s">
        <v>15</v>
      </c>
      <c r="K9" s="95">
        <f t="shared" si="1"/>
        <v>0.03</v>
      </c>
      <c r="L9" s="95">
        <f t="shared" si="2"/>
        <v>0.03</v>
      </c>
      <c r="M9" s="95">
        <f t="shared" si="3"/>
        <v>0.03</v>
      </c>
      <c r="N9" s="95">
        <f t="shared" si="4"/>
        <v>0.04</v>
      </c>
      <c r="O9" s="95">
        <f t="shared" si="5"/>
        <v>0.04</v>
      </c>
      <c r="P9" s="95">
        <f t="shared" si="26"/>
        <v>0.03</v>
      </c>
      <c r="Q9" s="95">
        <f t="shared" si="6"/>
        <v>0.03</v>
      </c>
      <c r="R9" s="95">
        <f t="shared" si="7"/>
        <v>0.03</v>
      </c>
      <c r="S9" s="95">
        <f t="shared" si="8"/>
        <v>0.03</v>
      </c>
      <c r="T9" s="95">
        <f t="shared" si="9"/>
        <v>0.03</v>
      </c>
      <c r="U9" s="95">
        <f t="shared" si="10"/>
        <v>0.03</v>
      </c>
      <c r="V9" s="95">
        <f t="shared" si="11"/>
        <v>0.04</v>
      </c>
      <c r="W9" s="95">
        <f t="shared" si="12"/>
        <v>0.04</v>
      </c>
      <c r="X9" s="95">
        <f t="shared" si="13"/>
        <v>0.03</v>
      </c>
      <c r="Y9" s="95">
        <f t="shared" si="14"/>
        <v>0.03</v>
      </c>
      <c r="Z9" s="95">
        <f t="shared" si="15"/>
        <v>0.04</v>
      </c>
      <c r="AA9" s="95">
        <f t="shared" si="16"/>
        <v>0.03</v>
      </c>
      <c r="AB9" s="95">
        <f t="shared" si="17"/>
        <v>0.03</v>
      </c>
      <c r="AC9" s="95">
        <f t="shared" si="18"/>
        <v>0.03</v>
      </c>
      <c r="AD9" s="95">
        <f t="shared" si="19"/>
        <v>0.04</v>
      </c>
      <c r="AE9" s="95">
        <f t="shared" si="20"/>
        <v>0.03</v>
      </c>
      <c r="AF9" s="95">
        <f t="shared" si="21"/>
        <v>0.03</v>
      </c>
      <c r="AG9" s="95">
        <f t="shared" si="22"/>
        <v>0.03</v>
      </c>
      <c r="AH9" s="95">
        <f t="shared" si="23"/>
        <v>0.03</v>
      </c>
      <c r="AI9" s="95">
        <f t="shared" si="24"/>
        <v>0.04</v>
      </c>
      <c r="AJ9" s="95">
        <f t="shared" si="25"/>
        <v>0.03</v>
      </c>
    </row>
    <row r="10" spans="1:36" ht="12.95" customHeight="1" x14ac:dyDescent="0.15">
      <c r="A10" s="94">
        <v>387</v>
      </c>
      <c r="B10" s="107" t="s">
        <v>68</v>
      </c>
      <c r="C10" s="107"/>
      <c r="D10" s="94">
        <v>10</v>
      </c>
      <c r="E10" s="94">
        <v>8</v>
      </c>
      <c r="F10" s="4">
        <f t="shared" si="0"/>
        <v>0.03</v>
      </c>
      <c r="G10" s="5"/>
      <c r="H10" s="94" t="s">
        <v>61</v>
      </c>
      <c r="I10" s="94"/>
      <c r="J10" s="1" t="s">
        <v>15</v>
      </c>
      <c r="K10" s="95">
        <f t="shared" si="1"/>
        <v>0.03</v>
      </c>
      <c r="L10" s="95">
        <f t="shared" si="2"/>
        <v>0.03</v>
      </c>
      <c r="M10" s="95">
        <f t="shared" si="3"/>
        <v>0.03</v>
      </c>
      <c r="N10" s="95">
        <f t="shared" si="4"/>
        <v>0.04</v>
      </c>
      <c r="O10" s="95">
        <f t="shared" si="5"/>
        <v>0.04</v>
      </c>
      <c r="P10" s="95">
        <f t="shared" si="26"/>
        <v>0.03</v>
      </c>
      <c r="Q10" s="95">
        <f t="shared" si="6"/>
        <v>0.03</v>
      </c>
      <c r="R10" s="95">
        <f t="shared" si="7"/>
        <v>0.03</v>
      </c>
      <c r="S10" s="95">
        <f t="shared" si="8"/>
        <v>0.03</v>
      </c>
      <c r="T10" s="95">
        <f t="shared" si="9"/>
        <v>0.03</v>
      </c>
      <c r="U10" s="95">
        <f t="shared" si="10"/>
        <v>0.03</v>
      </c>
      <c r="V10" s="95">
        <f t="shared" si="11"/>
        <v>0.04</v>
      </c>
      <c r="W10" s="95">
        <f t="shared" si="12"/>
        <v>0.04</v>
      </c>
      <c r="X10" s="95">
        <f t="shared" si="13"/>
        <v>0.03</v>
      </c>
      <c r="Y10" s="95">
        <f t="shared" si="14"/>
        <v>0.03</v>
      </c>
      <c r="Z10" s="95">
        <f t="shared" si="15"/>
        <v>0.04</v>
      </c>
      <c r="AA10" s="95">
        <f t="shared" si="16"/>
        <v>0.03</v>
      </c>
      <c r="AB10" s="95">
        <f t="shared" si="17"/>
        <v>0.03</v>
      </c>
      <c r="AC10" s="95">
        <f t="shared" si="18"/>
        <v>0.03</v>
      </c>
      <c r="AD10" s="95">
        <f t="shared" si="19"/>
        <v>0.04</v>
      </c>
      <c r="AE10" s="95">
        <f t="shared" si="20"/>
        <v>0.03</v>
      </c>
      <c r="AF10" s="95">
        <f t="shared" si="21"/>
        <v>0.03</v>
      </c>
      <c r="AG10" s="95">
        <f t="shared" si="22"/>
        <v>0.03</v>
      </c>
      <c r="AH10" s="95">
        <f t="shared" si="23"/>
        <v>0.03</v>
      </c>
      <c r="AI10" s="95">
        <f t="shared" si="24"/>
        <v>0.04</v>
      </c>
      <c r="AJ10" s="95">
        <f t="shared" si="25"/>
        <v>0.03</v>
      </c>
    </row>
    <row r="11" spans="1:36" ht="12.95" customHeight="1" x14ac:dyDescent="0.15">
      <c r="A11" s="94">
        <v>388</v>
      </c>
      <c r="B11" s="107" t="s">
        <v>58</v>
      </c>
      <c r="C11" s="107"/>
      <c r="D11" s="94">
        <v>20</v>
      </c>
      <c r="E11" s="94">
        <v>16</v>
      </c>
      <c r="F11" s="4">
        <f t="shared" si="0"/>
        <v>0.23</v>
      </c>
      <c r="G11" s="5"/>
      <c r="H11" s="94"/>
      <c r="I11" s="94"/>
      <c r="J11" s="1" t="s">
        <v>15</v>
      </c>
      <c r="K11" s="95">
        <f t="shared" si="1"/>
        <v>0.23</v>
      </c>
      <c r="L11" s="95">
        <f t="shared" si="2"/>
        <v>0.25</v>
      </c>
      <c r="M11" s="95">
        <f t="shared" si="3"/>
        <v>0.25</v>
      </c>
      <c r="N11" s="95">
        <f t="shared" si="4"/>
        <v>0.25</v>
      </c>
      <c r="O11" s="95">
        <f t="shared" si="5"/>
        <v>0.26</v>
      </c>
      <c r="P11" s="95">
        <f t="shared" si="26"/>
        <v>0.25</v>
      </c>
      <c r="Q11" s="95">
        <f t="shared" si="6"/>
        <v>0.23</v>
      </c>
      <c r="R11" s="95">
        <f t="shared" si="7"/>
        <v>0.25</v>
      </c>
      <c r="S11" s="95">
        <f t="shared" si="8"/>
        <v>0.25</v>
      </c>
      <c r="T11" s="95">
        <f t="shared" si="9"/>
        <v>0.26</v>
      </c>
      <c r="U11" s="95">
        <f t="shared" si="10"/>
        <v>0.25</v>
      </c>
      <c r="V11" s="95">
        <f t="shared" si="11"/>
        <v>0.26</v>
      </c>
      <c r="W11" s="95">
        <f t="shared" si="12"/>
        <v>0.25</v>
      </c>
      <c r="X11" s="95">
        <f t="shared" si="13"/>
        <v>0.25</v>
      </c>
      <c r="Y11" s="95">
        <f t="shared" si="14"/>
        <v>0.23</v>
      </c>
      <c r="Z11" s="95">
        <f t="shared" si="15"/>
        <v>0.25</v>
      </c>
      <c r="AA11" s="95">
        <f t="shared" si="16"/>
        <v>0.22</v>
      </c>
      <c r="AB11" s="95">
        <f t="shared" si="17"/>
        <v>0.26</v>
      </c>
      <c r="AC11" s="95">
        <f t="shared" si="18"/>
        <v>0.26</v>
      </c>
      <c r="AD11" s="95">
        <f t="shared" si="19"/>
        <v>0.28999999999999998</v>
      </c>
      <c r="AE11" s="95">
        <f t="shared" si="20"/>
        <v>0.23</v>
      </c>
      <c r="AF11" s="95">
        <f t="shared" si="21"/>
        <v>0.26</v>
      </c>
      <c r="AG11" s="95">
        <f t="shared" si="22"/>
        <v>0.22</v>
      </c>
      <c r="AH11" s="95">
        <f t="shared" si="23"/>
        <v>0.23</v>
      </c>
      <c r="AI11" s="95">
        <f t="shared" si="24"/>
        <v>0.25</v>
      </c>
      <c r="AJ11" s="95">
        <f t="shared" si="25"/>
        <v>0.23</v>
      </c>
    </row>
    <row r="12" spans="1:36" ht="12.95" customHeight="1" x14ac:dyDescent="0.15">
      <c r="A12" s="94">
        <v>389</v>
      </c>
      <c r="B12" s="107" t="s">
        <v>74</v>
      </c>
      <c r="C12" s="107"/>
      <c r="D12" s="94">
        <v>8</v>
      </c>
      <c r="E12" s="94">
        <v>9</v>
      </c>
      <c r="F12" s="4">
        <f t="shared" si="0"/>
        <v>0.02</v>
      </c>
      <c r="G12" s="5" t="s">
        <v>127</v>
      </c>
      <c r="H12" s="94" t="s">
        <v>61</v>
      </c>
      <c r="I12" s="94"/>
      <c r="J12" s="1" t="s">
        <v>15</v>
      </c>
      <c r="K12" s="95">
        <f t="shared" si="1"/>
        <v>0.03</v>
      </c>
      <c r="L12" s="95">
        <f t="shared" si="2"/>
        <v>0.03</v>
      </c>
      <c r="M12" s="95">
        <f t="shared" si="3"/>
        <v>0.03</v>
      </c>
      <c r="N12" s="95">
        <f t="shared" si="4"/>
        <v>0.03</v>
      </c>
      <c r="O12" s="95">
        <f t="shared" si="5"/>
        <v>0.03</v>
      </c>
      <c r="P12" s="95">
        <f t="shared" si="26"/>
        <v>0.03</v>
      </c>
      <c r="Q12" s="95">
        <f t="shared" si="6"/>
        <v>0.03</v>
      </c>
      <c r="R12" s="95">
        <f t="shared" si="7"/>
        <v>0.02</v>
      </c>
      <c r="S12" s="95">
        <f t="shared" si="8"/>
        <v>0.03</v>
      </c>
      <c r="T12" s="95">
        <f t="shared" si="9"/>
        <v>0.03</v>
      </c>
      <c r="U12" s="95">
        <f t="shared" si="10"/>
        <v>0.03</v>
      </c>
      <c r="V12" s="95">
        <f t="shared" si="11"/>
        <v>0.03</v>
      </c>
      <c r="W12" s="95">
        <f t="shared" si="12"/>
        <v>0.03</v>
      </c>
      <c r="X12" s="95">
        <f t="shared" si="13"/>
        <v>0.03</v>
      </c>
      <c r="Y12" s="95">
        <f t="shared" si="14"/>
        <v>0.02</v>
      </c>
      <c r="Z12" s="95">
        <f t="shared" si="15"/>
        <v>0.03</v>
      </c>
      <c r="AA12" s="95">
        <f t="shared" si="16"/>
        <v>0.02</v>
      </c>
      <c r="AB12" s="95">
        <f t="shared" si="17"/>
        <v>0.02</v>
      </c>
      <c r="AC12" s="95">
        <f t="shared" si="18"/>
        <v>0.02</v>
      </c>
      <c r="AD12" s="95">
        <f t="shared" si="19"/>
        <v>0.03</v>
      </c>
      <c r="AE12" s="95">
        <f t="shared" si="20"/>
        <v>0.02</v>
      </c>
      <c r="AF12" s="95">
        <f t="shared" si="21"/>
        <v>0.02</v>
      </c>
      <c r="AG12" s="95">
        <f t="shared" si="22"/>
        <v>0.02</v>
      </c>
      <c r="AH12" s="95">
        <f t="shared" si="23"/>
        <v>0.02</v>
      </c>
      <c r="AI12" s="95">
        <f t="shared" si="24"/>
        <v>0.03</v>
      </c>
      <c r="AJ12" s="95">
        <f t="shared" si="25"/>
        <v>0.02</v>
      </c>
    </row>
    <row r="13" spans="1:36" ht="12.95" customHeight="1" x14ac:dyDescent="0.15">
      <c r="A13" s="94">
        <v>390</v>
      </c>
      <c r="B13" s="107" t="s">
        <v>74</v>
      </c>
      <c r="C13" s="107"/>
      <c r="D13" s="94">
        <v>12</v>
      </c>
      <c r="E13" s="94">
        <v>10</v>
      </c>
      <c r="F13" s="4">
        <f t="shared" si="0"/>
        <v>0.05</v>
      </c>
      <c r="G13" s="5" t="s">
        <v>63</v>
      </c>
      <c r="H13" s="94" t="s">
        <v>61</v>
      </c>
      <c r="I13" s="94"/>
      <c r="J13" s="1" t="s">
        <v>15</v>
      </c>
      <c r="K13" s="95">
        <f t="shared" si="1"/>
        <v>0.06</v>
      </c>
      <c r="L13" s="95">
        <f t="shared" si="2"/>
        <v>0.06</v>
      </c>
      <c r="M13" s="95">
        <f t="shared" si="3"/>
        <v>0.06</v>
      </c>
      <c r="N13" s="95">
        <f t="shared" si="4"/>
        <v>0.06</v>
      </c>
      <c r="O13" s="95">
        <f t="shared" si="5"/>
        <v>0.06</v>
      </c>
      <c r="P13" s="95">
        <f t="shared" si="26"/>
        <v>0.06</v>
      </c>
      <c r="Q13" s="95">
        <f t="shared" si="6"/>
        <v>0.06</v>
      </c>
      <c r="R13" s="95">
        <f t="shared" si="7"/>
        <v>0.06</v>
      </c>
      <c r="S13" s="95">
        <f t="shared" si="8"/>
        <v>0.06</v>
      </c>
      <c r="T13" s="95">
        <f t="shared" si="9"/>
        <v>0.06</v>
      </c>
      <c r="U13" s="95">
        <f t="shared" si="10"/>
        <v>0.06</v>
      </c>
      <c r="V13" s="95">
        <f t="shared" si="11"/>
        <v>0.06</v>
      </c>
      <c r="W13" s="95">
        <f t="shared" si="12"/>
        <v>0.06</v>
      </c>
      <c r="X13" s="95">
        <f t="shared" si="13"/>
        <v>0.06</v>
      </c>
      <c r="Y13" s="95">
        <f t="shared" si="14"/>
        <v>0.05</v>
      </c>
      <c r="Z13" s="95">
        <f t="shared" si="15"/>
        <v>0.06</v>
      </c>
      <c r="AA13" s="95">
        <f t="shared" si="16"/>
        <v>0.06</v>
      </c>
      <c r="AB13" s="95">
        <f t="shared" si="17"/>
        <v>0.06</v>
      </c>
      <c r="AC13" s="95">
        <f t="shared" si="18"/>
        <v>0.06</v>
      </c>
      <c r="AD13" s="95">
        <f t="shared" si="19"/>
        <v>7.0000000000000007E-2</v>
      </c>
      <c r="AE13" s="95">
        <f t="shared" si="20"/>
        <v>0.05</v>
      </c>
      <c r="AF13" s="95">
        <f t="shared" si="21"/>
        <v>0.06</v>
      </c>
      <c r="AG13" s="95">
        <f t="shared" si="22"/>
        <v>0.05</v>
      </c>
      <c r="AH13" s="95">
        <f t="shared" si="23"/>
        <v>0.05</v>
      </c>
      <c r="AI13" s="95">
        <f t="shared" si="24"/>
        <v>0.06</v>
      </c>
      <c r="AJ13" s="95">
        <f t="shared" si="25"/>
        <v>0.05</v>
      </c>
    </row>
    <row r="14" spans="1:36" ht="12.95" customHeight="1" x14ac:dyDescent="0.15">
      <c r="A14" s="94">
        <v>391</v>
      </c>
      <c r="B14" s="107" t="s">
        <v>74</v>
      </c>
      <c r="C14" s="107"/>
      <c r="D14" s="94">
        <v>10</v>
      </c>
      <c r="E14" s="94">
        <v>9</v>
      </c>
      <c r="F14" s="4">
        <f t="shared" si="0"/>
        <v>0.04</v>
      </c>
      <c r="G14" s="5" t="s">
        <v>127</v>
      </c>
      <c r="H14" s="94" t="s">
        <v>61</v>
      </c>
      <c r="I14" s="94"/>
      <c r="J14" s="1" t="s">
        <v>15</v>
      </c>
      <c r="K14" s="95">
        <f t="shared" si="1"/>
        <v>0.04</v>
      </c>
      <c r="L14" s="95">
        <f t="shared" si="2"/>
        <v>0.04</v>
      </c>
      <c r="M14" s="95">
        <f t="shared" si="3"/>
        <v>0.04</v>
      </c>
      <c r="N14" s="95">
        <f t="shared" si="4"/>
        <v>0.04</v>
      </c>
      <c r="O14" s="95">
        <f t="shared" si="5"/>
        <v>0.04</v>
      </c>
      <c r="P14" s="95">
        <f t="shared" si="26"/>
        <v>0.04</v>
      </c>
      <c r="Q14" s="95">
        <f t="shared" si="6"/>
        <v>0.04</v>
      </c>
      <c r="R14" s="95">
        <f t="shared" si="7"/>
        <v>0.04</v>
      </c>
      <c r="S14" s="95">
        <f t="shared" si="8"/>
        <v>0.04</v>
      </c>
      <c r="T14" s="95">
        <f t="shared" si="9"/>
        <v>0.04</v>
      </c>
      <c r="U14" s="95">
        <f t="shared" si="10"/>
        <v>0.04</v>
      </c>
      <c r="V14" s="95">
        <f t="shared" si="11"/>
        <v>0.04</v>
      </c>
      <c r="W14" s="95">
        <f t="shared" si="12"/>
        <v>0.04</v>
      </c>
      <c r="X14" s="95">
        <f t="shared" si="13"/>
        <v>0.04</v>
      </c>
      <c r="Y14" s="95">
        <f t="shared" si="14"/>
        <v>0.03</v>
      </c>
      <c r="Z14" s="95">
        <f t="shared" si="15"/>
        <v>0.04</v>
      </c>
      <c r="AA14" s="95">
        <f t="shared" si="16"/>
        <v>0.04</v>
      </c>
      <c r="AB14" s="95">
        <f t="shared" si="17"/>
        <v>0.04</v>
      </c>
      <c r="AC14" s="95">
        <f t="shared" si="18"/>
        <v>0.04</v>
      </c>
      <c r="AD14" s="95">
        <f t="shared" si="19"/>
        <v>0.05</v>
      </c>
      <c r="AE14" s="95">
        <f t="shared" si="20"/>
        <v>0.03</v>
      </c>
      <c r="AF14" s="95">
        <f t="shared" si="21"/>
        <v>0.04</v>
      </c>
      <c r="AG14" s="95">
        <f t="shared" si="22"/>
        <v>0.04</v>
      </c>
      <c r="AH14" s="95">
        <f t="shared" si="23"/>
        <v>0.03</v>
      </c>
      <c r="AI14" s="95">
        <f t="shared" si="24"/>
        <v>0.04</v>
      </c>
      <c r="AJ14" s="95">
        <f t="shared" si="25"/>
        <v>0.04</v>
      </c>
    </row>
    <row r="15" spans="1:36" ht="12.95" customHeight="1" x14ac:dyDescent="0.15">
      <c r="A15" s="94">
        <v>392</v>
      </c>
      <c r="B15" s="107" t="s">
        <v>74</v>
      </c>
      <c r="C15" s="107"/>
      <c r="D15" s="94">
        <v>18</v>
      </c>
      <c r="E15" s="94">
        <v>14</v>
      </c>
      <c r="F15" s="4">
        <f t="shared" si="0"/>
        <v>0.17</v>
      </c>
      <c r="G15" s="5" t="s">
        <v>63</v>
      </c>
      <c r="H15" s="94"/>
      <c r="I15" s="94"/>
      <c r="J15" s="1" t="s">
        <v>15</v>
      </c>
      <c r="K15" s="95">
        <f t="shared" si="1"/>
        <v>0.17</v>
      </c>
      <c r="L15" s="95">
        <f t="shared" si="2"/>
        <v>0.18</v>
      </c>
      <c r="M15" s="95">
        <f t="shared" si="3"/>
        <v>0.18</v>
      </c>
      <c r="N15" s="95">
        <f t="shared" si="4"/>
        <v>0.18</v>
      </c>
      <c r="O15" s="95">
        <f t="shared" si="5"/>
        <v>0.19</v>
      </c>
      <c r="P15" s="95">
        <f t="shared" si="26"/>
        <v>0.18</v>
      </c>
      <c r="Q15" s="95">
        <f t="shared" si="6"/>
        <v>0.17</v>
      </c>
      <c r="R15" s="95">
        <f t="shared" si="7"/>
        <v>0.18</v>
      </c>
      <c r="S15" s="95">
        <f t="shared" si="8"/>
        <v>0.18</v>
      </c>
      <c r="T15" s="95">
        <f t="shared" si="9"/>
        <v>0.18</v>
      </c>
      <c r="U15" s="95">
        <f t="shared" si="10"/>
        <v>0.18</v>
      </c>
      <c r="V15" s="95">
        <f t="shared" si="11"/>
        <v>0.19</v>
      </c>
      <c r="W15" s="95">
        <f t="shared" si="12"/>
        <v>0.18</v>
      </c>
      <c r="X15" s="95">
        <f t="shared" si="13"/>
        <v>0.18</v>
      </c>
      <c r="Y15" s="95">
        <f t="shared" si="14"/>
        <v>0.16</v>
      </c>
      <c r="Z15" s="95">
        <f t="shared" si="15"/>
        <v>0.18</v>
      </c>
      <c r="AA15" s="95">
        <f t="shared" si="16"/>
        <v>0.16</v>
      </c>
      <c r="AB15" s="95">
        <f t="shared" si="17"/>
        <v>0.18</v>
      </c>
      <c r="AC15" s="95">
        <f t="shared" si="18"/>
        <v>0.18</v>
      </c>
      <c r="AD15" s="95">
        <f t="shared" si="19"/>
        <v>0.21</v>
      </c>
      <c r="AE15" s="95">
        <f t="shared" si="20"/>
        <v>0.16</v>
      </c>
      <c r="AF15" s="95">
        <f t="shared" si="21"/>
        <v>0.18</v>
      </c>
      <c r="AG15" s="95">
        <f t="shared" si="22"/>
        <v>0.16</v>
      </c>
      <c r="AH15" s="95">
        <f t="shared" si="23"/>
        <v>0.17</v>
      </c>
      <c r="AI15" s="95">
        <f t="shared" si="24"/>
        <v>0.18</v>
      </c>
      <c r="AJ15" s="95">
        <f t="shared" si="25"/>
        <v>0.17</v>
      </c>
    </row>
    <row r="16" spans="1:36" ht="12.95" customHeight="1" x14ac:dyDescent="0.15">
      <c r="A16" s="94">
        <v>393</v>
      </c>
      <c r="B16" s="107" t="s">
        <v>58</v>
      </c>
      <c r="C16" s="107"/>
      <c r="D16" s="94">
        <v>10</v>
      </c>
      <c r="E16" s="94">
        <v>14</v>
      </c>
      <c r="F16" s="4">
        <f t="shared" si="0"/>
        <v>0.05</v>
      </c>
      <c r="G16" s="5" t="s">
        <v>63</v>
      </c>
      <c r="H16" s="94" t="s">
        <v>61</v>
      </c>
      <c r="I16" s="94"/>
      <c r="K16" s="95">
        <f t="shared" si="1"/>
        <v>0.06</v>
      </c>
      <c r="L16" s="95">
        <f t="shared" si="2"/>
        <v>0.06</v>
      </c>
      <c r="M16" s="95">
        <f t="shared" si="3"/>
        <v>0.06</v>
      </c>
      <c r="N16" s="95">
        <f t="shared" si="4"/>
        <v>7.0000000000000007E-2</v>
      </c>
      <c r="O16" s="95">
        <f t="shared" si="5"/>
        <v>0.06</v>
      </c>
      <c r="P16" s="95">
        <f t="shared" si="26"/>
        <v>0.06</v>
      </c>
      <c r="Q16" s="95">
        <f t="shared" si="6"/>
        <v>0.06</v>
      </c>
      <c r="R16" s="95">
        <f t="shared" si="7"/>
        <v>0.06</v>
      </c>
      <c r="S16" s="95">
        <f t="shared" si="8"/>
        <v>0.06</v>
      </c>
      <c r="T16" s="95">
        <f t="shared" si="9"/>
        <v>7.0000000000000007E-2</v>
      </c>
      <c r="U16" s="95">
        <f t="shared" si="10"/>
        <v>0.06</v>
      </c>
      <c r="V16" s="95">
        <f t="shared" si="11"/>
        <v>0.06</v>
      </c>
      <c r="W16" s="95">
        <f t="shared" si="12"/>
        <v>0.06</v>
      </c>
      <c r="X16" s="95">
        <f t="shared" si="13"/>
        <v>0.06</v>
      </c>
      <c r="Y16" s="95">
        <f t="shared" si="14"/>
        <v>0.05</v>
      </c>
      <c r="Z16" s="95">
        <f t="shared" si="15"/>
        <v>0.06</v>
      </c>
      <c r="AA16" s="95">
        <f t="shared" si="16"/>
        <v>0.06</v>
      </c>
      <c r="AB16" s="95">
        <f t="shared" si="17"/>
        <v>0.06</v>
      </c>
      <c r="AC16" s="95">
        <f t="shared" si="18"/>
        <v>0.06</v>
      </c>
      <c r="AD16" s="95">
        <f t="shared" si="19"/>
        <v>0.08</v>
      </c>
      <c r="AE16" s="95">
        <f t="shared" si="20"/>
        <v>0.05</v>
      </c>
      <c r="AF16" s="95">
        <f t="shared" si="21"/>
        <v>0.06</v>
      </c>
      <c r="AG16" s="95">
        <f t="shared" si="22"/>
        <v>0.05</v>
      </c>
      <c r="AH16" s="95">
        <f t="shared" si="23"/>
        <v>0.05</v>
      </c>
      <c r="AI16" s="95">
        <f t="shared" si="24"/>
        <v>0.06</v>
      </c>
      <c r="AJ16" s="95">
        <f t="shared" si="25"/>
        <v>0.05</v>
      </c>
    </row>
    <row r="17" spans="1:36" ht="12.95" customHeight="1" x14ac:dyDescent="0.15">
      <c r="A17" s="94">
        <v>394</v>
      </c>
      <c r="B17" s="107" t="s">
        <v>58</v>
      </c>
      <c r="C17" s="107"/>
      <c r="D17" s="94">
        <v>16</v>
      </c>
      <c r="E17" s="94">
        <v>14</v>
      </c>
      <c r="F17" s="4">
        <f t="shared" si="0"/>
        <v>0.13</v>
      </c>
      <c r="G17" s="5" t="s">
        <v>63</v>
      </c>
      <c r="H17" s="94"/>
      <c r="I17" s="94"/>
      <c r="J17" s="1" t="s">
        <v>15</v>
      </c>
      <c r="K17" s="95">
        <f t="shared" si="1"/>
        <v>0.14000000000000001</v>
      </c>
      <c r="L17" s="95">
        <f t="shared" si="2"/>
        <v>0.15</v>
      </c>
      <c r="M17" s="95">
        <f t="shared" si="3"/>
        <v>0.15</v>
      </c>
      <c r="N17" s="95">
        <f t="shared" si="4"/>
        <v>0.15</v>
      </c>
      <c r="O17" s="95">
        <f t="shared" si="5"/>
        <v>0.15</v>
      </c>
      <c r="P17" s="95">
        <f t="shared" si="26"/>
        <v>0.15</v>
      </c>
      <c r="Q17" s="95">
        <f t="shared" si="6"/>
        <v>0.14000000000000001</v>
      </c>
      <c r="R17" s="95">
        <f t="shared" si="7"/>
        <v>0.14000000000000001</v>
      </c>
      <c r="S17" s="95">
        <f t="shared" si="8"/>
        <v>0.15</v>
      </c>
      <c r="T17" s="95">
        <f t="shared" si="9"/>
        <v>0.15</v>
      </c>
      <c r="U17" s="95">
        <f t="shared" si="10"/>
        <v>0.14000000000000001</v>
      </c>
      <c r="V17" s="95">
        <f t="shared" si="11"/>
        <v>0.15</v>
      </c>
      <c r="W17" s="95">
        <f t="shared" si="12"/>
        <v>0.14000000000000001</v>
      </c>
      <c r="X17" s="95">
        <f t="shared" si="13"/>
        <v>0.15</v>
      </c>
      <c r="Y17" s="95">
        <f t="shared" si="14"/>
        <v>0.13</v>
      </c>
      <c r="Z17" s="95">
        <f t="shared" si="15"/>
        <v>0.14000000000000001</v>
      </c>
      <c r="AA17" s="95">
        <f t="shared" si="16"/>
        <v>0.13</v>
      </c>
      <c r="AB17" s="95">
        <f t="shared" si="17"/>
        <v>0.14000000000000001</v>
      </c>
      <c r="AC17" s="95">
        <f t="shared" si="18"/>
        <v>0.15</v>
      </c>
      <c r="AD17" s="95">
        <f t="shared" si="19"/>
        <v>0.17</v>
      </c>
      <c r="AE17" s="95">
        <f t="shared" si="20"/>
        <v>0.13</v>
      </c>
      <c r="AF17" s="95">
        <f t="shared" si="21"/>
        <v>0.14000000000000001</v>
      </c>
      <c r="AG17" s="95">
        <f t="shared" si="22"/>
        <v>0.13</v>
      </c>
      <c r="AH17" s="95">
        <f t="shared" si="23"/>
        <v>0.13</v>
      </c>
      <c r="AI17" s="95">
        <f t="shared" si="24"/>
        <v>0.15</v>
      </c>
      <c r="AJ17" s="95">
        <f t="shared" si="25"/>
        <v>0.13</v>
      </c>
    </row>
    <row r="18" spans="1:36" ht="12.95" customHeight="1" x14ac:dyDescent="0.15">
      <c r="A18" s="94">
        <v>395</v>
      </c>
      <c r="B18" s="107" t="s">
        <v>68</v>
      </c>
      <c r="C18" s="107"/>
      <c r="D18" s="94">
        <v>10</v>
      </c>
      <c r="E18" s="94">
        <v>9</v>
      </c>
      <c r="F18" s="4">
        <f t="shared" si="0"/>
        <v>0.04</v>
      </c>
      <c r="G18" s="5"/>
      <c r="H18" s="94" t="s">
        <v>61</v>
      </c>
      <c r="I18" s="94"/>
      <c r="J18" s="1" t="s">
        <v>15</v>
      </c>
      <c r="K18" s="95">
        <f t="shared" si="1"/>
        <v>0.04</v>
      </c>
      <c r="L18" s="95">
        <f t="shared" si="2"/>
        <v>0.04</v>
      </c>
      <c r="M18" s="95">
        <f t="shared" si="3"/>
        <v>0.04</v>
      </c>
      <c r="N18" s="95">
        <f t="shared" si="4"/>
        <v>0.04</v>
      </c>
      <c r="O18" s="95">
        <f t="shared" si="5"/>
        <v>0.04</v>
      </c>
      <c r="P18" s="95">
        <f t="shared" si="26"/>
        <v>0.04</v>
      </c>
      <c r="Q18" s="95">
        <f t="shared" si="6"/>
        <v>0.04</v>
      </c>
      <c r="R18" s="95">
        <f t="shared" si="7"/>
        <v>0.04</v>
      </c>
      <c r="S18" s="95">
        <f t="shared" si="8"/>
        <v>0.04</v>
      </c>
      <c r="T18" s="95">
        <f t="shared" si="9"/>
        <v>0.04</v>
      </c>
      <c r="U18" s="95">
        <f t="shared" si="10"/>
        <v>0.04</v>
      </c>
      <c r="V18" s="95">
        <f t="shared" si="11"/>
        <v>0.04</v>
      </c>
      <c r="W18" s="95">
        <f t="shared" si="12"/>
        <v>0.04</v>
      </c>
      <c r="X18" s="95">
        <f t="shared" si="13"/>
        <v>0.04</v>
      </c>
      <c r="Y18" s="95">
        <f t="shared" si="14"/>
        <v>0.03</v>
      </c>
      <c r="Z18" s="95">
        <f t="shared" si="15"/>
        <v>0.04</v>
      </c>
      <c r="AA18" s="95">
        <f t="shared" si="16"/>
        <v>0.04</v>
      </c>
      <c r="AB18" s="95">
        <f t="shared" si="17"/>
        <v>0.04</v>
      </c>
      <c r="AC18" s="95">
        <f t="shared" si="18"/>
        <v>0.04</v>
      </c>
      <c r="AD18" s="95">
        <f t="shared" si="19"/>
        <v>0.05</v>
      </c>
      <c r="AE18" s="95">
        <f t="shared" si="20"/>
        <v>0.03</v>
      </c>
      <c r="AF18" s="95">
        <f t="shared" si="21"/>
        <v>0.04</v>
      </c>
      <c r="AG18" s="95">
        <f t="shared" si="22"/>
        <v>0.04</v>
      </c>
      <c r="AH18" s="95">
        <f t="shared" si="23"/>
        <v>0.03</v>
      </c>
      <c r="AI18" s="95">
        <f t="shared" si="24"/>
        <v>0.04</v>
      </c>
      <c r="AJ18" s="95">
        <f t="shared" si="25"/>
        <v>0.04</v>
      </c>
    </row>
    <row r="19" spans="1:36" ht="12.95" customHeight="1" x14ac:dyDescent="0.15">
      <c r="A19" s="94">
        <v>396</v>
      </c>
      <c r="B19" s="107" t="s">
        <v>68</v>
      </c>
      <c r="C19" s="107"/>
      <c r="D19" s="94">
        <v>12</v>
      </c>
      <c r="E19" s="94">
        <v>10</v>
      </c>
      <c r="F19" s="4">
        <f t="shared" si="0"/>
        <v>0.05</v>
      </c>
      <c r="G19" s="5" t="s">
        <v>63</v>
      </c>
      <c r="H19" s="94" t="s">
        <v>61</v>
      </c>
      <c r="I19" s="94"/>
      <c r="J19" s="1" t="s">
        <v>15</v>
      </c>
      <c r="K19" s="95">
        <f t="shared" si="1"/>
        <v>0.06</v>
      </c>
      <c r="L19" s="95">
        <f t="shared" si="2"/>
        <v>0.06</v>
      </c>
      <c r="M19" s="95">
        <f t="shared" si="3"/>
        <v>0.06</v>
      </c>
      <c r="N19" s="95">
        <f t="shared" si="4"/>
        <v>0.06</v>
      </c>
      <c r="O19" s="95">
        <f t="shared" si="5"/>
        <v>0.06</v>
      </c>
      <c r="P19" s="95">
        <f t="shared" si="26"/>
        <v>0.06</v>
      </c>
      <c r="Q19" s="95">
        <f t="shared" si="6"/>
        <v>0.06</v>
      </c>
      <c r="R19" s="95">
        <f t="shared" si="7"/>
        <v>0.06</v>
      </c>
      <c r="S19" s="95">
        <f t="shared" si="8"/>
        <v>0.06</v>
      </c>
      <c r="T19" s="95">
        <f t="shared" si="9"/>
        <v>0.06</v>
      </c>
      <c r="U19" s="95">
        <f t="shared" si="10"/>
        <v>0.06</v>
      </c>
      <c r="V19" s="95">
        <f t="shared" si="11"/>
        <v>0.06</v>
      </c>
      <c r="W19" s="95">
        <f t="shared" si="12"/>
        <v>0.06</v>
      </c>
      <c r="X19" s="95">
        <f t="shared" si="13"/>
        <v>0.06</v>
      </c>
      <c r="Y19" s="95">
        <f t="shared" si="14"/>
        <v>0.05</v>
      </c>
      <c r="Z19" s="95">
        <f t="shared" si="15"/>
        <v>0.06</v>
      </c>
      <c r="AA19" s="95">
        <f t="shared" si="16"/>
        <v>0.06</v>
      </c>
      <c r="AB19" s="95">
        <f t="shared" si="17"/>
        <v>0.06</v>
      </c>
      <c r="AC19" s="95">
        <f t="shared" si="18"/>
        <v>0.06</v>
      </c>
      <c r="AD19" s="95">
        <f t="shared" si="19"/>
        <v>7.0000000000000007E-2</v>
      </c>
      <c r="AE19" s="95">
        <f t="shared" si="20"/>
        <v>0.05</v>
      </c>
      <c r="AF19" s="95">
        <f t="shared" si="21"/>
        <v>0.06</v>
      </c>
      <c r="AG19" s="95">
        <f t="shared" si="22"/>
        <v>0.05</v>
      </c>
      <c r="AH19" s="95">
        <f t="shared" si="23"/>
        <v>0.05</v>
      </c>
      <c r="AI19" s="95">
        <f t="shared" si="24"/>
        <v>0.06</v>
      </c>
      <c r="AJ19" s="95">
        <f t="shared" si="25"/>
        <v>0.05</v>
      </c>
    </row>
    <row r="20" spans="1:36" ht="12.95" customHeight="1" x14ac:dyDescent="0.15">
      <c r="A20" s="94">
        <v>397</v>
      </c>
      <c r="B20" s="107" t="s">
        <v>68</v>
      </c>
      <c r="C20" s="107"/>
      <c r="D20" s="94">
        <v>8</v>
      </c>
      <c r="E20" s="94">
        <v>8</v>
      </c>
      <c r="F20" s="4">
        <f t="shared" si="0"/>
        <v>0.02</v>
      </c>
      <c r="G20" s="5" t="s">
        <v>63</v>
      </c>
      <c r="H20" s="94" t="s">
        <v>61</v>
      </c>
      <c r="I20" s="94"/>
      <c r="J20" s="1" t="s">
        <v>15</v>
      </c>
      <c r="K20" s="95">
        <f t="shared" si="1"/>
        <v>0.02</v>
      </c>
      <c r="L20" s="95">
        <f t="shared" si="2"/>
        <v>0.02</v>
      </c>
      <c r="M20" s="95">
        <f t="shared" si="3"/>
        <v>0.02</v>
      </c>
      <c r="N20" s="95">
        <f t="shared" si="4"/>
        <v>0.02</v>
      </c>
      <c r="O20" s="95">
        <f t="shared" si="5"/>
        <v>0.02</v>
      </c>
      <c r="P20" s="95">
        <f t="shared" si="26"/>
        <v>0.02</v>
      </c>
      <c r="Q20" s="95">
        <f t="shared" si="6"/>
        <v>0.02</v>
      </c>
      <c r="R20" s="95">
        <f t="shared" si="7"/>
        <v>0.02</v>
      </c>
      <c r="S20" s="95">
        <f t="shared" si="8"/>
        <v>0.02</v>
      </c>
      <c r="T20" s="95">
        <f t="shared" si="9"/>
        <v>0.02</v>
      </c>
      <c r="U20" s="95">
        <f t="shared" si="10"/>
        <v>0.02</v>
      </c>
      <c r="V20" s="95">
        <f t="shared" si="11"/>
        <v>0.02</v>
      </c>
      <c r="W20" s="95">
        <f t="shared" si="12"/>
        <v>0.02</v>
      </c>
      <c r="X20" s="95">
        <f t="shared" si="13"/>
        <v>0.02</v>
      </c>
      <c r="Y20" s="95">
        <f t="shared" si="14"/>
        <v>0.02</v>
      </c>
      <c r="Z20" s="95">
        <f t="shared" si="15"/>
        <v>0.02</v>
      </c>
      <c r="AA20" s="95">
        <f t="shared" si="16"/>
        <v>0.02</v>
      </c>
      <c r="AB20" s="95">
        <f t="shared" si="17"/>
        <v>0.02</v>
      </c>
      <c r="AC20" s="95">
        <f t="shared" si="18"/>
        <v>0.02</v>
      </c>
      <c r="AD20" s="95">
        <f t="shared" si="19"/>
        <v>0.03</v>
      </c>
      <c r="AE20" s="95">
        <f t="shared" si="20"/>
        <v>0.02</v>
      </c>
      <c r="AF20" s="95">
        <f t="shared" si="21"/>
        <v>0.02</v>
      </c>
      <c r="AG20" s="95">
        <f t="shared" si="22"/>
        <v>0.02</v>
      </c>
      <c r="AH20" s="95">
        <f t="shared" si="23"/>
        <v>0.02</v>
      </c>
      <c r="AI20" s="95">
        <f t="shared" si="24"/>
        <v>0.02</v>
      </c>
      <c r="AJ20" s="95">
        <f t="shared" si="25"/>
        <v>0.02</v>
      </c>
    </row>
    <row r="21" spans="1:36" ht="12.95" customHeight="1" x14ac:dyDescent="0.15">
      <c r="A21" s="94">
        <v>398</v>
      </c>
      <c r="B21" s="107" t="s">
        <v>58</v>
      </c>
      <c r="C21" s="107"/>
      <c r="D21" s="94">
        <v>16</v>
      </c>
      <c r="E21" s="94">
        <v>15</v>
      </c>
      <c r="F21" s="4">
        <f t="shared" si="0"/>
        <v>0.14000000000000001</v>
      </c>
      <c r="G21" s="5" t="s">
        <v>63</v>
      </c>
      <c r="H21" s="94"/>
      <c r="I21" s="94"/>
      <c r="J21" s="1" t="s">
        <v>15</v>
      </c>
      <c r="K21" s="95">
        <f t="shared" si="1"/>
        <v>0.15</v>
      </c>
      <c r="L21" s="95">
        <f t="shared" si="2"/>
        <v>0.16</v>
      </c>
      <c r="M21" s="95">
        <f t="shared" si="3"/>
        <v>0.16</v>
      </c>
      <c r="N21" s="95">
        <f t="shared" si="4"/>
        <v>0.16</v>
      </c>
      <c r="O21" s="95">
        <f t="shared" si="5"/>
        <v>0.16</v>
      </c>
      <c r="P21" s="95">
        <f t="shared" si="26"/>
        <v>0.16</v>
      </c>
      <c r="Q21" s="95">
        <f t="shared" si="6"/>
        <v>0.15</v>
      </c>
      <c r="R21" s="95">
        <f t="shared" si="7"/>
        <v>0.16</v>
      </c>
      <c r="S21" s="95">
        <f t="shared" si="8"/>
        <v>0.16</v>
      </c>
      <c r="T21" s="95">
        <f t="shared" si="9"/>
        <v>0.16</v>
      </c>
      <c r="U21" s="95">
        <f t="shared" si="10"/>
        <v>0.16</v>
      </c>
      <c r="V21" s="95">
        <f t="shared" si="11"/>
        <v>0.16</v>
      </c>
      <c r="W21" s="95">
        <f t="shared" si="12"/>
        <v>0.15</v>
      </c>
      <c r="X21" s="95">
        <f t="shared" si="13"/>
        <v>0.16</v>
      </c>
      <c r="Y21" s="95">
        <f t="shared" si="14"/>
        <v>0.14000000000000001</v>
      </c>
      <c r="Z21" s="95">
        <f t="shared" si="15"/>
        <v>0.15</v>
      </c>
      <c r="AA21" s="95">
        <f t="shared" si="16"/>
        <v>0.14000000000000001</v>
      </c>
      <c r="AB21" s="95">
        <f t="shared" si="17"/>
        <v>0.15</v>
      </c>
      <c r="AC21" s="95">
        <f t="shared" si="18"/>
        <v>0.16</v>
      </c>
      <c r="AD21" s="95">
        <f t="shared" si="19"/>
        <v>0.19</v>
      </c>
      <c r="AE21" s="95">
        <f t="shared" si="20"/>
        <v>0.14000000000000001</v>
      </c>
      <c r="AF21" s="95">
        <f t="shared" si="21"/>
        <v>0.15</v>
      </c>
      <c r="AG21" s="95">
        <f t="shared" si="22"/>
        <v>0.14000000000000001</v>
      </c>
      <c r="AH21" s="95">
        <f t="shared" si="23"/>
        <v>0.14000000000000001</v>
      </c>
      <c r="AI21" s="95">
        <f t="shared" si="24"/>
        <v>0.16</v>
      </c>
      <c r="AJ21" s="95">
        <f t="shared" si="25"/>
        <v>0.14000000000000001</v>
      </c>
    </row>
    <row r="22" spans="1:36" ht="12.95" customHeight="1" x14ac:dyDescent="0.15">
      <c r="A22" s="94">
        <v>399</v>
      </c>
      <c r="B22" s="107" t="s">
        <v>58</v>
      </c>
      <c r="C22" s="107"/>
      <c r="D22" s="94">
        <v>12</v>
      </c>
      <c r="E22" s="94">
        <v>12</v>
      </c>
      <c r="F22" s="4">
        <f t="shared" si="0"/>
        <v>7.0000000000000007E-2</v>
      </c>
      <c r="G22" s="5" t="s">
        <v>63</v>
      </c>
      <c r="H22" s="94" t="s">
        <v>61</v>
      </c>
      <c r="I22" s="94"/>
      <c r="J22" s="1" t="s">
        <v>15</v>
      </c>
      <c r="K22" s="95">
        <f t="shared" si="1"/>
        <v>7.0000000000000007E-2</v>
      </c>
      <c r="L22" s="95">
        <f t="shared" si="2"/>
        <v>7.0000000000000007E-2</v>
      </c>
      <c r="M22" s="95">
        <f t="shared" si="3"/>
        <v>7.0000000000000007E-2</v>
      </c>
      <c r="N22" s="95">
        <f t="shared" si="4"/>
        <v>0.08</v>
      </c>
      <c r="O22" s="95">
        <f t="shared" si="5"/>
        <v>0.08</v>
      </c>
      <c r="P22" s="95">
        <f t="shared" si="26"/>
        <v>7.0000000000000007E-2</v>
      </c>
      <c r="Q22" s="95">
        <f t="shared" si="6"/>
        <v>7.0000000000000007E-2</v>
      </c>
      <c r="R22" s="95">
        <f t="shared" si="7"/>
        <v>7.0000000000000007E-2</v>
      </c>
      <c r="S22" s="95">
        <f t="shared" si="8"/>
        <v>7.0000000000000007E-2</v>
      </c>
      <c r="T22" s="95">
        <f t="shared" si="9"/>
        <v>7.0000000000000007E-2</v>
      </c>
      <c r="U22" s="95">
        <f t="shared" si="10"/>
        <v>7.0000000000000007E-2</v>
      </c>
      <c r="V22" s="95">
        <f t="shared" si="11"/>
        <v>7.0000000000000007E-2</v>
      </c>
      <c r="W22" s="95">
        <f t="shared" si="12"/>
        <v>7.0000000000000007E-2</v>
      </c>
      <c r="X22" s="95">
        <f t="shared" si="13"/>
        <v>7.0000000000000007E-2</v>
      </c>
      <c r="Y22" s="95">
        <f t="shared" si="14"/>
        <v>0.06</v>
      </c>
      <c r="Z22" s="95">
        <f t="shared" si="15"/>
        <v>7.0000000000000007E-2</v>
      </c>
      <c r="AA22" s="95">
        <f t="shared" si="16"/>
        <v>7.0000000000000007E-2</v>
      </c>
      <c r="AB22" s="95">
        <f t="shared" si="17"/>
        <v>7.0000000000000007E-2</v>
      </c>
      <c r="AC22" s="95">
        <f t="shared" si="18"/>
        <v>7.0000000000000007E-2</v>
      </c>
      <c r="AD22" s="95">
        <f t="shared" si="19"/>
        <v>0.09</v>
      </c>
      <c r="AE22" s="95">
        <f t="shared" si="20"/>
        <v>0.06</v>
      </c>
      <c r="AF22" s="95">
        <f t="shared" si="21"/>
        <v>7.0000000000000007E-2</v>
      </c>
      <c r="AG22" s="95">
        <f t="shared" si="22"/>
        <v>0.06</v>
      </c>
      <c r="AH22" s="95">
        <f t="shared" si="23"/>
        <v>7.0000000000000007E-2</v>
      </c>
      <c r="AI22" s="95">
        <f t="shared" si="24"/>
        <v>7.0000000000000007E-2</v>
      </c>
      <c r="AJ22" s="95">
        <f t="shared" si="25"/>
        <v>7.0000000000000007E-2</v>
      </c>
    </row>
    <row r="23" spans="1:36" ht="12.95" customHeight="1" x14ac:dyDescent="0.15">
      <c r="A23" s="94">
        <v>400</v>
      </c>
      <c r="B23" s="107" t="s">
        <v>58</v>
      </c>
      <c r="C23" s="107"/>
      <c r="D23" s="94">
        <v>16</v>
      </c>
      <c r="E23" s="94">
        <v>15</v>
      </c>
      <c r="F23" s="4">
        <f t="shared" si="0"/>
        <v>0.14000000000000001</v>
      </c>
      <c r="G23" s="5" t="s">
        <v>63</v>
      </c>
      <c r="H23" s="94" t="s">
        <v>61</v>
      </c>
      <c r="I23" s="94"/>
      <c r="J23" s="1" t="s">
        <v>15</v>
      </c>
      <c r="K23" s="95">
        <f t="shared" si="1"/>
        <v>0.15</v>
      </c>
      <c r="L23" s="95">
        <f t="shared" si="2"/>
        <v>0.16</v>
      </c>
      <c r="M23" s="95">
        <f t="shared" si="3"/>
        <v>0.16</v>
      </c>
      <c r="N23" s="95">
        <f t="shared" si="4"/>
        <v>0.16</v>
      </c>
      <c r="O23" s="95">
        <f t="shared" si="5"/>
        <v>0.16</v>
      </c>
      <c r="P23" s="95">
        <f t="shared" si="26"/>
        <v>0.16</v>
      </c>
      <c r="Q23" s="95">
        <f t="shared" si="6"/>
        <v>0.15</v>
      </c>
      <c r="R23" s="95">
        <f t="shared" si="7"/>
        <v>0.16</v>
      </c>
      <c r="S23" s="95">
        <f t="shared" si="8"/>
        <v>0.16</v>
      </c>
      <c r="T23" s="95">
        <f t="shared" si="9"/>
        <v>0.16</v>
      </c>
      <c r="U23" s="95">
        <f t="shared" si="10"/>
        <v>0.16</v>
      </c>
      <c r="V23" s="95">
        <f t="shared" si="11"/>
        <v>0.16</v>
      </c>
      <c r="W23" s="95">
        <f t="shared" si="12"/>
        <v>0.15</v>
      </c>
      <c r="X23" s="95">
        <f t="shared" si="13"/>
        <v>0.16</v>
      </c>
      <c r="Y23" s="95">
        <f t="shared" si="14"/>
        <v>0.14000000000000001</v>
      </c>
      <c r="Z23" s="95">
        <f t="shared" si="15"/>
        <v>0.15</v>
      </c>
      <c r="AA23" s="95">
        <f t="shared" si="16"/>
        <v>0.14000000000000001</v>
      </c>
      <c r="AB23" s="95">
        <f t="shared" si="17"/>
        <v>0.15</v>
      </c>
      <c r="AC23" s="95">
        <f t="shared" si="18"/>
        <v>0.16</v>
      </c>
      <c r="AD23" s="95">
        <f t="shared" si="19"/>
        <v>0.19</v>
      </c>
      <c r="AE23" s="95">
        <f t="shared" si="20"/>
        <v>0.14000000000000001</v>
      </c>
      <c r="AF23" s="95">
        <f t="shared" si="21"/>
        <v>0.15</v>
      </c>
      <c r="AG23" s="95">
        <f t="shared" si="22"/>
        <v>0.14000000000000001</v>
      </c>
      <c r="AH23" s="95">
        <f t="shared" si="23"/>
        <v>0.14000000000000001</v>
      </c>
      <c r="AI23" s="95">
        <f t="shared" si="24"/>
        <v>0.16</v>
      </c>
      <c r="AJ23" s="95">
        <f t="shared" si="25"/>
        <v>0.14000000000000001</v>
      </c>
    </row>
    <row r="24" spans="1:36" ht="12.95" customHeight="1" x14ac:dyDescent="0.15">
      <c r="A24" s="94">
        <v>401</v>
      </c>
      <c r="B24" s="107" t="s">
        <v>68</v>
      </c>
      <c r="C24" s="107"/>
      <c r="D24" s="94">
        <v>14</v>
      </c>
      <c r="E24" s="94">
        <v>15</v>
      </c>
      <c r="F24" s="4">
        <f t="shared" si="0"/>
        <v>0.11</v>
      </c>
      <c r="G24" s="94"/>
      <c r="H24" s="94" t="s">
        <v>61</v>
      </c>
      <c r="I24" s="94"/>
      <c r="J24" s="1" t="s">
        <v>15</v>
      </c>
      <c r="K24" s="95">
        <f t="shared" si="1"/>
        <v>0.12</v>
      </c>
      <c r="L24" s="95">
        <f t="shared" si="2"/>
        <v>0.12</v>
      </c>
      <c r="M24" s="95">
        <f t="shared" si="3"/>
        <v>0.13</v>
      </c>
      <c r="N24" s="95">
        <f t="shared" si="4"/>
        <v>0.13</v>
      </c>
      <c r="O24" s="95">
        <f t="shared" si="5"/>
        <v>0.13</v>
      </c>
      <c r="P24" s="95">
        <f t="shared" si="26"/>
        <v>0.12</v>
      </c>
      <c r="Q24" s="95">
        <f t="shared" si="6"/>
        <v>0.11</v>
      </c>
      <c r="R24" s="95">
        <f t="shared" si="7"/>
        <v>0.12</v>
      </c>
      <c r="S24" s="95">
        <f t="shared" si="8"/>
        <v>0.13</v>
      </c>
      <c r="T24" s="95">
        <f t="shared" si="9"/>
        <v>0.13</v>
      </c>
      <c r="U24" s="95">
        <f t="shared" si="10"/>
        <v>0.12</v>
      </c>
      <c r="V24" s="95">
        <f t="shared" si="11"/>
        <v>0.12</v>
      </c>
      <c r="W24" s="95">
        <f t="shared" si="12"/>
        <v>0.12</v>
      </c>
      <c r="X24" s="95">
        <f t="shared" si="13"/>
        <v>0.12</v>
      </c>
      <c r="Y24" s="95">
        <f t="shared" si="14"/>
        <v>0.1</v>
      </c>
      <c r="Z24" s="95">
        <f t="shared" si="15"/>
        <v>0.12</v>
      </c>
      <c r="AA24" s="95">
        <f t="shared" si="16"/>
        <v>0.11</v>
      </c>
      <c r="AB24" s="95">
        <f t="shared" si="17"/>
        <v>0.12</v>
      </c>
      <c r="AC24" s="95">
        <f t="shared" si="18"/>
        <v>0.12</v>
      </c>
      <c r="AD24" s="95">
        <f t="shared" si="19"/>
        <v>0.15</v>
      </c>
      <c r="AE24" s="95">
        <f t="shared" si="20"/>
        <v>0.11</v>
      </c>
      <c r="AF24" s="95">
        <f t="shared" si="21"/>
        <v>0.12</v>
      </c>
      <c r="AG24" s="95">
        <f t="shared" si="22"/>
        <v>0.1</v>
      </c>
      <c r="AH24" s="95">
        <f t="shared" si="23"/>
        <v>0.11</v>
      </c>
      <c r="AI24" s="95">
        <f t="shared" si="24"/>
        <v>0.12</v>
      </c>
      <c r="AJ24" s="95">
        <f t="shared" si="25"/>
        <v>0.11</v>
      </c>
    </row>
    <row r="25" spans="1:36" ht="12.95" customHeight="1" x14ac:dyDescent="0.15">
      <c r="A25" s="94"/>
      <c r="B25" s="107"/>
      <c r="C25" s="107"/>
      <c r="D25" s="94"/>
      <c r="E25" s="94"/>
      <c r="F25" s="4" t="str">
        <f t="shared" si="0"/>
        <v/>
      </c>
      <c r="G25" s="6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7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6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325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21</v>
      </c>
      <c r="D47" s="14">
        <f>COUNTIF(G4:G43,"*下層*")</f>
        <v>0</v>
      </c>
      <c r="E47" s="14">
        <f>COUNTA(A4:A43)</f>
        <v>21</v>
      </c>
      <c r="F47" s="10"/>
      <c r="G47" s="15">
        <f>C47*100</f>
        <v>2100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1.8300000000000003</v>
      </c>
      <c r="D50" s="16">
        <f>SUMIF(G4:G43,"*下層*",F4:F43)</f>
        <v>0</v>
      </c>
      <c r="E50" s="4">
        <f>SUM(F4:F43)</f>
        <v>1.8300000000000003</v>
      </c>
      <c r="F50" s="13"/>
      <c r="G50" s="17">
        <f>C50*100</f>
        <v>183.00000000000003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形状比＝92、Sr＝18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15</v>
      </c>
      <c r="D54" s="14">
        <f>COUNTIF(H4:H43,"▲")</f>
        <v>0</v>
      </c>
      <c r="E54" s="14">
        <f>COUNTA(H4:H43)</f>
        <v>15</v>
      </c>
      <c r="F54" s="10"/>
      <c r="G54" s="15">
        <f>C54*100</f>
        <v>1500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11</v>
      </c>
      <c r="D56" s="14" t="str">
        <f>IF(D54&gt;0,ROUND(SUMIF(H4:H43,"▲",D4:D43)/D54,0),"")</f>
        <v/>
      </c>
      <c r="E56" s="14">
        <f>ROUND(SUMIF(H4:H43,"*",D4:D43)/E54,0)</f>
        <v>11</v>
      </c>
      <c r="F56" s="13"/>
      <c r="G56" s="15">
        <f>C56</f>
        <v>11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0.82999999999999985</v>
      </c>
      <c r="D57" s="16">
        <f>SUMIF(H4:H43,"▲",F4:F43)</f>
        <v>0</v>
      </c>
      <c r="E57" s="16">
        <f>SUM(C57:D57)</f>
        <v>0.82999999999999985</v>
      </c>
      <c r="F57" s="13"/>
      <c r="G57" s="19">
        <f>C57*100</f>
        <v>82.999999999999986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71.400000000000006</v>
      </c>
      <c r="D61" s="20" t="str">
        <f>IF(D47&gt;0,ROUND(D54/D47*100,1),"")</f>
        <v/>
      </c>
      <c r="E61" s="20">
        <f>ROUND(E54/E47*100,1)</f>
        <v>71.400000000000006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45.4</v>
      </c>
      <c r="D62" s="20" t="str">
        <f>IF(D47&gt;0,ROUND(D57/D50*100,1),"")</f>
        <v/>
      </c>
      <c r="E62" s="20">
        <f>ROUND(E57/E50*100,1)</f>
        <v>45.4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1.0000000000000004</v>
      </c>
      <c r="D69" s="16" t="str">
        <f>IF(D66&gt;0,D50-D57,"")</f>
        <v/>
      </c>
      <c r="E69" s="4">
        <f>SUM(C69:D69)</f>
        <v>1.0000000000000004</v>
      </c>
      <c r="F69" s="13"/>
      <c r="G69" s="17">
        <f>C69*100</f>
        <v>100.00000000000004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形状比＝88、Sr＝27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5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35" priority="16" stopIfTrue="1">
      <formula>AND(($H4="スギ"),(#REF!&lt;12))</formula>
    </cfRule>
  </conditionalFormatting>
  <conditionalFormatting sqref="L4:L43">
    <cfRule type="expression" dxfId="334" priority="15" stopIfTrue="1">
      <formula>AND(($H4="スギ"),(#REF!&lt;22),(#REF!&gt;=12))</formula>
    </cfRule>
  </conditionalFormatting>
  <conditionalFormatting sqref="M4:M43">
    <cfRule type="expression" dxfId="333" priority="14" stopIfTrue="1">
      <formula>AND(($H4="スギ"),(#REF!&lt;32),(#REF!&gt;=22))</formula>
    </cfRule>
  </conditionalFormatting>
  <conditionalFormatting sqref="N4:N43">
    <cfRule type="expression" dxfId="332" priority="13" stopIfTrue="1">
      <formula>AND(($H4="スギ"),(#REF!&lt;42),(#REF!&gt;=32))</formula>
    </cfRule>
  </conditionalFormatting>
  <conditionalFormatting sqref="U4:U43 Z4:AF43 AJ4:AJ43 O4:P43">
    <cfRule type="expression" dxfId="331" priority="12" stopIfTrue="1">
      <formula>AND(($H4="スギ"),(#REF!&gt;=42))</formula>
    </cfRule>
  </conditionalFormatting>
  <conditionalFormatting sqref="Q4:Q43 AA4:AA43">
    <cfRule type="expression" dxfId="330" priority="11" stopIfTrue="1">
      <formula>AND(($H4="ヒノキ"),(#REF!&lt;12))</formula>
    </cfRule>
  </conditionalFormatting>
  <conditionalFormatting sqref="R4:R43 AB4:AE43">
    <cfRule type="expression" dxfId="329" priority="10" stopIfTrue="1">
      <formula>AND(($H4="ヒノキ"),(#REF!&lt;22),(#REF!&gt;=12))</formula>
    </cfRule>
  </conditionalFormatting>
  <conditionalFormatting sqref="S4:S43">
    <cfRule type="expression" dxfId="328" priority="9" stopIfTrue="1">
      <formula>AND(($H4="ヒノキ"),(#REF!&lt;32),(#REF!&gt;=22))</formula>
    </cfRule>
  </conditionalFormatting>
  <conditionalFormatting sqref="T4:U43 Z4:AF43 AJ4:AJ43">
    <cfRule type="expression" dxfId="327" priority="8" stopIfTrue="1">
      <formula>AND(($H4="ヒノキ"),(#REF!&gt;=32))</formula>
    </cfRule>
  </conditionalFormatting>
  <conditionalFormatting sqref="V4:V43 AA4:AA43">
    <cfRule type="expression" dxfId="326" priority="7" stopIfTrue="1">
      <formula>AND(($H4="アカマツ"),(#REF!&lt;12))</formula>
    </cfRule>
  </conditionalFormatting>
  <conditionalFormatting sqref="W4:W43 AB4:AB43">
    <cfRule type="expression" dxfId="325" priority="6" stopIfTrue="1">
      <formula>AND(($H4="アカマツ"),(#REF!&lt;22),(#REF!&gt;=12))</formula>
    </cfRule>
  </conditionalFormatting>
  <conditionalFormatting sqref="X4:X43 AC4:AC43">
    <cfRule type="expression" dxfId="324" priority="5" stopIfTrue="1">
      <formula>AND(($H4="アカマツ"),(#REF!&lt;42),(#REF!&gt;=22))</formula>
    </cfRule>
  </conditionalFormatting>
  <conditionalFormatting sqref="Y4:AF43 AJ4:AJ43">
    <cfRule type="expression" dxfId="323" priority="4" stopIfTrue="1">
      <formula>AND(($H4="アカマツ"),(#REF!&gt;=42))</formula>
    </cfRule>
  </conditionalFormatting>
  <conditionalFormatting sqref="AG4:AG43">
    <cfRule type="expression" dxfId="322" priority="3" stopIfTrue="1">
      <formula>AND(($H4&lt;&gt;"スギ"),($H4&lt;&gt;"ヒノキ"),($H4&lt;&gt;"アカマツ"),(#REF!&lt;12))</formula>
    </cfRule>
  </conditionalFormatting>
  <conditionalFormatting sqref="AH4:AH43">
    <cfRule type="expression" dxfId="32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2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4DBC6-5172-4742-BF32-C3777D06DD8D}">
  <sheetPr>
    <tabColor rgb="FFFF0000"/>
  </sheetPr>
  <dimension ref="A1:U96"/>
  <sheetViews>
    <sheetView tabSelected="1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259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263</v>
      </c>
      <c r="E2" s="50" t="s">
        <v>264</v>
      </c>
      <c r="F2" s="50" t="s">
        <v>265</v>
      </c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260</v>
      </c>
      <c r="E3" s="23" t="s">
        <v>261</v>
      </c>
      <c r="F3" s="23" t="s">
        <v>262</v>
      </c>
      <c r="G3" s="23"/>
      <c r="H3" s="23"/>
      <c r="I3" s="23"/>
      <c r="J3" s="23"/>
    </row>
    <row r="5" spans="1:21" ht="14.25" x14ac:dyDescent="0.15">
      <c r="A5" s="134" t="str">
        <f>D1</f>
        <v>S-32広葉樹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No.44</v>
      </c>
      <c r="E9" s="26" t="str">
        <f t="shared" si="0"/>
        <v>No.45</v>
      </c>
      <c r="F9" s="26" t="str">
        <f t="shared" si="0"/>
        <v>No.46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22</v>
      </c>
      <c r="D10" s="94">
        <f t="shared" ref="D10:J10" ca="1" si="1">IF(D$2&lt;&gt;"",INDIRECT(D$2&amp;"!C47"),"")</f>
        <v>24</v>
      </c>
      <c r="E10" s="94">
        <f t="shared" ca="1" si="1"/>
        <v>22</v>
      </c>
      <c r="F10" s="94">
        <f t="shared" ca="1" si="1"/>
        <v>21</v>
      </c>
      <c r="G10" s="94" t="str">
        <f t="shared" ca="1" si="1"/>
        <v/>
      </c>
      <c r="H10" s="94" t="str">
        <f t="shared" ca="1" si="1"/>
        <v/>
      </c>
      <c r="I10" s="94" t="str">
        <f t="shared" ca="1" si="1"/>
        <v/>
      </c>
      <c r="J10" s="94" t="str">
        <f t="shared" ca="1" si="1"/>
        <v/>
      </c>
      <c r="K10" s="28">
        <f ca="1">C10*100</f>
        <v>2200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12</v>
      </c>
      <c r="D11" s="94">
        <f t="shared" ref="D11:J11" ca="1" si="2">IF(D$2&lt;&gt;"",INDIRECT(D$2&amp;"!C48"),"")</f>
        <v>12</v>
      </c>
      <c r="E11" s="94">
        <f t="shared" ca="1" si="2"/>
        <v>11</v>
      </c>
      <c r="F11" s="94">
        <f t="shared" ca="1" si="2"/>
        <v>12</v>
      </c>
      <c r="G11" s="94" t="str">
        <f t="shared" ca="1" si="2"/>
        <v/>
      </c>
      <c r="H11" s="94" t="str">
        <f t="shared" ca="1" si="2"/>
        <v/>
      </c>
      <c r="I11" s="94" t="str">
        <f t="shared" ca="1" si="2"/>
        <v/>
      </c>
      <c r="J11" s="94" t="str">
        <f t="shared" ca="1" si="2"/>
        <v/>
      </c>
      <c r="K11" s="29">
        <f ca="1">C11</f>
        <v>12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14</v>
      </c>
      <c r="D12" s="94">
        <f t="shared" ref="D12:J12" ca="1" si="3">IF(D$2&lt;&gt;"",INDIRECT(D$2&amp;"!C49"),"")</f>
        <v>13</v>
      </c>
      <c r="E12" s="94">
        <f t="shared" ca="1" si="3"/>
        <v>15</v>
      </c>
      <c r="F12" s="94">
        <f t="shared" ca="1" si="3"/>
        <v>13</v>
      </c>
      <c r="G12" s="94" t="str">
        <f t="shared" ca="1" si="3"/>
        <v/>
      </c>
      <c r="H12" s="94" t="str">
        <f t="shared" ca="1" si="3"/>
        <v/>
      </c>
      <c r="I12" s="94" t="str">
        <f t="shared" ca="1" si="3"/>
        <v/>
      </c>
      <c r="J12" s="94" t="str">
        <f t="shared" ca="1" si="3"/>
        <v/>
      </c>
      <c r="K12" s="29">
        <f ca="1">C12</f>
        <v>14</v>
      </c>
    </row>
    <row r="13" spans="1:21" ht="12.75" customHeight="1" x14ac:dyDescent="0.15">
      <c r="A13" s="100" t="s">
        <v>25</v>
      </c>
      <c r="B13" s="101"/>
      <c r="C13" s="4">
        <f ca="1">ROUND(AVERAGE(D13:J13),3)</f>
        <v>2.3330000000000002</v>
      </c>
      <c r="D13" s="30">
        <f t="shared" ref="D13:J13" ca="1" si="4">IF(D$2&lt;&gt;"",INDIRECT(D$2&amp;"!C50"),"")</f>
        <v>2.0400000000000005</v>
      </c>
      <c r="E13" s="30">
        <f t="shared" ca="1" si="4"/>
        <v>3.13</v>
      </c>
      <c r="F13" s="30">
        <f t="shared" ca="1" si="4"/>
        <v>1.8300000000000003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233.3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形状比＝86、Sr＝18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No.44</v>
      </c>
      <c r="E17" s="26" t="str">
        <f t="shared" si="5"/>
        <v>No.45</v>
      </c>
      <c r="F17" s="26" t="str">
        <f t="shared" si="5"/>
        <v>No.46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94">
        <f t="shared" ref="D18:J18" ca="1" si="6">IF(D$2&lt;&gt;"",INDIRECT(D$2&amp;"!D47"),"")</f>
        <v>0</v>
      </c>
      <c r="E18" s="94">
        <f t="shared" ca="1" si="6"/>
        <v>0</v>
      </c>
      <c r="F18" s="94">
        <f t="shared" ca="1" si="6"/>
        <v>0</v>
      </c>
      <c r="G18" s="94" t="str">
        <f t="shared" ca="1" si="6"/>
        <v/>
      </c>
      <c r="H18" s="94" t="str">
        <f t="shared" ca="1" si="6"/>
        <v/>
      </c>
      <c r="I18" s="94" t="str">
        <f t="shared" ca="1" si="6"/>
        <v/>
      </c>
      <c r="J18" s="94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94" t="str">
        <f t="shared" ref="D19:J19" ca="1" si="7">IF(D$2&lt;&gt;"",INDIRECT(D$2&amp;"!D48"),"")</f>
        <v/>
      </c>
      <c r="E19" s="94" t="str">
        <f t="shared" ca="1" si="7"/>
        <v/>
      </c>
      <c r="F19" s="94" t="str">
        <f t="shared" ca="1" si="7"/>
        <v/>
      </c>
      <c r="G19" s="94" t="str">
        <f t="shared" ca="1" si="7"/>
        <v/>
      </c>
      <c r="H19" s="94" t="str">
        <f t="shared" ca="1" si="7"/>
        <v/>
      </c>
      <c r="I19" s="94" t="str">
        <f t="shared" ca="1" si="7"/>
        <v/>
      </c>
      <c r="J19" s="94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94" t="str">
        <f t="shared" ref="D20:J20" ca="1" si="8">IF(D$2&lt;&gt;"",INDIRECT(D$2&amp;"!D49"),"")</f>
        <v/>
      </c>
      <c r="E20" s="94" t="str">
        <f t="shared" ca="1" si="8"/>
        <v/>
      </c>
      <c r="F20" s="94" t="str">
        <f t="shared" ca="1" si="8"/>
        <v/>
      </c>
      <c r="G20" s="94" t="str">
        <f t="shared" ca="1" si="8"/>
        <v/>
      </c>
      <c r="H20" s="94" t="str">
        <f t="shared" ca="1" si="8"/>
        <v/>
      </c>
      <c r="I20" s="94" t="str">
        <f t="shared" ca="1" si="8"/>
        <v/>
      </c>
      <c r="J20" s="94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No.44</v>
      </c>
      <c r="E24" s="26" t="str">
        <f t="shared" si="10"/>
        <v>No.45</v>
      </c>
      <c r="F24" s="26" t="str">
        <f t="shared" si="10"/>
        <v>No.46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22</v>
      </c>
      <c r="D25" s="94">
        <f t="shared" ref="D25:J25" ca="1" si="11">IF(D$2&lt;&gt;"",INDIRECT(D$2&amp;"!E47"),"")</f>
        <v>24</v>
      </c>
      <c r="E25" s="94">
        <f t="shared" ca="1" si="11"/>
        <v>22</v>
      </c>
      <c r="F25" s="94">
        <f t="shared" ca="1" si="11"/>
        <v>21</v>
      </c>
      <c r="G25" s="94" t="str">
        <f t="shared" ca="1" si="11"/>
        <v/>
      </c>
      <c r="H25" s="94" t="str">
        <f t="shared" ca="1" si="11"/>
        <v/>
      </c>
      <c r="I25" s="94" t="str">
        <f t="shared" ca="1" si="11"/>
        <v/>
      </c>
      <c r="J25" s="94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12</v>
      </c>
      <c r="D26" s="94">
        <f t="shared" ref="D26:J26" ca="1" si="12">IF(D$2&lt;&gt;"",INDIRECT(D$2&amp;"!E48"),"")</f>
        <v>12</v>
      </c>
      <c r="E26" s="94">
        <f t="shared" ca="1" si="12"/>
        <v>11</v>
      </c>
      <c r="F26" s="94">
        <f t="shared" ca="1" si="12"/>
        <v>12</v>
      </c>
      <c r="G26" s="94" t="str">
        <f t="shared" ca="1" si="12"/>
        <v/>
      </c>
      <c r="H26" s="94" t="str">
        <f t="shared" ca="1" si="12"/>
        <v/>
      </c>
      <c r="I26" s="94" t="str">
        <f t="shared" ca="1" si="12"/>
        <v/>
      </c>
      <c r="J26" s="94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14</v>
      </c>
      <c r="D27" s="94">
        <f t="shared" ref="D27:J27" ca="1" si="13">IF(D$2&lt;&gt;"",INDIRECT(D$2&amp;"!E49"),"")</f>
        <v>13</v>
      </c>
      <c r="E27" s="94">
        <f t="shared" ca="1" si="13"/>
        <v>15</v>
      </c>
      <c r="F27" s="94">
        <f t="shared" ca="1" si="13"/>
        <v>13</v>
      </c>
      <c r="G27" s="94" t="str">
        <f t="shared" ca="1" si="13"/>
        <v/>
      </c>
      <c r="H27" s="94" t="str">
        <f t="shared" ca="1" si="13"/>
        <v/>
      </c>
      <c r="I27" s="94" t="str">
        <f t="shared" ca="1" si="13"/>
        <v/>
      </c>
      <c r="J27" s="94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2.3330000000000002</v>
      </c>
      <c r="D28" s="30">
        <f t="shared" ref="D28:J28" ca="1" si="14">IF(D$2&lt;&gt;"",INDIRECT(D$2&amp;"!E50"),"")</f>
        <v>2.0400000000000005</v>
      </c>
      <c r="E28" s="30">
        <f t="shared" ca="1" si="14"/>
        <v>3.13</v>
      </c>
      <c r="F28" s="30">
        <f t="shared" ca="1" si="14"/>
        <v>1.8300000000000003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No.44</v>
      </c>
      <c r="E32" s="26" t="str">
        <f t="shared" si="15"/>
        <v>No.45</v>
      </c>
      <c r="F32" s="26" t="str">
        <f t="shared" si="15"/>
        <v>No.46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16</v>
      </c>
      <c r="D33" s="94">
        <f t="shared" ref="D33:J33" ca="1" si="16">IF(D$2&lt;&gt;"",INDIRECT(D$2&amp;"!C54"),"")</f>
        <v>18</v>
      </c>
      <c r="E33" s="94">
        <f t="shared" ca="1" si="16"/>
        <v>16</v>
      </c>
      <c r="F33" s="94">
        <f t="shared" ca="1" si="16"/>
        <v>15</v>
      </c>
      <c r="G33" s="94" t="str">
        <f t="shared" ca="1" si="16"/>
        <v/>
      </c>
      <c r="H33" s="94" t="str">
        <f t="shared" ca="1" si="16"/>
        <v/>
      </c>
      <c r="I33" s="94" t="str">
        <f t="shared" ca="1" si="16"/>
        <v/>
      </c>
      <c r="J33" s="94" t="str">
        <f t="shared" ca="1" si="16"/>
        <v/>
      </c>
      <c r="K33" s="28">
        <f ca="1">C33*100</f>
        <v>1600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10</v>
      </c>
      <c r="D34" s="94">
        <f t="shared" ref="D34:J34" ca="1" si="17">IF(D$2&lt;&gt;"",INDIRECT(D$2&amp;"!C55"),"")</f>
        <v>11</v>
      </c>
      <c r="E34" s="94">
        <f t="shared" ca="1" si="17"/>
        <v>10</v>
      </c>
      <c r="F34" s="94">
        <f t="shared" ca="1" si="17"/>
        <v>10</v>
      </c>
      <c r="G34" s="94" t="str">
        <f t="shared" ca="1" si="17"/>
        <v/>
      </c>
      <c r="H34" s="94" t="str">
        <f t="shared" ca="1" si="17"/>
        <v/>
      </c>
      <c r="I34" s="94" t="str">
        <f t="shared" ca="1" si="17"/>
        <v/>
      </c>
      <c r="J34" s="94" t="str">
        <f t="shared" ca="1" si="17"/>
        <v/>
      </c>
      <c r="K34" s="29">
        <f ca="1">C34</f>
        <v>10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12</v>
      </c>
      <c r="D35" s="94">
        <f t="shared" ref="D35:J35" ca="1" si="18">IF(D$2&lt;&gt;"",INDIRECT(D$2&amp;"!C56"),"")</f>
        <v>12</v>
      </c>
      <c r="E35" s="94">
        <f t="shared" ca="1" si="18"/>
        <v>13</v>
      </c>
      <c r="F35" s="94">
        <f t="shared" ca="1" si="18"/>
        <v>11</v>
      </c>
      <c r="G35" s="94" t="str">
        <f t="shared" ca="1" si="18"/>
        <v/>
      </c>
      <c r="H35" s="94" t="str">
        <f t="shared" ca="1" si="18"/>
        <v/>
      </c>
      <c r="I35" s="94" t="str">
        <f t="shared" ca="1" si="18"/>
        <v/>
      </c>
      <c r="J35" s="94" t="str">
        <f t="shared" ca="1" si="18"/>
        <v/>
      </c>
      <c r="K35" s="29">
        <f ca="1">C35</f>
        <v>12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1.087</v>
      </c>
      <c r="D36" s="30">
        <f t="shared" ref="D36:J36" ca="1" si="19">IF(D$2&lt;&gt;"",INDIRECT(D$2&amp;"!C57"),"")</f>
        <v>1.1500000000000001</v>
      </c>
      <c r="E36" s="30">
        <f t="shared" ca="1" si="19"/>
        <v>1.2800000000000002</v>
      </c>
      <c r="F36" s="30">
        <f t="shared" ca="1" si="19"/>
        <v>0.82999999999999985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108.7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No.44</v>
      </c>
      <c r="E39" s="26" t="str">
        <f t="shared" si="20"/>
        <v>No.45</v>
      </c>
      <c r="F39" s="26" t="str">
        <f t="shared" si="20"/>
        <v>No.46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94">
        <f t="shared" ref="D40:J40" ca="1" si="21">IF(D$2&lt;&gt;"",INDIRECT(D$2&amp;"!D54"),"")</f>
        <v>0</v>
      </c>
      <c r="E40" s="94">
        <f t="shared" ca="1" si="21"/>
        <v>0</v>
      </c>
      <c r="F40" s="94">
        <f t="shared" ca="1" si="21"/>
        <v>0</v>
      </c>
      <c r="G40" s="94" t="str">
        <f t="shared" ca="1" si="21"/>
        <v/>
      </c>
      <c r="H40" s="94" t="str">
        <f t="shared" ca="1" si="21"/>
        <v/>
      </c>
      <c r="I40" s="94" t="str">
        <f t="shared" ca="1" si="21"/>
        <v/>
      </c>
      <c r="J40" s="94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94" t="str">
        <f t="shared" ref="D41:J41" ca="1" si="22">IF(D$2&lt;&gt;"",INDIRECT(D$2&amp;"!D55"),"")</f>
        <v/>
      </c>
      <c r="E41" s="94" t="str">
        <f t="shared" ca="1" si="22"/>
        <v/>
      </c>
      <c r="F41" s="94" t="str">
        <f t="shared" ca="1" si="22"/>
        <v/>
      </c>
      <c r="G41" s="94" t="str">
        <f t="shared" ca="1" si="22"/>
        <v/>
      </c>
      <c r="H41" s="94" t="str">
        <f t="shared" ca="1" si="22"/>
        <v/>
      </c>
      <c r="I41" s="94" t="str">
        <f t="shared" ca="1" si="22"/>
        <v/>
      </c>
      <c r="J41" s="94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94" t="str">
        <f t="shared" ref="D42:J42" ca="1" si="23">IF(D$2&lt;&gt;"",INDIRECT(D$2&amp;"!D56"),"")</f>
        <v/>
      </c>
      <c r="E42" s="94" t="str">
        <f t="shared" ca="1" si="23"/>
        <v/>
      </c>
      <c r="F42" s="94" t="str">
        <f t="shared" ca="1" si="23"/>
        <v/>
      </c>
      <c r="G42" s="94" t="str">
        <f t="shared" ca="1" si="23"/>
        <v/>
      </c>
      <c r="H42" s="94" t="str">
        <f t="shared" ca="1" si="23"/>
        <v/>
      </c>
      <c r="I42" s="94" t="str">
        <f t="shared" ca="1" si="23"/>
        <v/>
      </c>
      <c r="J42" s="94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No.44</v>
      </c>
      <c r="E46" s="26" t="str">
        <f t="shared" si="25"/>
        <v>No.45</v>
      </c>
      <c r="F46" s="26" t="str">
        <f t="shared" si="25"/>
        <v>No.46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16</v>
      </c>
      <c r="D47" s="94">
        <f t="shared" ref="D47:J47" ca="1" si="26">IF(D$2&lt;&gt;"",INDIRECT(D$2&amp;"!E54"),"")</f>
        <v>18</v>
      </c>
      <c r="E47" s="94">
        <f t="shared" ca="1" si="26"/>
        <v>16</v>
      </c>
      <c r="F47" s="94">
        <f t="shared" ca="1" si="26"/>
        <v>15</v>
      </c>
      <c r="G47" s="94" t="str">
        <f t="shared" ca="1" si="26"/>
        <v/>
      </c>
      <c r="H47" s="94" t="str">
        <f t="shared" ca="1" si="26"/>
        <v/>
      </c>
      <c r="I47" s="94" t="str">
        <f t="shared" ca="1" si="26"/>
        <v/>
      </c>
      <c r="J47" s="94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10</v>
      </c>
      <c r="D48" s="94">
        <f t="shared" ref="D48:J48" ca="1" si="27">IF(D$2&lt;&gt;"",INDIRECT(D$2&amp;"!E55"),"")</f>
        <v>11</v>
      </c>
      <c r="E48" s="94">
        <f t="shared" ca="1" si="27"/>
        <v>10</v>
      </c>
      <c r="F48" s="94">
        <f t="shared" ca="1" si="27"/>
        <v>10</v>
      </c>
      <c r="G48" s="94" t="str">
        <f t="shared" ca="1" si="27"/>
        <v/>
      </c>
      <c r="H48" s="94" t="str">
        <f t="shared" ca="1" si="27"/>
        <v/>
      </c>
      <c r="I48" s="94" t="str">
        <f t="shared" ca="1" si="27"/>
        <v/>
      </c>
      <c r="J48" s="94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12</v>
      </c>
      <c r="D49" s="94">
        <f t="shared" ref="D49:J49" ca="1" si="28">IF(D$2&lt;&gt;"",INDIRECT(D$2&amp;"!E56"),"")</f>
        <v>12</v>
      </c>
      <c r="E49" s="94">
        <f t="shared" ca="1" si="28"/>
        <v>13</v>
      </c>
      <c r="F49" s="94">
        <f t="shared" ca="1" si="28"/>
        <v>11</v>
      </c>
      <c r="G49" s="94" t="str">
        <f t="shared" ca="1" si="28"/>
        <v/>
      </c>
      <c r="H49" s="94" t="str">
        <f t="shared" ca="1" si="28"/>
        <v/>
      </c>
      <c r="I49" s="94" t="str">
        <f t="shared" ca="1" si="28"/>
        <v/>
      </c>
      <c r="J49" s="94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1.087</v>
      </c>
      <c r="D50" s="30">
        <f t="shared" ref="D50:J50" ca="1" si="29">IF(D$2&lt;&gt;"",INDIRECT(D$2&amp;"!E57"),"")</f>
        <v>1.1500000000000001</v>
      </c>
      <c r="E50" s="30">
        <f t="shared" ca="1" si="29"/>
        <v>1.2800000000000002</v>
      </c>
      <c r="F50" s="30">
        <f t="shared" ca="1" si="29"/>
        <v>0.82999999999999985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72.7</v>
      </c>
      <c r="D54" s="14" t="str">
        <f ca="1">IF($C$18=0,"",ROUND((C40/C18*100),1))</f>
        <v/>
      </c>
      <c r="E54" s="35">
        <f ca="1">ROUND((C47/C25*100),1)</f>
        <v>72.7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46.6</v>
      </c>
      <c r="D55" s="14" t="str">
        <f ca="1">IF($C$18=0,"",ROUND((C43/C21)*100,1))</f>
        <v/>
      </c>
      <c r="E55" s="35">
        <f ca="1">ROUND((C50/C28)*100,1)</f>
        <v>46.6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No.44</v>
      </c>
      <c r="E59" s="26" t="str">
        <f t="shared" si="30"/>
        <v>No.45</v>
      </c>
      <c r="F59" s="26" t="str">
        <f t="shared" si="30"/>
        <v>No.46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6</v>
      </c>
      <c r="D60" s="94">
        <f t="shared" ref="D60:J60" ca="1" si="31">IF(D$2&lt;&gt;"",INDIRECT(D$2&amp;"!C66"),"")</f>
        <v>6</v>
      </c>
      <c r="E60" s="94">
        <f t="shared" ca="1" si="31"/>
        <v>6</v>
      </c>
      <c r="F60" s="94">
        <f t="shared" ca="1" si="31"/>
        <v>6</v>
      </c>
      <c r="G60" s="94" t="str">
        <f t="shared" ca="1" si="31"/>
        <v/>
      </c>
      <c r="H60" s="94" t="str">
        <f t="shared" ca="1" si="31"/>
        <v/>
      </c>
      <c r="I60" s="94" t="str">
        <f t="shared" ca="1" si="31"/>
        <v/>
      </c>
      <c r="J60" s="94" t="str">
        <f t="shared" ca="1" si="31"/>
        <v/>
      </c>
      <c r="K60" s="28">
        <f ca="1">C60*100</f>
        <v>600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15</v>
      </c>
      <c r="D61" s="94">
        <f t="shared" ref="D61:J61" ca="1" si="32">IF(D$2&lt;&gt;"",INDIRECT(D$2&amp;"!C67"),"")</f>
        <v>14</v>
      </c>
      <c r="E61" s="94">
        <f t="shared" ca="1" si="32"/>
        <v>15</v>
      </c>
      <c r="F61" s="94">
        <f t="shared" ca="1" si="32"/>
        <v>15</v>
      </c>
      <c r="G61" s="94" t="str">
        <f t="shared" ca="1" si="32"/>
        <v/>
      </c>
      <c r="H61" s="94" t="str">
        <f t="shared" ca="1" si="32"/>
        <v/>
      </c>
      <c r="I61" s="94" t="str">
        <f t="shared" ca="1" si="32"/>
        <v/>
      </c>
      <c r="J61" s="94" t="str">
        <f t="shared" ca="1" si="32"/>
        <v/>
      </c>
      <c r="K61" s="29">
        <f ca="1">C61</f>
        <v>15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19</v>
      </c>
      <c r="D62" s="94">
        <f t="shared" ref="D62:J62" ca="1" si="33">IF(D$2&lt;&gt;"",INDIRECT(D$2&amp;"!C68"),"")</f>
        <v>16</v>
      </c>
      <c r="E62" s="94">
        <f t="shared" ca="1" si="33"/>
        <v>23</v>
      </c>
      <c r="F62" s="94">
        <f t="shared" ca="1" si="33"/>
        <v>17</v>
      </c>
      <c r="G62" s="94" t="str">
        <f t="shared" ca="1" si="33"/>
        <v/>
      </c>
      <c r="H62" s="94" t="str">
        <f t="shared" ca="1" si="33"/>
        <v/>
      </c>
      <c r="I62" s="94" t="str">
        <f t="shared" ca="1" si="33"/>
        <v/>
      </c>
      <c r="J62" s="94" t="str">
        <f t="shared" ca="1" si="33"/>
        <v/>
      </c>
      <c r="K62" s="29">
        <f ca="1">C62</f>
        <v>19</v>
      </c>
    </row>
    <row r="63" spans="1:21" ht="12.75" customHeight="1" x14ac:dyDescent="0.15">
      <c r="A63" s="100" t="s">
        <v>25</v>
      </c>
      <c r="B63" s="101"/>
      <c r="C63" s="4">
        <f ca="1">ROUND(AVERAGE(D63:J63),3)</f>
        <v>1.2470000000000001</v>
      </c>
      <c r="D63" s="30">
        <f t="shared" ref="D63:J63" ca="1" si="34">IF(D$2&lt;&gt;"",INDIRECT(D$2&amp;"!C69"),"")</f>
        <v>0.89000000000000035</v>
      </c>
      <c r="E63" s="30">
        <f t="shared" ca="1" si="34"/>
        <v>1.8499999999999996</v>
      </c>
      <c r="F63" s="30">
        <f t="shared" ca="1" si="34"/>
        <v>1.0000000000000004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124.70000000000002</v>
      </c>
    </row>
    <row r="64" spans="1:21" ht="12.75" customHeight="1" x14ac:dyDescent="0.15">
      <c r="K64" s="18" t="str">
        <f ca="1">"形状比＝"&amp;ROUND(K61/K62*100,0)&amp;"、Sr＝"&amp;ROUND((10000/K60)^0.5/K61*100,0)</f>
        <v>形状比＝79、Sr＝27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No.44</v>
      </c>
      <c r="E67" s="26" t="str">
        <f t="shared" si="35"/>
        <v>No.45</v>
      </c>
      <c r="F67" s="26" t="str">
        <f t="shared" si="35"/>
        <v>No.46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94">
        <f t="shared" ref="D68:J68" ca="1" si="36">IF(D$2&lt;&gt;"",INDIRECT(D$2&amp;"!D66"),"")</f>
        <v>0</v>
      </c>
      <c r="E68" s="94">
        <f t="shared" ca="1" si="36"/>
        <v>0</v>
      </c>
      <c r="F68" s="94">
        <f t="shared" ca="1" si="36"/>
        <v>0</v>
      </c>
      <c r="G68" s="94" t="str">
        <f t="shared" ca="1" si="36"/>
        <v/>
      </c>
      <c r="H68" s="94" t="str">
        <f t="shared" ca="1" si="36"/>
        <v/>
      </c>
      <c r="I68" s="94" t="str">
        <f t="shared" ca="1" si="36"/>
        <v/>
      </c>
      <c r="J68" s="94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94" t="str">
        <f t="shared" ref="D69:J69" ca="1" si="37">IF(D$2&lt;&gt;"",INDIRECT(D$2&amp;"!D67"),"")</f>
        <v/>
      </c>
      <c r="E69" s="94" t="str">
        <f t="shared" ca="1" si="37"/>
        <v/>
      </c>
      <c r="F69" s="94" t="str">
        <f t="shared" ca="1" si="37"/>
        <v/>
      </c>
      <c r="G69" s="94" t="str">
        <f t="shared" ca="1" si="37"/>
        <v/>
      </c>
      <c r="H69" s="94" t="str">
        <f t="shared" ca="1" si="37"/>
        <v/>
      </c>
      <c r="I69" s="94" t="str">
        <f t="shared" ca="1" si="37"/>
        <v/>
      </c>
      <c r="J69" s="94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94" t="str">
        <f t="shared" ref="D70:J70" ca="1" si="38">IF(D$2&lt;&gt;"",INDIRECT(D$2&amp;"!D68"),"")</f>
        <v/>
      </c>
      <c r="E70" s="94" t="str">
        <f t="shared" ca="1" si="38"/>
        <v/>
      </c>
      <c r="F70" s="94" t="str">
        <f t="shared" ca="1" si="38"/>
        <v/>
      </c>
      <c r="G70" s="94" t="str">
        <f t="shared" ca="1" si="38"/>
        <v/>
      </c>
      <c r="H70" s="94" t="str">
        <f t="shared" ca="1" si="38"/>
        <v/>
      </c>
      <c r="I70" s="94" t="str">
        <f t="shared" ca="1" si="38"/>
        <v/>
      </c>
      <c r="J70" s="94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No.44</v>
      </c>
      <c r="E74" s="26" t="str">
        <f t="shared" si="40"/>
        <v>No.45</v>
      </c>
      <c r="F74" s="26" t="str">
        <f t="shared" si="40"/>
        <v>No.46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6</v>
      </c>
      <c r="D75" s="94">
        <f t="shared" ref="D75:J75" ca="1" si="41">IF(D$2&lt;&gt;"",INDIRECT(D$2&amp;"!E66"),"")</f>
        <v>6</v>
      </c>
      <c r="E75" s="94">
        <f t="shared" ca="1" si="41"/>
        <v>6</v>
      </c>
      <c r="F75" s="94">
        <f t="shared" ca="1" si="41"/>
        <v>6</v>
      </c>
      <c r="G75" s="94" t="str">
        <f t="shared" ca="1" si="41"/>
        <v/>
      </c>
      <c r="H75" s="94" t="str">
        <f t="shared" ca="1" si="41"/>
        <v/>
      </c>
      <c r="I75" s="94" t="str">
        <f t="shared" ca="1" si="41"/>
        <v/>
      </c>
      <c r="J75" s="94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15</v>
      </c>
      <c r="D76" s="94">
        <f t="shared" ref="D76:J76" ca="1" si="42">IF(D$2&lt;&gt;"",INDIRECT(D$2&amp;"!E67"),"")</f>
        <v>14</v>
      </c>
      <c r="E76" s="94">
        <f t="shared" ca="1" si="42"/>
        <v>15</v>
      </c>
      <c r="F76" s="94">
        <f t="shared" ca="1" si="42"/>
        <v>15</v>
      </c>
      <c r="G76" s="94" t="str">
        <f t="shared" ca="1" si="42"/>
        <v/>
      </c>
      <c r="H76" s="94" t="str">
        <f t="shared" ca="1" si="42"/>
        <v/>
      </c>
      <c r="I76" s="94" t="str">
        <f t="shared" ca="1" si="42"/>
        <v/>
      </c>
      <c r="J76" s="94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19</v>
      </c>
      <c r="D77" s="94">
        <f t="shared" ref="D77:J77" ca="1" si="43">IF(D$2&lt;&gt;"",INDIRECT(D$2&amp;"!E68"),"")</f>
        <v>16</v>
      </c>
      <c r="E77" s="94">
        <f t="shared" ca="1" si="43"/>
        <v>23</v>
      </c>
      <c r="F77" s="94">
        <f t="shared" ca="1" si="43"/>
        <v>17</v>
      </c>
      <c r="G77" s="94" t="str">
        <f t="shared" ca="1" si="43"/>
        <v/>
      </c>
      <c r="H77" s="94" t="str">
        <f t="shared" ca="1" si="43"/>
        <v/>
      </c>
      <c r="I77" s="94" t="str">
        <f t="shared" ca="1" si="43"/>
        <v/>
      </c>
      <c r="J77" s="94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1.2470000000000001</v>
      </c>
      <c r="D78" s="30">
        <f t="shared" ref="D78:J78" ca="1" si="44">IF(D$2&lt;&gt;"",INDIRECT(D$2&amp;"!E69"),"")</f>
        <v>0.89000000000000035</v>
      </c>
      <c r="E78" s="30">
        <f t="shared" ca="1" si="44"/>
        <v>1.8499999999999996</v>
      </c>
      <c r="F78" s="30">
        <f t="shared" ca="1" si="44"/>
        <v>1.0000000000000004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358</v>
      </c>
    </row>
    <row r="93" spans="1:11" x14ac:dyDescent="0.15">
      <c r="B93" s="10" t="s">
        <v>359</v>
      </c>
    </row>
    <row r="94" spans="1:11" x14ac:dyDescent="0.15">
      <c r="B94" s="10" t="s">
        <v>360</v>
      </c>
    </row>
    <row r="96" spans="1:11" x14ac:dyDescent="0.15">
      <c r="B96" s="10" t="s">
        <v>361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35:B35"/>
    <mergeCell ref="A36:B36"/>
    <mergeCell ref="A38:B39"/>
    <mergeCell ref="C38:J38"/>
    <mergeCell ref="A40:B40"/>
    <mergeCell ref="A47:B4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8C8B0-D50D-4B1C-BD2A-BE57B8170463}">
  <sheetPr>
    <tabColor rgb="FFFFFF00"/>
  </sheetPr>
  <dimension ref="A1:AJ120"/>
  <sheetViews>
    <sheetView showGridLines="0" tabSelected="1" view="pageBreakPreview" topLeftCell="A19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176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901</v>
      </c>
      <c r="B4" s="107" t="s">
        <v>58</v>
      </c>
      <c r="C4" s="107"/>
      <c r="D4" s="91">
        <v>30</v>
      </c>
      <c r="E4" s="91">
        <v>20</v>
      </c>
      <c r="F4" s="4">
        <f t="shared" ref="F4:F43" si="0">IF(D4&gt;0,IF(B4="スギ",P4,IF(B4="ヒノキ",U4,IF(B4="アカマツ",Z4,IF(B4="カラマツ",AF4,AJ4)))),"")</f>
        <v>0.63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0.59</v>
      </c>
      <c r="L4" s="92">
        <f t="shared" ref="L4:L43" si="2">ROUND(10^(-5+0.73504+1.83346*LOG(D4)+1.06569*LOG(E4)),2)</f>
        <v>0.68</v>
      </c>
      <c r="M4" s="92">
        <f t="shared" ref="M4:M43" si="3">ROUND(10^(-5+0.71514+1.74357*LOG(D4)+1.17719*LOG(E4)),2)</f>
        <v>0.66</v>
      </c>
      <c r="N4" s="92">
        <f t="shared" ref="N4:N43" si="4">ROUND(10^(-5+0.82956+1.76381*LOG(D4)+1.06412*LOG(E4)),2)</f>
        <v>0.66</v>
      </c>
      <c r="O4" s="92">
        <f t="shared" ref="O4:O43" si="5">ROUND(10^(-5+0.88226+1.79204*LOG(D4)+0.99303*LOG(E4)),2)</f>
        <v>0.66</v>
      </c>
      <c r="P4" s="92">
        <f>HLOOKUP($D4,K$3:O$43,MATCH($A4,$A$3:$A$43,0),1)</f>
        <v>0.66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0.6</v>
      </c>
      <c r="R4" s="92">
        <f t="shared" ref="R4:R43" si="7">ROUND(10^(1.905709*LOG(D4)+1.011385*LOG(E4)-4.293729),2)</f>
        <v>0.69</v>
      </c>
      <c r="S4" s="92">
        <f t="shared" ref="S4:S43" si="8">ROUND(10^(1.771888*LOG(D4)+1.138415*LOG(E4)-4.271259),2)</f>
        <v>0.67</v>
      </c>
      <c r="T4" s="92">
        <f t="shared" ref="T4:T43" si="9">ROUND(10^(1.671519*LOG(D4)+1.363617*LOG(E4)-4.404407),2)</f>
        <v>0.69</v>
      </c>
      <c r="U4" s="92">
        <f t="shared" ref="U4:U43" si="10">HLOOKUP($D4,Q$3:T$43,MATCH($A4,$A$3:$A$43,0),1)</f>
        <v>0.67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0.71</v>
      </c>
      <c r="W4" s="92">
        <f t="shared" ref="W4:W43" si="12">ROUND(10^(-4.155639+1.847898*LOG(D4)+0.951955*LOG(E4)),2)</f>
        <v>0.65</v>
      </c>
      <c r="X4" s="92">
        <f t="shared" ref="X4:X43" si="13">ROUND(10^(-4.194535+1.804172*LOG(D4)+1.034248*LOG(E4)),2)</f>
        <v>0.65</v>
      </c>
      <c r="Y4" s="92">
        <f t="shared" ref="Y4:Y43" si="14">ROUND(10^(-4.42347+2.006485*LOG(D4)+0.967757*LOG(E4)),2)</f>
        <v>0.63</v>
      </c>
      <c r="Z4" s="92">
        <f t="shared" ref="Z4:Z43" si="15">HLOOKUP($D4,V$3:Y$43,MATCH($A4,$A$3:$A$43,0),1)</f>
        <v>0.65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0.57999999999999996</v>
      </c>
      <c r="AB4" s="92">
        <f t="shared" ref="AB4:AB43" si="17">ROUND(10^(1.979213*LOG(D4)+0.998347*LOG(E4)-4.369281),2)</f>
        <v>0.71</v>
      </c>
      <c r="AC4" s="92">
        <f t="shared" ref="AC4:AC43" si="18">ROUND(10^(1.904401*LOG(D4)+1.062478*LOG(E4)-4.348104),2)</f>
        <v>0.7</v>
      </c>
      <c r="AD4" s="92">
        <f t="shared" ref="AD4:AD43" si="19">ROUND(10^(1.640825*LOG(D4)+1.080387*LOG(E4)-3.976731),2)</f>
        <v>0.71</v>
      </c>
      <c r="AE4" s="92">
        <f t="shared" ref="AE4:AE43" si="20">ROUND(10^(1.90887*LOG(D4)+1.088002*LOG(E4)-4.431495),2)</f>
        <v>0.64</v>
      </c>
      <c r="AF4" s="92">
        <f t="shared" ref="AF4:AF43" si="21">HLOOKUP($D4,AA$3:AE$43,MATCH($A4,$A$3:$A$43,0),1)</f>
        <v>0.7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0.57999999999999996</v>
      </c>
      <c r="AH4" s="92">
        <f t="shared" ref="AH4:AH43" si="23">ROUND(10^(1.93813902*LOG(D4)+0.96697002*LOG(E4)-4.32216295),2)</f>
        <v>0.63</v>
      </c>
      <c r="AI4" s="92">
        <f t="shared" ref="AI4:AI43" si="24">ROUND(10^(1.82464098*LOG(D4)+0.97625989*LOG(E4)-4.15096808),2)</f>
        <v>0.65</v>
      </c>
      <c r="AJ4" s="92">
        <f t="shared" ref="AJ4:AJ43" si="25">HLOOKUP($D4,AG$3:AI$43,MATCH($A4,$A$3:$A$43,0),1)</f>
        <v>0.63</v>
      </c>
    </row>
    <row r="5" spans="1:36" ht="12.95" customHeight="1" x14ac:dyDescent="0.15">
      <c r="A5" s="91">
        <v>902</v>
      </c>
      <c r="B5" s="107" t="s">
        <v>58</v>
      </c>
      <c r="C5" s="107"/>
      <c r="D5" s="91">
        <v>24</v>
      </c>
      <c r="E5" s="91">
        <v>18</v>
      </c>
      <c r="F5" s="4">
        <f t="shared" si="0"/>
        <v>0.37</v>
      </c>
      <c r="G5" s="5"/>
      <c r="H5" s="91"/>
      <c r="I5" s="91"/>
      <c r="J5" s="1" t="s">
        <v>15</v>
      </c>
      <c r="K5" s="92">
        <f t="shared" si="1"/>
        <v>0.36</v>
      </c>
      <c r="L5" s="92">
        <f t="shared" si="2"/>
        <v>0.4</v>
      </c>
      <c r="M5" s="92">
        <f t="shared" si="3"/>
        <v>0.4</v>
      </c>
      <c r="N5" s="92">
        <f t="shared" si="4"/>
        <v>0.4</v>
      </c>
      <c r="O5" s="92">
        <f t="shared" si="5"/>
        <v>0.4</v>
      </c>
      <c r="P5" s="92">
        <f t="shared" ref="P5:P43" si="26">HLOOKUP($D5,K$3:O$43,MATCH(A5,$A$3:$A$43,0),1)</f>
        <v>0.4</v>
      </c>
      <c r="Q5" s="92">
        <f t="shared" si="6"/>
        <v>0.36</v>
      </c>
      <c r="R5" s="92">
        <f t="shared" si="7"/>
        <v>0.4</v>
      </c>
      <c r="S5" s="92">
        <f t="shared" si="8"/>
        <v>0.4</v>
      </c>
      <c r="T5" s="92">
        <f t="shared" si="9"/>
        <v>0.41</v>
      </c>
      <c r="U5" s="92">
        <f t="shared" si="10"/>
        <v>0.4</v>
      </c>
      <c r="V5" s="92">
        <f t="shared" si="11"/>
        <v>0.42</v>
      </c>
      <c r="W5" s="92">
        <f t="shared" si="12"/>
        <v>0.39</v>
      </c>
      <c r="X5" s="92">
        <f t="shared" si="13"/>
        <v>0.39</v>
      </c>
      <c r="Y5" s="92">
        <f t="shared" si="14"/>
        <v>0.36</v>
      </c>
      <c r="Z5" s="92">
        <f t="shared" si="15"/>
        <v>0.39</v>
      </c>
      <c r="AA5" s="92">
        <f t="shared" si="16"/>
        <v>0.35</v>
      </c>
      <c r="AB5" s="92">
        <f t="shared" si="17"/>
        <v>0.41</v>
      </c>
      <c r="AC5" s="92">
        <f t="shared" si="18"/>
        <v>0.41</v>
      </c>
      <c r="AD5" s="92">
        <f t="shared" si="19"/>
        <v>0.44</v>
      </c>
      <c r="AE5" s="92">
        <f t="shared" si="20"/>
        <v>0.37</v>
      </c>
      <c r="AF5" s="92">
        <f t="shared" si="21"/>
        <v>0.41</v>
      </c>
      <c r="AG5" s="92">
        <f t="shared" si="22"/>
        <v>0.35</v>
      </c>
      <c r="AH5" s="92">
        <f t="shared" si="23"/>
        <v>0.37</v>
      </c>
      <c r="AI5" s="92">
        <f t="shared" si="24"/>
        <v>0.39</v>
      </c>
      <c r="AJ5" s="92">
        <f t="shared" si="25"/>
        <v>0.37</v>
      </c>
    </row>
    <row r="6" spans="1:36" ht="12.95" customHeight="1" x14ac:dyDescent="0.15">
      <c r="A6" s="91">
        <v>903</v>
      </c>
      <c r="B6" s="107" t="s">
        <v>58</v>
      </c>
      <c r="C6" s="107"/>
      <c r="D6" s="91">
        <v>20</v>
      </c>
      <c r="E6" s="91">
        <v>14</v>
      </c>
      <c r="F6" s="4">
        <f t="shared" si="0"/>
        <v>0.2</v>
      </c>
      <c r="G6" s="5"/>
      <c r="H6" s="91" t="s">
        <v>61</v>
      </c>
      <c r="I6" s="91"/>
      <c r="J6" s="1" t="s">
        <v>15</v>
      </c>
      <c r="K6" s="92">
        <f t="shared" si="1"/>
        <v>0.2</v>
      </c>
      <c r="L6" s="92">
        <f t="shared" si="2"/>
        <v>0.22</v>
      </c>
      <c r="M6" s="92">
        <f t="shared" si="3"/>
        <v>0.22</v>
      </c>
      <c r="N6" s="92">
        <f t="shared" si="4"/>
        <v>0.22</v>
      </c>
      <c r="O6" s="92">
        <f t="shared" si="5"/>
        <v>0.22</v>
      </c>
      <c r="P6" s="92">
        <f t="shared" si="26"/>
        <v>0.22</v>
      </c>
      <c r="Q6" s="92">
        <f t="shared" si="6"/>
        <v>0.2</v>
      </c>
      <c r="R6" s="92">
        <f t="shared" si="7"/>
        <v>0.22</v>
      </c>
      <c r="S6" s="92">
        <f t="shared" si="8"/>
        <v>0.22</v>
      </c>
      <c r="T6" s="92">
        <f t="shared" si="9"/>
        <v>0.22</v>
      </c>
      <c r="U6" s="92">
        <f t="shared" si="10"/>
        <v>0.22</v>
      </c>
      <c r="V6" s="92">
        <f t="shared" si="11"/>
        <v>0.23</v>
      </c>
      <c r="W6" s="92">
        <f t="shared" si="12"/>
        <v>0.22</v>
      </c>
      <c r="X6" s="92">
        <f t="shared" si="13"/>
        <v>0.22</v>
      </c>
      <c r="Y6" s="92">
        <f t="shared" si="14"/>
        <v>0.2</v>
      </c>
      <c r="Z6" s="92">
        <f t="shared" si="15"/>
        <v>0.22</v>
      </c>
      <c r="AA6" s="92">
        <f t="shared" si="16"/>
        <v>0.2</v>
      </c>
      <c r="AB6" s="92">
        <f t="shared" si="17"/>
        <v>0.22</v>
      </c>
      <c r="AC6" s="92">
        <f t="shared" si="18"/>
        <v>0.22</v>
      </c>
      <c r="AD6" s="92">
        <f t="shared" si="19"/>
        <v>0.25</v>
      </c>
      <c r="AE6" s="92">
        <f t="shared" si="20"/>
        <v>0.2</v>
      </c>
      <c r="AF6" s="92">
        <f t="shared" si="21"/>
        <v>0.22</v>
      </c>
      <c r="AG6" s="92">
        <f t="shared" si="22"/>
        <v>0.2</v>
      </c>
      <c r="AH6" s="92">
        <f t="shared" si="23"/>
        <v>0.2</v>
      </c>
      <c r="AI6" s="92">
        <f t="shared" si="24"/>
        <v>0.22</v>
      </c>
      <c r="AJ6" s="92">
        <f t="shared" si="25"/>
        <v>0.2</v>
      </c>
    </row>
    <row r="7" spans="1:36" ht="12.95" customHeight="1" x14ac:dyDescent="0.15">
      <c r="A7" s="91">
        <v>904</v>
      </c>
      <c r="B7" s="107" t="s">
        <v>58</v>
      </c>
      <c r="C7" s="107"/>
      <c r="D7" s="91">
        <v>20</v>
      </c>
      <c r="E7" s="91">
        <v>16</v>
      </c>
      <c r="F7" s="4">
        <f t="shared" si="0"/>
        <v>0.23</v>
      </c>
      <c r="G7" s="5"/>
      <c r="H7" s="91" t="s">
        <v>61</v>
      </c>
      <c r="I7" s="91"/>
      <c r="J7" s="1" t="s">
        <v>15</v>
      </c>
      <c r="K7" s="92">
        <f t="shared" si="1"/>
        <v>0.23</v>
      </c>
      <c r="L7" s="92">
        <f t="shared" si="2"/>
        <v>0.25</v>
      </c>
      <c r="M7" s="92">
        <f t="shared" si="3"/>
        <v>0.25</v>
      </c>
      <c r="N7" s="92">
        <f t="shared" si="4"/>
        <v>0.25</v>
      </c>
      <c r="O7" s="92">
        <f t="shared" si="5"/>
        <v>0.26</v>
      </c>
      <c r="P7" s="92">
        <f t="shared" si="26"/>
        <v>0.25</v>
      </c>
      <c r="Q7" s="92">
        <f t="shared" si="6"/>
        <v>0.23</v>
      </c>
      <c r="R7" s="92">
        <f t="shared" si="7"/>
        <v>0.25</v>
      </c>
      <c r="S7" s="92">
        <f t="shared" si="8"/>
        <v>0.25</v>
      </c>
      <c r="T7" s="92">
        <f t="shared" si="9"/>
        <v>0.26</v>
      </c>
      <c r="U7" s="92">
        <f t="shared" si="10"/>
        <v>0.25</v>
      </c>
      <c r="V7" s="92">
        <f t="shared" si="11"/>
        <v>0.26</v>
      </c>
      <c r="W7" s="92">
        <f t="shared" si="12"/>
        <v>0.25</v>
      </c>
      <c r="X7" s="92">
        <f t="shared" si="13"/>
        <v>0.25</v>
      </c>
      <c r="Y7" s="92">
        <f t="shared" si="14"/>
        <v>0.23</v>
      </c>
      <c r="Z7" s="92">
        <f t="shared" si="15"/>
        <v>0.25</v>
      </c>
      <c r="AA7" s="92">
        <f t="shared" si="16"/>
        <v>0.22</v>
      </c>
      <c r="AB7" s="92">
        <f t="shared" si="17"/>
        <v>0.26</v>
      </c>
      <c r="AC7" s="92">
        <f t="shared" si="18"/>
        <v>0.26</v>
      </c>
      <c r="AD7" s="92">
        <f t="shared" si="19"/>
        <v>0.28999999999999998</v>
      </c>
      <c r="AE7" s="92">
        <f t="shared" si="20"/>
        <v>0.23</v>
      </c>
      <c r="AF7" s="92">
        <f t="shared" si="21"/>
        <v>0.26</v>
      </c>
      <c r="AG7" s="92">
        <f t="shared" si="22"/>
        <v>0.22</v>
      </c>
      <c r="AH7" s="92">
        <f t="shared" si="23"/>
        <v>0.23</v>
      </c>
      <c r="AI7" s="92">
        <f t="shared" si="24"/>
        <v>0.25</v>
      </c>
      <c r="AJ7" s="92">
        <f t="shared" si="25"/>
        <v>0.23</v>
      </c>
    </row>
    <row r="8" spans="1:36" ht="12.95" customHeight="1" x14ac:dyDescent="0.15">
      <c r="A8" s="91">
        <v>905</v>
      </c>
      <c r="B8" s="107" t="s">
        <v>202</v>
      </c>
      <c r="C8" s="107"/>
      <c r="D8" s="91">
        <v>8</v>
      </c>
      <c r="E8" s="91">
        <v>6</v>
      </c>
      <c r="F8" s="4">
        <f t="shared" si="0"/>
        <v>0.02</v>
      </c>
      <c r="G8" s="5"/>
      <c r="H8" s="91" t="s">
        <v>61</v>
      </c>
      <c r="I8" s="91"/>
      <c r="J8" s="1" t="s">
        <v>15</v>
      </c>
      <c r="K8" s="92">
        <f t="shared" si="1"/>
        <v>0.02</v>
      </c>
      <c r="L8" s="92">
        <f t="shared" si="2"/>
        <v>0.02</v>
      </c>
      <c r="M8" s="92">
        <f t="shared" si="3"/>
        <v>0.02</v>
      </c>
      <c r="N8" s="92">
        <f t="shared" si="4"/>
        <v>0.02</v>
      </c>
      <c r="O8" s="92">
        <f t="shared" si="5"/>
        <v>0.02</v>
      </c>
      <c r="P8" s="92">
        <f t="shared" si="26"/>
        <v>0.02</v>
      </c>
      <c r="Q8" s="92">
        <f t="shared" si="6"/>
        <v>0.02</v>
      </c>
      <c r="R8" s="92">
        <f t="shared" si="7"/>
        <v>0.02</v>
      </c>
      <c r="S8" s="92">
        <f t="shared" si="8"/>
        <v>0.02</v>
      </c>
      <c r="T8" s="92">
        <f t="shared" si="9"/>
        <v>0.01</v>
      </c>
      <c r="U8" s="92">
        <f t="shared" si="10"/>
        <v>0.02</v>
      </c>
      <c r="V8" s="92">
        <f t="shared" si="11"/>
        <v>0.02</v>
      </c>
      <c r="W8" s="92">
        <f t="shared" si="12"/>
        <v>0.02</v>
      </c>
      <c r="X8" s="92">
        <f t="shared" si="13"/>
        <v>0.02</v>
      </c>
      <c r="Y8" s="92">
        <f t="shared" si="14"/>
        <v>0.01</v>
      </c>
      <c r="Z8" s="92">
        <f t="shared" si="15"/>
        <v>0.02</v>
      </c>
      <c r="AA8" s="92">
        <f t="shared" si="16"/>
        <v>0.02</v>
      </c>
      <c r="AB8" s="92">
        <f t="shared" si="17"/>
        <v>0.02</v>
      </c>
      <c r="AC8" s="92">
        <f t="shared" si="18"/>
        <v>0.02</v>
      </c>
      <c r="AD8" s="92">
        <f t="shared" si="19"/>
        <v>0.02</v>
      </c>
      <c r="AE8" s="92">
        <f t="shared" si="20"/>
        <v>0.01</v>
      </c>
      <c r="AF8" s="92">
        <f t="shared" si="21"/>
        <v>0.02</v>
      </c>
      <c r="AG8" s="92">
        <f t="shared" si="22"/>
        <v>0.02</v>
      </c>
      <c r="AH8" s="92">
        <f t="shared" si="23"/>
        <v>0.02</v>
      </c>
      <c r="AI8" s="92">
        <f t="shared" si="24"/>
        <v>0.02</v>
      </c>
      <c r="AJ8" s="92">
        <f t="shared" si="25"/>
        <v>0.02</v>
      </c>
    </row>
    <row r="9" spans="1:36" ht="12.95" customHeight="1" x14ac:dyDescent="0.15">
      <c r="A9" s="91">
        <v>906</v>
      </c>
      <c r="B9" s="107" t="s">
        <v>58</v>
      </c>
      <c r="C9" s="107"/>
      <c r="D9" s="91">
        <v>26</v>
      </c>
      <c r="E9" s="91">
        <v>19</v>
      </c>
      <c r="F9" s="4">
        <f t="shared" si="0"/>
        <v>0.45</v>
      </c>
      <c r="G9" s="5"/>
      <c r="H9" s="91"/>
      <c r="I9" s="91"/>
      <c r="J9" s="1" t="s">
        <v>15</v>
      </c>
      <c r="K9" s="92">
        <f t="shared" si="1"/>
        <v>0.44</v>
      </c>
      <c r="L9" s="92">
        <f t="shared" si="2"/>
        <v>0.49</v>
      </c>
      <c r="M9" s="92">
        <f t="shared" si="3"/>
        <v>0.49</v>
      </c>
      <c r="N9" s="92">
        <f t="shared" si="4"/>
        <v>0.49</v>
      </c>
      <c r="O9" s="92">
        <f t="shared" si="5"/>
        <v>0.49</v>
      </c>
      <c r="P9" s="92">
        <f t="shared" si="26"/>
        <v>0.49</v>
      </c>
      <c r="Q9" s="92">
        <f t="shared" si="6"/>
        <v>0.44</v>
      </c>
      <c r="R9" s="92">
        <f t="shared" si="7"/>
        <v>0.5</v>
      </c>
      <c r="S9" s="92">
        <f t="shared" si="8"/>
        <v>0.49</v>
      </c>
      <c r="T9" s="92">
        <f t="shared" si="9"/>
        <v>0.51</v>
      </c>
      <c r="U9" s="92">
        <f t="shared" si="10"/>
        <v>0.49</v>
      </c>
      <c r="V9" s="92">
        <f t="shared" si="11"/>
        <v>0.51</v>
      </c>
      <c r="W9" s="92">
        <f t="shared" si="12"/>
        <v>0.47</v>
      </c>
      <c r="X9" s="92">
        <f t="shared" si="13"/>
        <v>0.48</v>
      </c>
      <c r="Y9" s="92">
        <f t="shared" si="14"/>
        <v>0.45</v>
      </c>
      <c r="Z9" s="92">
        <f t="shared" si="15"/>
        <v>0.48</v>
      </c>
      <c r="AA9" s="92">
        <f t="shared" si="16"/>
        <v>0.42</v>
      </c>
      <c r="AB9" s="92">
        <f t="shared" si="17"/>
        <v>0.51</v>
      </c>
      <c r="AC9" s="92">
        <f t="shared" si="18"/>
        <v>0.51</v>
      </c>
      <c r="AD9" s="92">
        <f t="shared" si="19"/>
        <v>0.53</v>
      </c>
      <c r="AE9" s="92">
        <f t="shared" si="20"/>
        <v>0.46</v>
      </c>
      <c r="AF9" s="92">
        <f t="shared" si="21"/>
        <v>0.51</v>
      </c>
      <c r="AG9" s="92">
        <f t="shared" si="22"/>
        <v>0.42</v>
      </c>
      <c r="AH9" s="92">
        <f t="shared" si="23"/>
        <v>0.45</v>
      </c>
      <c r="AI9" s="92">
        <f t="shared" si="24"/>
        <v>0.48</v>
      </c>
      <c r="AJ9" s="92">
        <f t="shared" si="25"/>
        <v>0.45</v>
      </c>
    </row>
    <row r="10" spans="1:36" ht="12.95" customHeight="1" x14ac:dyDescent="0.15">
      <c r="A10" s="91">
        <v>907</v>
      </c>
      <c r="B10" s="107" t="s">
        <v>57</v>
      </c>
      <c r="C10" s="107"/>
      <c r="D10" s="91">
        <v>12</v>
      </c>
      <c r="E10" s="91">
        <v>6</v>
      </c>
      <c r="F10" s="4">
        <f t="shared" si="0"/>
        <v>0.03</v>
      </c>
      <c r="G10" s="5"/>
      <c r="H10" s="91" t="s">
        <v>61</v>
      </c>
      <c r="I10" s="91"/>
      <c r="J10" s="1" t="s">
        <v>15</v>
      </c>
      <c r="K10" s="92">
        <f t="shared" si="1"/>
        <v>0.04</v>
      </c>
      <c r="L10" s="92">
        <f t="shared" si="2"/>
        <v>0.03</v>
      </c>
      <c r="M10" s="92">
        <f t="shared" si="3"/>
        <v>0.03</v>
      </c>
      <c r="N10" s="92">
        <f t="shared" si="4"/>
        <v>0.04</v>
      </c>
      <c r="O10" s="92">
        <f t="shared" si="5"/>
        <v>0.04</v>
      </c>
      <c r="P10" s="92">
        <f t="shared" si="26"/>
        <v>0.03</v>
      </c>
      <c r="Q10" s="92">
        <f t="shared" si="6"/>
        <v>0.04</v>
      </c>
      <c r="R10" s="92">
        <f t="shared" si="7"/>
        <v>0.04</v>
      </c>
      <c r="S10" s="92">
        <f t="shared" si="8"/>
        <v>0.03</v>
      </c>
      <c r="T10" s="92">
        <f t="shared" si="9"/>
        <v>0.03</v>
      </c>
      <c r="U10" s="92">
        <f t="shared" si="10"/>
        <v>0.04</v>
      </c>
      <c r="V10" s="92">
        <f t="shared" si="11"/>
        <v>0.04</v>
      </c>
      <c r="W10" s="92">
        <f t="shared" si="12"/>
        <v>0.04</v>
      </c>
      <c r="X10" s="92">
        <f t="shared" si="13"/>
        <v>0.04</v>
      </c>
      <c r="Y10" s="92">
        <f t="shared" si="14"/>
        <v>0.03</v>
      </c>
      <c r="Z10" s="92">
        <f t="shared" si="15"/>
        <v>0.04</v>
      </c>
      <c r="AA10" s="92">
        <f t="shared" si="16"/>
        <v>0.03</v>
      </c>
      <c r="AB10" s="92">
        <f t="shared" si="17"/>
        <v>0.03</v>
      </c>
      <c r="AC10" s="92">
        <f t="shared" si="18"/>
        <v>0.03</v>
      </c>
      <c r="AD10" s="92">
        <f t="shared" si="19"/>
        <v>0.04</v>
      </c>
      <c r="AE10" s="92">
        <f t="shared" si="20"/>
        <v>0.03</v>
      </c>
      <c r="AF10" s="92">
        <f t="shared" si="21"/>
        <v>0.03</v>
      </c>
      <c r="AG10" s="92">
        <f t="shared" si="22"/>
        <v>0.04</v>
      </c>
      <c r="AH10" s="92">
        <f t="shared" si="23"/>
        <v>0.03</v>
      </c>
      <c r="AI10" s="92">
        <f t="shared" si="24"/>
        <v>0.04</v>
      </c>
      <c r="AJ10" s="92">
        <f t="shared" si="25"/>
        <v>0.03</v>
      </c>
    </row>
    <row r="11" spans="1:36" ht="12.95" customHeight="1" x14ac:dyDescent="0.15">
      <c r="A11" s="91">
        <v>908</v>
      </c>
      <c r="B11" s="107" t="s">
        <v>58</v>
      </c>
      <c r="C11" s="107"/>
      <c r="D11" s="91">
        <v>10</v>
      </c>
      <c r="E11" s="91">
        <v>8</v>
      </c>
      <c r="F11" s="4">
        <f t="shared" si="0"/>
        <v>0.03</v>
      </c>
      <c r="G11" s="5" t="s">
        <v>63</v>
      </c>
      <c r="H11" s="91" t="s">
        <v>61</v>
      </c>
      <c r="I11" s="91"/>
      <c r="J11" s="1" t="s">
        <v>15</v>
      </c>
      <c r="K11" s="92">
        <f t="shared" si="1"/>
        <v>0.03</v>
      </c>
      <c r="L11" s="92">
        <f t="shared" si="2"/>
        <v>0.03</v>
      </c>
      <c r="M11" s="92">
        <f t="shared" si="3"/>
        <v>0.03</v>
      </c>
      <c r="N11" s="92">
        <f t="shared" si="4"/>
        <v>0.04</v>
      </c>
      <c r="O11" s="92">
        <f t="shared" si="5"/>
        <v>0.04</v>
      </c>
      <c r="P11" s="92">
        <f t="shared" si="26"/>
        <v>0.03</v>
      </c>
      <c r="Q11" s="92">
        <f t="shared" si="6"/>
        <v>0.03</v>
      </c>
      <c r="R11" s="92">
        <f t="shared" si="7"/>
        <v>0.03</v>
      </c>
      <c r="S11" s="92">
        <f t="shared" si="8"/>
        <v>0.03</v>
      </c>
      <c r="T11" s="92">
        <f t="shared" si="9"/>
        <v>0.03</v>
      </c>
      <c r="U11" s="92">
        <f t="shared" si="10"/>
        <v>0.03</v>
      </c>
      <c r="V11" s="92">
        <f t="shared" si="11"/>
        <v>0.04</v>
      </c>
      <c r="W11" s="92">
        <f t="shared" si="12"/>
        <v>0.04</v>
      </c>
      <c r="X11" s="92">
        <f t="shared" si="13"/>
        <v>0.03</v>
      </c>
      <c r="Y11" s="92">
        <f t="shared" si="14"/>
        <v>0.03</v>
      </c>
      <c r="Z11" s="92">
        <f t="shared" si="15"/>
        <v>0.04</v>
      </c>
      <c r="AA11" s="92">
        <f t="shared" si="16"/>
        <v>0.03</v>
      </c>
      <c r="AB11" s="92">
        <f t="shared" si="17"/>
        <v>0.03</v>
      </c>
      <c r="AC11" s="92">
        <f t="shared" si="18"/>
        <v>0.03</v>
      </c>
      <c r="AD11" s="92">
        <f t="shared" si="19"/>
        <v>0.04</v>
      </c>
      <c r="AE11" s="92">
        <f t="shared" si="20"/>
        <v>0.03</v>
      </c>
      <c r="AF11" s="92">
        <f t="shared" si="21"/>
        <v>0.03</v>
      </c>
      <c r="AG11" s="92">
        <f t="shared" si="22"/>
        <v>0.03</v>
      </c>
      <c r="AH11" s="92">
        <f t="shared" si="23"/>
        <v>0.03</v>
      </c>
      <c r="AI11" s="92">
        <f t="shared" si="24"/>
        <v>0.04</v>
      </c>
      <c r="AJ11" s="92">
        <f t="shared" si="25"/>
        <v>0.03</v>
      </c>
    </row>
    <row r="12" spans="1:36" ht="12.95" customHeight="1" x14ac:dyDescent="0.15">
      <c r="A12" s="91">
        <v>909</v>
      </c>
      <c r="B12" s="107" t="s">
        <v>58</v>
      </c>
      <c r="C12" s="107"/>
      <c r="D12" s="91">
        <v>10</v>
      </c>
      <c r="E12" s="91">
        <v>8</v>
      </c>
      <c r="F12" s="4">
        <f t="shared" si="0"/>
        <v>0.03</v>
      </c>
      <c r="G12" s="5" t="s">
        <v>63</v>
      </c>
      <c r="H12" s="91" t="s">
        <v>61</v>
      </c>
      <c r="I12" s="91"/>
      <c r="J12" s="1" t="s">
        <v>15</v>
      </c>
      <c r="K12" s="92">
        <f t="shared" si="1"/>
        <v>0.03</v>
      </c>
      <c r="L12" s="92">
        <f t="shared" si="2"/>
        <v>0.03</v>
      </c>
      <c r="M12" s="92">
        <f t="shared" si="3"/>
        <v>0.03</v>
      </c>
      <c r="N12" s="92">
        <f t="shared" si="4"/>
        <v>0.04</v>
      </c>
      <c r="O12" s="92">
        <f t="shared" si="5"/>
        <v>0.04</v>
      </c>
      <c r="P12" s="92">
        <f t="shared" si="26"/>
        <v>0.03</v>
      </c>
      <c r="Q12" s="92">
        <f t="shared" si="6"/>
        <v>0.03</v>
      </c>
      <c r="R12" s="92">
        <f t="shared" si="7"/>
        <v>0.03</v>
      </c>
      <c r="S12" s="92">
        <f t="shared" si="8"/>
        <v>0.03</v>
      </c>
      <c r="T12" s="92">
        <f t="shared" si="9"/>
        <v>0.03</v>
      </c>
      <c r="U12" s="92">
        <f t="shared" si="10"/>
        <v>0.03</v>
      </c>
      <c r="V12" s="92">
        <f t="shared" si="11"/>
        <v>0.04</v>
      </c>
      <c r="W12" s="92">
        <f t="shared" si="12"/>
        <v>0.04</v>
      </c>
      <c r="X12" s="92">
        <f t="shared" si="13"/>
        <v>0.03</v>
      </c>
      <c r="Y12" s="92">
        <f t="shared" si="14"/>
        <v>0.03</v>
      </c>
      <c r="Z12" s="92">
        <f t="shared" si="15"/>
        <v>0.04</v>
      </c>
      <c r="AA12" s="92">
        <f t="shared" si="16"/>
        <v>0.03</v>
      </c>
      <c r="AB12" s="92">
        <f t="shared" si="17"/>
        <v>0.03</v>
      </c>
      <c r="AC12" s="92">
        <f t="shared" si="18"/>
        <v>0.03</v>
      </c>
      <c r="AD12" s="92">
        <f t="shared" si="19"/>
        <v>0.04</v>
      </c>
      <c r="AE12" s="92">
        <f t="shared" si="20"/>
        <v>0.03</v>
      </c>
      <c r="AF12" s="92">
        <f t="shared" si="21"/>
        <v>0.03</v>
      </c>
      <c r="AG12" s="92">
        <f t="shared" si="22"/>
        <v>0.03</v>
      </c>
      <c r="AH12" s="92">
        <f t="shared" si="23"/>
        <v>0.03</v>
      </c>
      <c r="AI12" s="92">
        <f t="shared" si="24"/>
        <v>0.04</v>
      </c>
      <c r="AJ12" s="92">
        <f t="shared" si="25"/>
        <v>0.03</v>
      </c>
    </row>
    <row r="13" spans="1:36" ht="12.95" customHeight="1" x14ac:dyDescent="0.15">
      <c r="A13" s="91">
        <v>910</v>
      </c>
      <c r="B13" s="107" t="s">
        <v>58</v>
      </c>
      <c r="C13" s="107"/>
      <c r="D13" s="91">
        <v>10</v>
      </c>
      <c r="E13" s="91">
        <v>8</v>
      </c>
      <c r="F13" s="4">
        <f t="shared" si="0"/>
        <v>0.03</v>
      </c>
      <c r="G13" s="5" t="s">
        <v>63</v>
      </c>
      <c r="H13" s="91" t="s">
        <v>61</v>
      </c>
      <c r="I13" s="91"/>
      <c r="J13" s="1" t="s">
        <v>15</v>
      </c>
      <c r="K13" s="92">
        <f t="shared" si="1"/>
        <v>0.03</v>
      </c>
      <c r="L13" s="92">
        <f t="shared" si="2"/>
        <v>0.03</v>
      </c>
      <c r="M13" s="92">
        <f t="shared" si="3"/>
        <v>0.03</v>
      </c>
      <c r="N13" s="92">
        <f t="shared" si="4"/>
        <v>0.04</v>
      </c>
      <c r="O13" s="92">
        <f t="shared" si="5"/>
        <v>0.04</v>
      </c>
      <c r="P13" s="92">
        <f t="shared" si="26"/>
        <v>0.03</v>
      </c>
      <c r="Q13" s="92">
        <f t="shared" si="6"/>
        <v>0.03</v>
      </c>
      <c r="R13" s="92">
        <f t="shared" si="7"/>
        <v>0.03</v>
      </c>
      <c r="S13" s="92">
        <f t="shared" si="8"/>
        <v>0.03</v>
      </c>
      <c r="T13" s="92">
        <f t="shared" si="9"/>
        <v>0.03</v>
      </c>
      <c r="U13" s="92">
        <f t="shared" si="10"/>
        <v>0.03</v>
      </c>
      <c r="V13" s="92">
        <f t="shared" si="11"/>
        <v>0.04</v>
      </c>
      <c r="W13" s="92">
        <f t="shared" si="12"/>
        <v>0.04</v>
      </c>
      <c r="X13" s="92">
        <f t="shared" si="13"/>
        <v>0.03</v>
      </c>
      <c r="Y13" s="92">
        <f t="shared" si="14"/>
        <v>0.03</v>
      </c>
      <c r="Z13" s="92">
        <f t="shared" si="15"/>
        <v>0.04</v>
      </c>
      <c r="AA13" s="92">
        <f t="shared" si="16"/>
        <v>0.03</v>
      </c>
      <c r="AB13" s="92">
        <f t="shared" si="17"/>
        <v>0.03</v>
      </c>
      <c r="AC13" s="92">
        <f t="shared" si="18"/>
        <v>0.03</v>
      </c>
      <c r="AD13" s="92">
        <f t="shared" si="19"/>
        <v>0.04</v>
      </c>
      <c r="AE13" s="92">
        <f t="shared" si="20"/>
        <v>0.03</v>
      </c>
      <c r="AF13" s="92">
        <f t="shared" si="21"/>
        <v>0.03</v>
      </c>
      <c r="AG13" s="92">
        <f t="shared" si="22"/>
        <v>0.03</v>
      </c>
      <c r="AH13" s="92">
        <f t="shared" si="23"/>
        <v>0.03</v>
      </c>
      <c r="AI13" s="92">
        <f t="shared" si="24"/>
        <v>0.04</v>
      </c>
      <c r="AJ13" s="92">
        <f t="shared" si="25"/>
        <v>0.03</v>
      </c>
    </row>
    <row r="14" spans="1:36" ht="12.95" customHeight="1" x14ac:dyDescent="0.15">
      <c r="A14" s="91">
        <v>911</v>
      </c>
      <c r="B14" s="107" t="s">
        <v>58</v>
      </c>
      <c r="C14" s="107"/>
      <c r="D14" s="91">
        <v>10</v>
      </c>
      <c r="E14" s="91">
        <v>8</v>
      </c>
      <c r="F14" s="4">
        <f t="shared" si="0"/>
        <v>0.03</v>
      </c>
      <c r="G14" s="5" t="s">
        <v>63</v>
      </c>
      <c r="H14" s="91" t="s">
        <v>61</v>
      </c>
      <c r="I14" s="91"/>
      <c r="J14" s="1" t="s">
        <v>15</v>
      </c>
      <c r="K14" s="92">
        <f t="shared" si="1"/>
        <v>0.03</v>
      </c>
      <c r="L14" s="92">
        <f t="shared" si="2"/>
        <v>0.03</v>
      </c>
      <c r="M14" s="92">
        <f t="shared" si="3"/>
        <v>0.03</v>
      </c>
      <c r="N14" s="92">
        <f t="shared" si="4"/>
        <v>0.04</v>
      </c>
      <c r="O14" s="92">
        <f t="shared" si="5"/>
        <v>0.04</v>
      </c>
      <c r="P14" s="92">
        <f t="shared" si="26"/>
        <v>0.03</v>
      </c>
      <c r="Q14" s="92">
        <f t="shared" si="6"/>
        <v>0.03</v>
      </c>
      <c r="R14" s="92">
        <f t="shared" si="7"/>
        <v>0.03</v>
      </c>
      <c r="S14" s="92">
        <f t="shared" si="8"/>
        <v>0.03</v>
      </c>
      <c r="T14" s="92">
        <f t="shared" si="9"/>
        <v>0.03</v>
      </c>
      <c r="U14" s="92">
        <f t="shared" si="10"/>
        <v>0.03</v>
      </c>
      <c r="V14" s="92">
        <f t="shared" si="11"/>
        <v>0.04</v>
      </c>
      <c r="W14" s="92">
        <f t="shared" si="12"/>
        <v>0.04</v>
      </c>
      <c r="X14" s="92">
        <f t="shared" si="13"/>
        <v>0.03</v>
      </c>
      <c r="Y14" s="92">
        <f t="shared" si="14"/>
        <v>0.03</v>
      </c>
      <c r="Z14" s="92">
        <f t="shared" si="15"/>
        <v>0.04</v>
      </c>
      <c r="AA14" s="92">
        <f t="shared" si="16"/>
        <v>0.03</v>
      </c>
      <c r="AB14" s="92">
        <f t="shared" si="17"/>
        <v>0.03</v>
      </c>
      <c r="AC14" s="92">
        <f t="shared" si="18"/>
        <v>0.03</v>
      </c>
      <c r="AD14" s="92">
        <f t="shared" si="19"/>
        <v>0.04</v>
      </c>
      <c r="AE14" s="92">
        <f t="shared" si="20"/>
        <v>0.03</v>
      </c>
      <c r="AF14" s="92">
        <f t="shared" si="21"/>
        <v>0.03</v>
      </c>
      <c r="AG14" s="92">
        <f t="shared" si="22"/>
        <v>0.03</v>
      </c>
      <c r="AH14" s="92">
        <f t="shared" si="23"/>
        <v>0.03</v>
      </c>
      <c r="AI14" s="92">
        <f t="shared" si="24"/>
        <v>0.04</v>
      </c>
      <c r="AJ14" s="92">
        <f t="shared" si="25"/>
        <v>0.03</v>
      </c>
    </row>
    <row r="15" spans="1:36" ht="12.95" customHeight="1" x14ac:dyDescent="0.15">
      <c r="A15" s="91">
        <v>912</v>
      </c>
      <c r="B15" s="107" t="s">
        <v>58</v>
      </c>
      <c r="C15" s="107"/>
      <c r="D15" s="91">
        <v>22</v>
      </c>
      <c r="E15" s="91">
        <v>18</v>
      </c>
      <c r="F15" s="4">
        <f t="shared" si="0"/>
        <v>0.31</v>
      </c>
      <c r="G15" s="5"/>
      <c r="H15" s="91" t="s">
        <v>61</v>
      </c>
      <c r="I15" s="91"/>
      <c r="J15" s="1" t="s">
        <v>15</v>
      </c>
      <c r="K15" s="92">
        <f t="shared" si="1"/>
        <v>0.31</v>
      </c>
      <c r="L15" s="92">
        <f t="shared" si="2"/>
        <v>0.34</v>
      </c>
      <c r="M15" s="92">
        <f t="shared" si="3"/>
        <v>0.34</v>
      </c>
      <c r="N15" s="92">
        <f t="shared" si="4"/>
        <v>0.34</v>
      </c>
      <c r="O15" s="92">
        <f t="shared" si="5"/>
        <v>0.34</v>
      </c>
      <c r="P15" s="92">
        <f t="shared" si="26"/>
        <v>0.34</v>
      </c>
      <c r="Q15" s="92">
        <f t="shared" si="6"/>
        <v>0.31</v>
      </c>
      <c r="R15" s="92">
        <f t="shared" si="7"/>
        <v>0.34</v>
      </c>
      <c r="S15" s="92">
        <f t="shared" si="8"/>
        <v>0.34</v>
      </c>
      <c r="T15" s="92">
        <f t="shared" si="9"/>
        <v>0.36</v>
      </c>
      <c r="U15" s="92">
        <f t="shared" si="10"/>
        <v>0.34</v>
      </c>
      <c r="V15" s="92">
        <f t="shared" si="11"/>
        <v>0.35</v>
      </c>
      <c r="W15" s="92">
        <f t="shared" si="12"/>
        <v>0.33</v>
      </c>
      <c r="X15" s="92">
        <f t="shared" si="13"/>
        <v>0.34</v>
      </c>
      <c r="Y15" s="92">
        <f t="shared" si="14"/>
        <v>0.31</v>
      </c>
      <c r="Z15" s="92">
        <f t="shared" si="15"/>
        <v>0.34</v>
      </c>
      <c r="AA15" s="92">
        <f t="shared" si="16"/>
        <v>0.3</v>
      </c>
      <c r="AB15" s="92">
        <f t="shared" si="17"/>
        <v>0.35</v>
      </c>
      <c r="AC15" s="92">
        <f t="shared" si="18"/>
        <v>0.35</v>
      </c>
      <c r="AD15" s="92">
        <f t="shared" si="19"/>
        <v>0.38</v>
      </c>
      <c r="AE15" s="92">
        <f t="shared" si="20"/>
        <v>0.31</v>
      </c>
      <c r="AF15" s="92">
        <f t="shared" si="21"/>
        <v>0.35</v>
      </c>
      <c r="AG15" s="92">
        <f t="shared" si="22"/>
        <v>0.28999999999999998</v>
      </c>
      <c r="AH15" s="92">
        <f t="shared" si="23"/>
        <v>0.31</v>
      </c>
      <c r="AI15" s="92">
        <f t="shared" si="24"/>
        <v>0.33</v>
      </c>
      <c r="AJ15" s="92">
        <f t="shared" si="25"/>
        <v>0.31</v>
      </c>
    </row>
    <row r="16" spans="1:36" ht="12.95" customHeight="1" x14ac:dyDescent="0.15">
      <c r="A16" s="91">
        <v>913</v>
      </c>
      <c r="B16" s="107" t="s">
        <v>58</v>
      </c>
      <c r="C16" s="107"/>
      <c r="D16" s="91">
        <v>24</v>
      </c>
      <c r="E16" s="91">
        <v>19</v>
      </c>
      <c r="F16" s="4">
        <f t="shared" si="0"/>
        <v>0.39</v>
      </c>
      <c r="G16" s="5"/>
      <c r="H16" s="91"/>
      <c r="I16" s="91"/>
      <c r="J16" s="1" t="s">
        <v>15</v>
      </c>
      <c r="K16" s="92">
        <f t="shared" si="1"/>
        <v>0.38</v>
      </c>
      <c r="L16" s="92">
        <f t="shared" si="2"/>
        <v>0.42</v>
      </c>
      <c r="M16" s="92">
        <f t="shared" si="3"/>
        <v>0.42</v>
      </c>
      <c r="N16" s="92">
        <f t="shared" si="4"/>
        <v>0.42</v>
      </c>
      <c r="O16" s="92">
        <f t="shared" si="5"/>
        <v>0.42</v>
      </c>
      <c r="P16" s="92">
        <f t="shared" si="26"/>
        <v>0.42</v>
      </c>
      <c r="Q16" s="92">
        <f t="shared" si="6"/>
        <v>0.38</v>
      </c>
      <c r="R16" s="92">
        <f t="shared" si="7"/>
        <v>0.43</v>
      </c>
      <c r="S16" s="92">
        <f t="shared" si="8"/>
        <v>0.43</v>
      </c>
      <c r="T16" s="92">
        <f t="shared" si="9"/>
        <v>0.44</v>
      </c>
      <c r="U16" s="92">
        <f t="shared" si="10"/>
        <v>0.43</v>
      </c>
      <c r="V16" s="92">
        <f t="shared" si="11"/>
        <v>0.44</v>
      </c>
      <c r="W16" s="92">
        <f t="shared" si="12"/>
        <v>0.41</v>
      </c>
      <c r="X16" s="92">
        <f t="shared" si="13"/>
        <v>0.42</v>
      </c>
      <c r="Y16" s="92">
        <f t="shared" si="14"/>
        <v>0.38</v>
      </c>
      <c r="Z16" s="92">
        <f t="shared" si="15"/>
        <v>0.42</v>
      </c>
      <c r="AA16" s="92">
        <f t="shared" si="16"/>
        <v>0.37</v>
      </c>
      <c r="AB16" s="92">
        <f t="shared" si="17"/>
        <v>0.44</v>
      </c>
      <c r="AC16" s="92">
        <f t="shared" si="18"/>
        <v>0.44</v>
      </c>
      <c r="AD16" s="92">
        <f t="shared" si="19"/>
        <v>0.47</v>
      </c>
      <c r="AE16" s="92">
        <f t="shared" si="20"/>
        <v>0.39</v>
      </c>
      <c r="AF16" s="92">
        <f t="shared" si="21"/>
        <v>0.44</v>
      </c>
      <c r="AG16" s="92">
        <f t="shared" si="22"/>
        <v>0.36</v>
      </c>
      <c r="AH16" s="92">
        <f t="shared" si="23"/>
        <v>0.39</v>
      </c>
      <c r="AI16" s="92">
        <f t="shared" si="24"/>
        <v>0.41</v>
      </c>
      <c r="AJ16" s="92">
        <f t="shared" si="25"/>
        <v>0.39</v>
      </c>
    </row>
    <row r="17" spans="1:36" ht="12.95" customHeight="1" x14ac:dyDescent="0.15">
      <c r="A17" s="91">
        <v>914</v>
      </c>
      <c r="B17" s="107" t="s">
        <v>58</v>
      </c>
      <c r="C17" s="107"/>
      <c r="D17" s="91">
        <v>16</v>
      </c>
      <c r="E17" s="91">
        <v>16</v>
      </c>
      <c r="F17" s="4">
        <f t="shared" si="0"/>
        <v>0.15</v>
      </c>
      <c r="G17" s="5" t="s">
        <v>63</v>
      </c>
      <c r="H17" s="91" t="s">
        <v>61</v>
      </c>
      <c r="I17" s="91"/>
      <c r="J17" s="1" t="s">
        <v>15</v>
      </c>
      <c r="K17" s="92">
        <f t="shared" si="1"/>
        <v>0.16</v>
      </c>
      <c r="L17" s="92">
        <f t="shared" si="2"/>
        <v>0.17</v>
      </c>
      <c r="M17" s="92">
        <f t="shared" si="3"/>
        <v>0.17</v>
      </c>
      <c r="N17" s="92">
        <f t="shared" si="4"/>
        <v>0.17</v>
      </c>
      <c r="O17" s="92">
        <f t="shared" si="5"/>
        <v>0.17</v>
      </c>
      <c r="P17" s="92">
        <f t="shared" si="26"/>
        <v>0.17</v>
      </c>
      <c r="Q17" s="92">
        <f t="shared" si="6"/>
        <v>0.15</v>
      </c>
      <c r="R17" s="92">
        <f t="shared" si="7"/>
        <v>0.17</v>
      </c>
      <c r="S17" s="92">
        <f t="shared" si="8"/>
        <v>0.17</v>
      </c>
      <c r="T17" s="92">
        <f t="shared" si="9"/>
        <v>0.18</v>
      </c>
      <c r="U17" s="92">
        <f t="shared" si="10"/>
        <v>0.17</v>
      </c>
      <c r="V17" s="92">
        <f t="shared" si="11"/>
        <v>0.17</v>
      </c>
      <c r="W17" s="92">
        <f t="shared" si="12"/>
        <v>0.16</v>
      </c>
      <c r="X17" s="92">
        <f t="shared" si="13"/>
        <v>0.17</v>
      </c>
      <c r="Y17" s="92">
        <f t="shared" si="14"/>
        <v>0.14000000000000001</v>
      </c>
      <c r="Z17" s="92">
        <f t="shared" si="15"/>
        <v>0.16</v>
      </c>
      <c r="AA17" s="92">
        <f t="shared" si="16"/>
        <v>0.15</v>
      </c>
      <c r="AB17" s="92">
        <f t="shared" si="17"/>
        <v>0.16</v>
      </c>
      <c r="AC17" s="92">
        <f t="shared" si="18"/>
        <v>0.17</v>
      </c>
      <c r="AD17" s="92">
        <f t="shared" si="19"/>
        <v>0.2</v>
      </c>
      <c r="AE17" s="92">
        <f t="shared" si="20"/>
        <v>0.15</v>
      </c>
      <c r="AF17" s="92">
        <f t="shared" si="21"/>
        <v>0.16</v>
      </c>
      <c r="AG17" s="92">
        <f t="shared" si="22"/>
        <v>0.14000000000000001</v>
      </c>
      <c r="AH17" s="92">
        <f t="shared" si="23"/>
        <v>0.15</v>
      </c>
      <c r="AI17" s="92">
        <f t="shared" si="24"/>
        <v>0.17</v>
      </c>
      <c r="AJ17" s="92">
        <f t="shared" si="25"/>
        <v>0.15</v>
      </c>
    </row>
    <row r="18" spans="1:36" ht="12.95" customHeight="1" x14ac:dyDescent="0.15">
      <c r="A18" s="91">
        <v>915</v>
      </c>
      <c r="B18" s="107" t="s">
        <v>58</v>
      </c>
      <c r="C18" s="107"/>
      <c r="D18" s="91">
        <v>18</v>
      </c>
      <c r="E18" s="91">
        <v>16</v>
      </c>
      <c r="F18" s="4">
        <f t="shared" si="0"/>
        <v>0.19</v>
      </c>
      <c r="G18" s="5" t="s">
        <v>63</v>
      </c>
      <c r="H18" s="91" t="s">
        <v>61</v>
      </c>
      <c r="I18" s="91"/>
      <c r="J18" s="1" t="s">
        <v>15</v>
      </c>
      <c r="K18" s="92">
        <f t="shared" si="1"/>
        <v>0.19</v>
      </c>
      <c r="L18" s="92">
        <f t="shared" si="2"/>
        <v>0.21</v>
      </c>
      <c r="M18" s="92">
        <f t="shared" si="3"/>
        <v>0.21</v>
      </c>
      <c r="N18" s="92">
        <f t="shared" si="4"/>
        <v>0.21</v>
      </c>
      <c r="O18" s="92">
        <f t="shared" si="5"/>
        <v>0.21</v>
      </c>
      <c r="P18" s="92">
        <f t="shared" si="26"/>
        <v>0.21</v>
      </c>
      <c r="Q18" s="92">
        <f t="shared" si="6"/>
        <v>0.19</v>
      </c>
      <c r="R18" s="92">
        <f t="shared" si="7"/>
        <v>0.21</v>
      </c>
      <c r="S18" s="92">
        <f t="shared" si="8"/>
        <v>0.21</v>
      </c>
      <c r="T18" s="92">
        <f t="shared" si="9"/>
        <v>0.22</v>
      </c>
      <c r="U18" s="92">
        <f t="shared" si="10"/>
        <v>0.21</v>
      </c>
      <c r="V18" s="92">
        <f t="shared" si="11"/>
        <v>0.21</v>
      </c>
      <c r="W18" s="92">
        <f t="shared" si="12"/>
        <v>0.2</v>
      </c>
      <c r="X18" s="92">
        <f t="shared" si="13"/>
        <v>0.21</v>
      </c>
      <c r="Y18" s="92">
        <f t="shared" si="14"/>
        <v>0.18</v>
      </c>
      <c r="Z18" s="92">
        <f t="shared" si="15"/>
        <v>0.2</v>
      </c>
      <c r="AA18" s="92">
        <f t="shared" si="16"/>
        <v>0.19</v>
      </c>
      <c r="AB18" s="92">
        <f t="shared" si="17"/>
        <v>0.21</v>
      </c>
      <c r="AC18" s="92">
        <f t="shared" si="18"/>
        <v>0.21</v>
      </c>
      <c r="AD18" s="92">
        <f t="shared" si="19"/>
        <v>0.24</v>
      </c>
      <c r="AE18" s="92">
        <f t="shared" si="20"/>
        <v>0.19</v>
      </c>
      <c r="AF18" s="92">
        <f t="shared" si="21"/>
        <v>0.21</v>
      </c>
      <c r="AG18" s="92">
        <f t="shared" si="22"/>
        <v>0.18</v>
      </c>
      <c r="AH18" s="92">
        <f t="shared" si="23"/>
        <v>0.19</v>
      </c>
      <c r="AI18" s="92">
        <f t="shared" si="24"/>
        <v>0.21</v>
      </c>
      <c r="AJ18" s="92">
        <f t="shared" si="25"/>
        <v>0.19</v>
      </c>
    </row>
    <row r="19" spans="1:36" ht="12.95" customHeight="1" x14ac:dyDescent="0.15">
      <c r="A19" s="91"/>
      <c r="B19" s="107"/>
      <c r="C19" s="107"/>
      <c r="D19" s="91"/>
      <c r="E19" s="91"/>
      <c r="F19" s="4" t="str">
        <f t="shared" si="0"/>
        <v/>
      </c>
      <c r="G19" s="5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07"/>
      <c r="C20" s="107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07"/>
      <c r="C21" s="107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07"/>
      <c r="C22" s="107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5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6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6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327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15</v>
      </c>
      <c r="D47" s="14">
        <f>COUNTIF(G4:G43,"*下層*")</f>
        <v>0</v>
      </c>
      <c r="E47" s="14">
        <f>COUNTA(A4:A43)</f>
        <v>15</v>
      </c>
      <c r="F47" s="10"/>
      <c r="G47" s="15">
        <f>C47*100</f>
        <v>1500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17</v>
      </c>
      <c r="D49" s="14" t="str">
        <f>IF(D47&gt;0,ROUND(SUMIF(G4:G43,"*下層*",D4:D43)/D47,0),"")</f>
        <v/>
      </c>
      <c r="E49" s="14">
        <f>ROUND(SUM(D4:D43)/E47,0)</f>
        <v>17</v>
      </c>
      <c r="F49" s="13"/>
      <c r="G49" s="15">
        <f>C49</f>
        <v>17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3.09</v>
      </c>
      <c r="D50" s="16">
        <f>SUMIF(G4:G43,"*下層*",F4:F43)</f>
        <v>0</v>
      </c>
      <c r="E50" s="4">
        <f>SUM(F4:F43)</f>
        <v>3.09</v>
      </c>
      <c r="F50" s="13"/>
      <c r="G50" s="17">
        <f>C50*100</f>
        <v>309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形状比＝76、Sr＝20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11</v>
      </c>
      <c r="D54" s="14">
        <f>COUNTIF(H4:H43,"▲")</f>
        <v>0</v>
      </c>
      <c r="E54" s="14">
        <f>COUNTA(H4:H43)</f>
        <v>11</v>
      </c>
      <c r="F54" s="10"/>
      <c r="G54" s="15">
        <f>C54*100</f>
        <v>1100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1.25</v>
      </c>
      <c r="D57" s="16">
        <f>SUMIF(H4:H43,"▲",F4:F43)</f>
        <v>0</v>
      </c>
      <c r="E57" s="16">
        <f>SUM(C57:D57)</f>
        <v>1.25</v>
      </c>
      <c r="F57" s="13"/>
      <c r="G57" s="19">
        <f>C57*100</f>
        <v>125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73.3</v>
      </c>
      <c r="D61" s="20" t="str">
        <f>IF(D47&gt;0,ROUND(D54/D47*100,1),"")</f>
        <v/>
      </c>
      <c r="E61" s="20">
        <f>ROUND(E54/E47*100,1)</f>
        <v>73.3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40.5</v>
      </c>
      <c r="D62" s="20" t="str">
        <f>IF(D47&gt;0,ROUND(D57/D50*100,1),"")</f>
        <v/>
      </c>
      <c r="E62" s="20">
        <f>ROUND(E57/E50*100,1)</f>
        <v>40.5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19</v>
      </c>
      <c r="D67" s="14" t="str">
        <f>IF(D66&gt;0,ROUND(SUMIFS(E4:E43,G4:G43,"*下層*",H4:H43,"")/D66,0),"")</f>
        <v/>
      </c>
      <c r="E67" s="14">
        <f>IF(E66&gt;0,ROUND(SUMIF(H4:H43,"",E4:E43)/E66,0),"")</f>
        <v>19</v>
      </c>
      <c r="F67" s="13"/>
      <c r="G67" s="15">
        <f>C67</f>
        <v>19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26</v>
      </c>
      <c r="D68" s="14" t="str">
        <f>IF(D66&gt;0,ROUND(SUMIFS(D4:D43,G4:G43,"*下層*",H4:H43,"")/D66,0),"")</f>
        <v/>
      </c>
      <c r="E68" s="14">
        <f>IF(E66&gt;0,ROUND(SUMIF(H4:H43,"",D4:D43)/E66,0),"")</f>
        <v>26</v>
      </c>
      <c r="F68" s="13"/>
      <c r="G68" s="15">
        <f>C68</f>
        <v>26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1.8399999999999999</v>
      </c>
      <c r="D69" s="16" t="str">
        <f>IF(D66&gt;0,D50-D57,"")</f>
        <v/>
      </c>
      <c r="E69" s="4">
        <f>SUM(C69:D69)</f>
        <v>1.8399999999999999</v>
      </c>
      <c r="F69" s="13"/>
      <c r="G69" s="17">
        <f>C69*100</f>
        <v>184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形状比＝73、Sr＝26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3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19" priority="16" stopIfTrue="1">
      <formula>AND(($H4="スギ"),(#REF!&lt;12))</formula>
    </cfRule>
  </conditionalFormatting>
  <conditionalFormatting sqref="L4:L43">
    <cfRule type="expression" dxfId="318" priority="15" stopIfTrue="1">
      <formula>AND(($H4="スギ"),(#REF!&lt;22),(#REF!&gt;=12))</formula>
    </cfRule>
  </conditionalFormatting>
  <conditionalFormatting sqref="M4:M43">
    <cfRule type="expression" dxfId="317" priority="14" stopIfTrue="1">
      <formula>AND(($H4="スギ"),(#REF!&lt;32),(#REF!&gt;=22))</formula>
    </cfRule>
  </conditionalFormatting>
  <conditionalFormatting sqref="N4:N43">
    <cfRule type="expression" dxfId="316" priority="13" stopIfTrue="1">
      <formula>AND(($H4="スギ"),(#REF!&lt;42),(#REF!&gt;=32))</formula>
    </cfRule>
  </conditionalFormatting>
  <conditionalFormatting sqref="U4:U43 Z4:AF43 AJ4:AJ43 O4:P43">
    <cfRule type="expression" dxfId="315" priority="12" stopIfTrue="1">
      <formula>AND(($H4="スギ"),(#REF!&gt;=42))</formula>
    </cfRule>
  </conditionalFormatting>
  <conditionalFormatting sqref="Q4:Q43 AA4:AA43">
    <cfRule type="expression" dxfId="314" priority="11" stopIfTrue="1">
      <formula>AND(($H4="ヒノキ"),(#REF!&lt;12))</formula>
    </cfRule>
  </conditionalFormatting>
  <conditionalFormatting sqref="R4:R43 AB4:AE43">
    <cfRule type="expression" dxfId="313" priority="10" stopIfTrue="1">
      <formula>AND(($H4="ヒノキ"),(#REF!&lt;22),(#REF!&gt;=12))</formula>
    </cfRule>
  </conditionalFormatting>
  <conditionalFormatting sqref="S4:S43">
    <cfRule type="expression" dxfId="312" priority="9" stopIfTrue="1">
      <formula>AND(($H4="ヒノキ"),(#REF!&lt;32),(#REF!&gt;=22))</formula>
    </cfRule>
  </conditionalFormatting>
  <conditionalFormatting sqref="T4:U43 Z4:AF43 AJ4:AJ43">
    <cfRule type="expression" dxfId="311" priority="8" stopIfTrue="1">
      <formula>AND(($H4="ヒノキ"),(#REF!&gt;=32))</formula>
    </cfRule>
  </conditionalFormatting>
  <conditionalFormatting sqref="V4:V43 AA4:AA43">
    <cfRule type="expression" dxfId="310" priority="7" stopIfTrue="1">
      <formula>AND(($H4="アカマツ"),(#REF!&lt;12))</formula>
    </cfRule>
  </conditionalFormatting>
  <conditionalFormatting sqref="W4:W43 AB4:AB43">
    <cfRule type="expression" dxfId="309" priority="6" stopIfTrue="1">
      <formula>AND(($H4="アカマツ"),(#REF!&lt;22),(#REF!&gt;=12))</formula>
    </cfRule>
  </conditionalFormatting>
  <conditionalFormatting sqref="X4:X43 AC4:AC43">
    <cfRule type="expression" dxfId="308" priority="5" stopIfTrue="1">
      <formula>AND(($H4="アカマツ"),(#REF!&lt;42),(#REF!&gt;=22))</formula>
    </cfRule>
  </conditionalFormatting>
  <conditionalFormatting sqref="Y4:AF43 AJ4:AJ43">
    <cfRule type="expression" dxfId="307" priority="4" stopIfTrue="1">
      <formula>AND(($H4="アカマツ"),(#REF!&gt;=42))</formula>
    </cfRule>
  </conditionalFormatting>
  <conditionalFormatting sqref="AG4:AG43">
    <cfRule type="expression" dxfId="306" priority="3" stopIfTrue="1">
      <formula>AND(($H4&lt;&gt;"スギ"),($H4&lt;&gt;"ヒノキ"),($H4&lt;&gt;"アカマツ"),(#REF!&lt;12))</formula>
    </cfRule>
  </conditionalFormatting>
  <conditionalFormatting sqref="AH4:AH43">
    <cfRule type="expression" dxfId="30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0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C752A-3B63-4A83-BE69-1C0B521FB3E0}">
  <sheetPr>
    <tabColor rgb="FFFFFF00"/>
  </sheetPr>
  <dimension ref="A1:AJ120"/>
  <sheetViews>
    <sheetView showGridLines="0" tabSelected="1" view="pageBreakPreview" topLeftCell="A28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177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41</v>
      </c>
      <c r="B4" s="107" t="s">
        <v>56</v>
      </c>
      <c r="C4" s="107"/>
      <c r="D4" s="91">
        <v>20</v>
      </c>
      <c r="E4" s="91">
        <v>14</v>
      </c>
      <c r="F4" s="4">
        <f t="shared" ref="F4:F43" si="0">IF(D4&gt;0,IF(B4="スギ",P4,IF(B4="ヒノキ",U4,IF(B4="アカマツ",Z4,IF(B4="カラマツ",AF4,AJ4)))),"")</f>
        <v>0.2</v>
      </c>
      <c r="G4" s="5" t="s">
        <v>63</v>
      </c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0.2</v>
      </c>
      <c r="L4" s="92">
        <f t="shared" ref="L4:L43" si="2">ROUND(10^(-5+0.73504+1.83346*LOG(D4)+1.06569*LOG(E4)),2)</f>
        <v>0.22</v>
      </c>
      <c r="M4" s="92">
        <f t="shared" ref="M4:M43" si="3">ROUND(10^(-5+0.71514+1.74357*LOG(D4)+1.17719*LOG(E4)),2)</f>
        <v>0.22</v>
      </c>
      <c r="N4" s="92">
        <f t="shared" ref="N4:N43" si="4">ROUND(10^(-5+0.82956+1.76381*LOG(D4)+1.06412*LOG(E4)),2)</f>
        <v>0.22</v>
      </c>
      <c r="O4" s="92">
        <f t="shared" ref="O4:O43" si="5">ROUND(10^(-5+0.88226+1.79204*LOG(D4)+0.99303*LOG(E4)),2)</f>
        <v>0.22</v>
      </c>
      <c r="P4" s="92">
        <f>HLOOKUP($D4,K$3:O$43,MATCH($A4,$A$3:$A$43,0),1)</f>
        <v>0.22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0.2</v>
      </c>
      <c r="R4" s="92">
        <f t="shared" ref="R4:R43" si="7">ROUND(10^(1.905709*LOG(D4)+1.011385*LOG(E4)-4.293729),2)</f>
        <v>0.22</v>
      </c>
      <c r="S4" s="92">
        <f t="shared" ref="S4:S43" si="8">ROUND(10^(1.771888*LOG(D4)+1.138415*LOG(E4)-4.271259),2)</f>
        <v>0.22</v>
      </c>
      <c r="T4" s="92">
        <f t="shared" ref="T4:T43" si="9">ROUND(10^(1.671519*LOG(D4)+1.363617*LOG(E4)-4.404407),2)</f>
        <v>0.22</v>
      </c>
      <c r="U4" s="92">
        <f t="shared" ref="U4:U43" si="10">HLOOKUP($D4,Q$3:T$43,MATCH($A4,$A$3:$A$43,0),1)</f>
        <v>0.22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0.23</v>
      </c>
      <c r="W4" s="92">
        <f t="shared" ref="W4:W43" si="12">ROUND(10^(-4.155639+1.847898*LOG(D4)+0.951955*LOG(E4)),2)</f>
        <v>0.22</v>
      </c>
      <c r="X4" s="92">
        <f t="shared" ref="X4:X43" si="13">ROUND(10^(-4.194535+1.804172*LOG(D4)+1.034248*LOG(E4)),2)</f>
        <v>0.22</v>
      </c>
      <c r="Y4" s="92">
        <f t="shared" ref="Y4:Y43" si="14">ROUND(10^(-4.42347+2.006485*LOG(D4)+0.967757*LOG(E4)),2)</f>
        <v>0.2</v>
      </c>
      <c r="Z4" s="92">
        <f t="shared" ref="Z4:Z43" si="15">HLOOKUP($D4,V$3:Y$43,MATCH($A4,$A$3:$A$43,0),1)</f>
        <v>0.22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0.2</v>
      </c>
      <c r="AB4" s="92">
        <f t="shared" ref="AB4:AB43" si="17">ROUND(10^(1.979213*LOG(D4)+0.998347*LOG(E4)-4.369281),2)</f>
        <v>0.22</v>
      </c>
      <c r="AC4" s="92">
        <f t="shared" ref="AC4:AC43" si="18">ROUND(10^(1.904401*LOG(D4)+1.062478*LOG(E4)-4.348104),2)</f>
        <v>0.22</v>
      </c>
      <c r="AD4" s="92">
        <f t="shared" ref="AD4:AD43" si="19">ROUND(10^(1.640825*LOG(D4)+1.080387*LOG(E4)-3.976731),2)</f>
        <v>0.25</v>
      </c>
      <c r="AE4" s="92">
        <f t="shared" ref="AE4:AE43" si="20">ROUND(10^(1.90887*LOG(D4)+1.088002*LOG(E4)-4.431495),2)</f>
        <v>0.2</v>
      </c>
      <c r="AF4" s="92">
        <f t="shared" ref="AF4:AF43" si="21">HLOOKUP($D4,AA$3:AE$43,MATCH($A4,$A$3:$A$43,0),1)</f>
        <v>0.22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0.2</v>
      </c>
      <c r="AH4" s="92">
        <f t="shared" ref="AH4:AH43" si="23">ROUND(10^(1.93813902*LOG(D4)+0.96697002*LOG(E4)-4.32216295),2)</f>
        <v>0.2</v>
      </c>
      <c r="AI4" s="92">
        <f t="shared" ref="AI4:AI43" si="24">ROUND(10^(1.82464098*LOG(D4)+0.97625989*LOG(E4)-4.15096808),2)</f>
        <v>0.22</v>
      </c>
      <c r="AJ4" s="92">
        <f t="shared" ref="AJ4:AJ43" si="25">HLOOKUP($D4,AG$3:AI$43,MATCH($A4,$A$3:$A$43,0),1)</f>
        <v>0.2</v>
      </c>
    </row>
    <row r="5" spans="1:36" ht="12.95" customHeight="1" x14ac:dyDescent="0.15">
      <c r="A5" s="91">
        <v>42</v>
      </c>
      <c r="B5" s="107" t="s">
        <v>56</v>
      </c>
      <c r="C5" s="107"/>
      <c r="D5" s="91">
        <v>16</v>
      </c>
      <c r="E5" s="91">
        <v>14</v>
      </c>
      <c r="F5" s="4">
        <f t="shared" si="0"/>
        <v>0.13</v>
      </c>
      <c r="G5" s="5" t="s">
        <v>63</v>
      </c>
      <c r="H5" s="91" t="s">
        <v>61</v>
      </c>
      <c r="I5" s="91"/>
      <c r="J5" s="1" t="s">
        <v>15</v>
      </c>
      <c r="K5" s="92">
        <f t="shared" si="1"/>
        <v>0.14000000000000001</v>
      </c>
      <c r="L5" s="92">
        <f t="shared" si="2"/>
        <v>0.15</v>
      </c>
      <c r="M5" s="92">
        <f t="shared" si="3"/>
        <v>0.15</v>
      </c>
      <c r="N5" s="92">
        <f t="shared" si="4"/>
        <v>0.15</v>
      </c>
      <c r="O5" s="92">
        <f t="shared" si="5"/>
        <v>0.15</v>
      </c>
      <c r="P5" s="92">
        <f t="shared" ref="P5:P43" si="26">HLOOKUP($D5,K$3:O$43,MATCH(A5,$A$3:$A$43,0),1)</f>
        <v>0.15</v>
      </c>
      <c r="Q5" s="92">
        <f t="shared" si="6"/>
        <v>0.14000000000000001</v>
      </c>
      <c r="R5" s="92">
        <f t="shared" si="7"/>
        <v>0.14000000000000001</v>
      </c>
      <c r="S5" s="92">
        <f t="shared" si="8"/>
        <v>0.15</v>
      </c>
      <c r="T5" s="92">
        <f t="shared" si="9"/>
        <v>0.15</v>
      </c>
      <c r="U5" s="92">
        <f t="shared" si="10"/>
        <v>0.14000000000000001</v>
      </c>
      <c r="V5" s="92">
        <f t="shared" si="11"/>
        <v>0.15</v>
      </c>
      <c r="W5" s="92">
        <f t="shared" si="12"/>
        <v>0.14000000000000001</v>
      </c>
      <c r="X5" s="92">
        <f t="shared" si="13"/>
        <v>0.15</v>
      </c>
      <c r="Y5" s="92">
        <f t="shared" si="14"/>
        <v>0.13</v>
      </c>
      <c r="Z5" s="92">
        <f t="shared" si="15"/>
        <v>0.14000000000000001</v>
      </c>
      <c r="AA5" s="92">
        <f t="shared" si="16"/>
        <v>0.13</v>
      </c>
      <c r="AB5" s="92">
        <f t="shared" si="17"/>
        <v>0.14000000000000001</v>
      </c>
      <c r="AC5" s="92">
        <f t="shared" si="18"/>
        <v>0.15</v>
      </c>
      <c r="AD5" s="92">
        <f t="shared" si="19"/>
        <v>0.17</v>
      </c>
      <c r="AE5" s="92">
        <f t="shared" si="20"/>
        <v>0.13</v>
      </c>
      <c r="AF5" s="92">
        <f t="shared" si="21"/>
        <v>0.14000000000000001</v>
      </c>
      <c r="AG5" s="92">
        <f t="shared" si="22"/>
        <v>0.13</v>
      </c>
      <c r="AH5" s="92">
        <f t="shared" si="23"/>
        <v>0.13</v>
      </c>
      <c r="AI5" s="92">
        <f t="shared" si="24"/>
        <v>0.15</v>
      </c>
      <c r="AJ5" s="92">
        <f t="shared" si="25"/>
        <v>0.13</v>
      </c>
    </row>
    <row r="6" spans="1:36" ht="12.95" customHeight="1" x14ac:dyDescent="0.15">
      <c r="A6" s="91">
        <v>43</v>
      </c>
      <c r="B6" s="107" t="s">
        <v>56</v>
      </c>
      <c r="C6" s="107"/>
      <c r="D6" s="91">
        <v>10</v>
      </c>
      <c r="E6" s="91">
        <v>8</v>
      </c>
      <c r="F6" s="4">
        <f t="shared" si="0"/>
        <v>0.03</v>
      </c>
      <c r="G6" s="5" t="s">
        <v>63</v>
      </c>
      <c r="H6" s="91" t="s">
        <v>61</v>
      </c>
      <c r="I6" s="91"/>
      <c r="J6" s="1" t="s">
        <v>15</v>
      </c>
      <c r="K6" s="92">
        <f t="shared" si="1"/>
        <v>0.03</v>
      </c>
      <c r="L6" s="92">
        <f t="shared" si="2"/>
        <v>0.03</v>
      </c>
      <c r="M6" s="92">
        <f t="shared" si="3"/>
        <v>0.03</v>
      </c>
      <c r="N6" s="92">
        <f t="shared" si="4"/>
        <v>0.04</v>
      </c>
      <c r="O6" s="92">
        <f t="shared" si="5"/>
        <v>0.04</v>
      </c>
      <c r="P6" s="92">
        <f t="shared" si="26"/>
        <v>0.03</v>
      </c>
      <c r="Q6" s="92">
        <f t="shared" si="6"/>
        <v>0.03</v>
      </c>
      <c r="R6" s="92">
        <f t="shared" si="7"/>
        <v>0.03</v>
      </c>
      <c r="S6" s="92">
        <f t="shared" si="8"/>
        <v>0.03</v>
      </c>
      <c r="T6" s="92">
        <f t="shared" si="9"/>
        <v>0.03</v>
      </c>
      <c r="U6" s="92">
        <f t="shared" si="10"/>
        <v>0.03</v>
      </c>
      <c r="V6" s="92">
        <f t="shared" si="11"/>
        <v>0.04</v>
      </c>
      <c r="W6" s="92">
        <f t="shared" si="12"/>
        <v>0.04</v>
      </c>
      <c r="X6" s="92">
        <f t="shared" si="13"/>
        <v>0.03</v>
      </c>
      <c r="Y6" s="92">
        <f t="shared" si="14"/>
        <v>0.03</v>
      </c>
      <c r="Z6" s="92">
        <f t="shared" si="15"/>
        <v>0.04</v>
      </c>
      <c r="AA6" s="92">
        <f t="shared" si="16"/>
        <v>0.03</v>
      </c>
      <c r="AB6" s="92">
        <f t="shared" si="17"/>
        <v>0.03</v>
      </c>
      <c r="AC6" s="92">
        <f t="shared" si="18"/>
        <v>0.03</v>
      </c>
      <c r="AD6" s="92">
        <f t="shared" si="19"/>
        <v>0.04</v>
      </c>
      <c r="AE6" s="92">
        <f t="shared" si="20"/>
        <v>0.03</v>
      </c>
      <c r="AF6" s="92">
        <f t="shared" si="21"/>
        <v>0.03</v>
      </c>
      <c r="AG6" s="92">
        <f t="shared" si="22"/>
        <v>0.03</v>
      </c>
      <c r="AH6" s="92">
        <f t="shared" si="23"/>
        <v>0.03</v>
      </c>
      <c r="AI6" s="92">
        <f t="shared" si="24"/>
        <v>0.04</v>
      </c>
      <c r="AJ6" s="92">
        <f t="shared" si="25"/>
        <v>0.03</v>
      </c>
    </row>
    <row r="7" spans="1:36" ht="12.95" customHeight="1" x14ac:dyDescent="0.15">
      <c r="A7" s="91">
        <v>44</v>
      </c>
      <c r="B7" s="107" t="s">
        <v>56</v>
      </c>
      <c r="C7" s="107"/>
      <c r="D7" s="91">
        <v>12</v>
      </c>
      <c r="E7" s="91">
        <v>11</v>
      </c>
      <c r="F7" s="4">
        <f t="shared" si="0"/>
        <v>0.06</v>
      </c>
      <c r="G7" s="5" t="s">
        <v>127</v>
      </c>
      <c r="H7" s="91" t="s">
        <v>61</v>
      </c>
      <c r="I7" s="91"/>
      <c r="J7" s="1" t="s">
        <v>15</v>
      </c>
      <c r="K7" s="92">
        <f t="shared" si="1"/>
        <v>7.0000000000000007E-2</v>
      </c>
      <c r="L7" s="92">
        <f t="shared" si="2"/>
        <v>7.0000000000000007E-2</v>
      </c>
      <c r="M7" s="92">
        <f t="shared" si="3"/>
        <v>7.0000000000000007E-2</v>
      </c>
      <c r="N7" s="92">
        <f t="shared" si="4"/>
        <v>7.0000000000000007E-2</v>
      </c>
      <c r="O7" s="92">
        <f t="shared" si="5"/>
        <v>7.0000000000000007E-2</v>
      </c>
      <c r="P7" s="92">
        <f t="shared" si="26"/>
        <v>7.0000000000000007E-2</v>
      </c>
      <c r="Q7" s="92">
        <f t="shared" si="6"/>
        <v>0.06</v>
      </c>
      <c r="R7" s="92">
        <f t="shared" si="7"/>
        <v>7.0000000000000007E-2</v>
      </c>
      <c r="S7" s="92">
        <f t="shared" si="8"/>
        <v>7.0000000000000007E-2</v>
      </c>
      <c r="T7" s="92">
        <f t="shared" si="9"/>
        <v>7.0000000000000007E-2</v>
      </c>
      <c r="U7" s="92">
        <f t="shared" si="10"/>
        <v>7.0000000000000007E-2</v>
      </c>
      <c r="V7" s="92">
        <f t="shared" si="11"/>
        <v>7.0000000000000007E-2</v>
      </c>
      <c r="W7" s="92">
        <f t="shared" si="12"/>
        <v>7.0000000000000007E-2</v>
      </c>
      <c r="X7" s="92">
        <f t="shared" si="13"/>
        <v>7.0000000000000007E-2</v>
      </c>
      <c r="Y7" s="92">
        <f t="shared" si="14"/>
        <v>0.06</v>
      </c>
      <c r="Z7" s="92">
        <f t="shared" si="15"/>
        <v>7.0000000000000007E-2</v>
      </c>
      <c r="AA7" s="92">
        <f t="shared" si="16"/>
        <v>0.06</v>
      </c>
      <c r="AB7" s="92">
        <f t="shared" si="17"/>
        <v>0.06</v>
      </c>
      <c r="AC7" s="92">
        <f t="shared" si="18"/>
        <v>7.0000000000000007E-2</v>
      </c>
      <c r="AD7" s="92">
        <f t="shared" si="19"/>
        <v>0.08</v>
      </c>
      <c r="AE7" s="92">
        <f t="shared" si="20"/>
        <v>0.06</v>
      </c>
      <c r="AF7" s="92">
        <f t="shared" si="21"/>
        <v>0.06</v>
      </c>
      <c r="AG7" s="92">
        <f t="shared" si="22"/>
        <v>0.06</v>
      </c>
      <c r="AH7" s="92">
        <f t="shared" si="23"/>
        <v>0.06</v>
      </c>
      <c r="AI7" s="92">
        <f t="shared" si="24"/>
        <v>7.0000000000000007E-2</v>
      </c>
      <c r="AJ7" s="92">
        <f t="shared" si="25"/>
        <v>0.06</v>
      </c>
    </row>
    <row r="8" spans="1:36" ht="12.95" customHeight="1" x14ac:dyDescent="0.15">
      <c r="A8" s="91">
        <v>45</v>
      </c>
      <c r="B8" s="107" t="s">
        <v>56</v>
      </c>
      <c r="C8" s="107"/>
      <c r="D8" s="91">
        <v>20</v>
      </c>
      <c r="E8" s="91">
        <v>14</v>
      </c>
      <c r="F8" s="4">
        <f t="shared" si="0"/>
        <v>0.2</v>
      </c>
      <c r="G8" s="5" t="s">
        <v>63</v>
      </c>
      <c r="H8" s="91" t="s">
        <v>61</v>
      </c>
      <c r="I8" s="91"/>
      <c r="J8" s="1" t="s">
        <v>15</v>
      </c>
      <c r="K8" s="92">
        <f t="shared" si="1"/>
        <v>0.2</v>
      </c>
      <c r="L8" s="92">
        <f t="shared" si="2"/>
        <v>0.22</v>
      </c>
      <c r="M8" s="92">
        <f t="shared" si="3"/>
        <v>0.22</v>
      </c>
      <c r="N8" s="92">
        <f t="shared" si="4"/>
        <v>0.22</v>
      </c>
      <c r="O8" s="92">
        <f t="shared" si="5"/>
        <v>0.22</v>
      </c>
      <c r="P8" s="92">
        <f t="shared" si="26"/>
        <v>0.22</v>
      </c>
      <c r="Q8" s="92">
        <f t="shared" si="6"/>
        <v>0.2</v>
      </c>
      <c r="R8" s="92">
        <f t="shared" si="7"/>
        <v>0.22</v>
      </c>
      <c r="S8" s="92">
        <f t="shared" si="8"/>
        <v>0.22</v>
      </c>
      <c r="T8" s="92">
        <f t="shared" si="9"/>
        <v>0.22</v>
      </c>
      <c r="U8" s="92">
        <f t="shared" si="10"/>
        <v>0.22</v>
      </c>
      <c r="V8" s="92">
        <f t="shared" si="11"/>
        <v>0.23</v>
      </c>
      <c r="W8" s="92">
        <f t="shared" si="12"/>
        <v>0.22</v>
      </c>
      <c r="X8" s="92">
        <f t="shared" si="13"/>
        <v>0.22</v>
      </c>
      <c r="Y8" s="92">
        <f t="shared" si="14"/>
        <v>0.2</v>
      </c>
      <c r="Z8" s="92">
        <f t="shared" si="15"/>
        <v>0.22</v>
      </c>
      <c r="AA8" s="92">
        <f t="shared" si="16"/>
        <v>0.2</v>
      </c>
      <c r="AB8" s="92">
        <f t="shared" si="17"/>
        <v>0.22</v>
      </c>
      <c r="AC8" s="92">
        <f t="shared" si="18"/>
        <v>0.22</v>
      </c>
      <c r="AD8" s="92">
        <f t="shared" si="19"/>
        <v>0.25</v>
      </c>
      <c r="AE8" s="92">
        <f t="shared" si="20"/>
        <v>0.2</v>
      </c>
      <c r="AF8" s="92">
        <f t="shared" si="21"/>
        <v>0.22</v>
      </c>
      <c r="AG8" s="92">
        <f t="shared" si="22"/>
        <v>0.2</v>
      </c>
      <c r="AH8" s="92">
        <f t="shared" si="23"/>
        <v>0.2</v>
      </c>
      <c r="AI8" s="92">
        <f t="shared" si="24"/>
        <v>0.22</v>
      </c>
      <c r="AJ8" s="92">
        <f t="shared" si="25"/>
        <v>0.2</v>
      </c>
    </row>
    <row r="9" spans="1:36" ht="12.95" customHeight="1" x14ac:dyDescent="0.15">
      <c r="A9" s="91">
        <v>46</v>
      </c>
      <c r="B9" s="107" t="s">
        <v>56</v>
      </c>
      <c r="C9" s="107"/>
      <c r="D9" s="91">
        <v>18</v>
      </c>
      <c r="E9" s="91">
        <v>14</v>
      </c>
      <c r="F9" s="4">
        <f t="shared" si="0"/>
        <v>0.17</v>
      </c>
      <c r="G9" s="5" t="s">
        <v>63</v>
      </c>
      <c r="H9" s="91"/>
      <c r="I9" s="91"/>
      <c r="J9" s="1" t="s">
        <v>15</v>
      </c>
      <c r="K9" s="92">
        <f t="shared" si="1"/>
        <v>0.17</v>
      </c>
      <c r="L9" s="92">
        <f t="shared" si="2"/>
        <v>0.18</v>
      </c>
      <c r="M9" s="92">
        <f t="shared" si="3"/>
        <v>0.18</v>
      </c>
      <c r="N9" s="92">
        <f t="shared" si="4"/>
        <v>0.18</v>
      </c>
      <c r="O9" s="92">
        <f t="shared" si="5"/>
        <v>0.19</v>
      </c>
      <c r="P9" s="92">
        <f t="shared" si="26"/>
        <v>0.18</v>
      </c>
      <c r="Q9" s="92">
        <f t="shared" si="6"/>
        <v>0.17</v>
      </c>
      <c r="R9" s="92">
        <f t="shared" si="7"/>
        <v>0.18</v>
      </c>
      <c r="S9" s="92">
        <f t="shared" si="8"/>
        <v>0.18</v>
      </c>
      <c r="T9" s="92">
        <f t="shared" si="9"/>
        <v>0.18</v>
      </c>
      <c r="U9" s="92">
        <f t="shared" si="10"/>
        <v>0.18</v>
      </c>
      <c r="V9" s="92">
        <f t="shared" si="11"/>
        <v>0.19</v>
      </c>
      <c r="W9" s="92">
        <f t="shared" si="12"/>
        <v>0.18</v>
      </c>
      <c r="X9" s="92">
        <f t="shared" si="13"/>
        <v>0.18</v>
      </c>
      <c r="Y9" s="92">
        <f t="shared" si="14"/>
        <v>0.16</v>
      </c>
      <c r="Z9" s="92">
        <f t="shared" si="15"/>
        <v>0.18</v>
      </c>
      <c r="AA9" s="92">
        <f t="shared" si="16"/>
        <v>0.16</v>
      </c>
      <c r="AB9" s="92">
        <f t="shared" si="17"/>
        <v>0.18</v>
      </c>
      <c r="AC9" s="92">
        <f t="shared" si="18"/>
        <v>0.18</v>
      </c>
      <c r="AD9" s="92">
        <f t="shared" si="19"/>
        <v>0.21</v>
      </c>
      <c r="AE9" s="92">
        <f t="shared" si="20"/>
        <v>0.16</v>
      </c>
      <c r="AF9" s="92">
        <f t="shared" si="21"/>
        <v>0.18</v>
      </c>
      <c r="AG9" s="92">
        <f t="shared" si="22"/>
        <v>0.16</v>
      </c>
      <c r="AH9" s="92">
        <f t="shared" si="23"/>
        <v>0.17</v>
      </c>
      <c r="AI9" s="92">
        <f t="shared" si="24"/>
        <v>0.18</v>
      </c>
      <c r="AJ9" s="92">
        <f t="shared" si="25"/>
        <v>0.17</v>
      </c>
    </row>
    <row r="10" spans="1:36" ht="12.95" customHeight="1" x14ac:dyDescent="0.15">
      <c r="A10" s="91">
        <v>47</v>
      </c>
      <c r="B10" s="107" t="s">
        <v>56</v>
      </c>
      <c r="C10" s="107"/>
      <c r="D10" s="91">
        <v>12</v>
      </c>
      <c r="E10" s="91">
        <v>12</v>
      </c>
      <c r="F10" s="4">
        <f t="shared" si="0"/>
        <v>7.0000000000000007E-2</v>
      </c>
      <c r="G10" s="5" t="s">
        <v>63</v>
      </c>
      <c r="H10" s="91" t="s">
        <v>61</v>
      </c>
      <c r="I10" s="91"/>
      <c r="J10" s="1" t="s">
        <v>15</v>
      </c>
      <c r="K10" s="92">
        <f t="shared" si="1"/>
        <v>7.0000000000000007E-2</v>
      </c>
      <c r="L10" s="92">
        <f t="shared" si="2"/>
        <v>7.0000000000000007E-2</v>
      </c>
      <c r="M10" s="92">
        <f t="shared" si="3"/>
        <v>7.0000000000000007E-2</v>
      </c>
      <c r="N10" s="92">
        <f t="shared" si="4"/>
        <v>0.08</v>
      </c>
      <c r="O10" s="92">
        <f t="shared" si="5"/>
        <v>0.08</v>
      </c>
      <c r="P10" s="92">
        <f t="shared" si="26"/>
        <v>7.0000000000000007E-2</v>
      </c>
      <c r="Q10" s="92">
        <f t="shared" si="6"/>
        <v>7.0000000000000007E-2</v>
      </c>
      <c r="R10" s="92">
        <f t="shared" si="7"/>
        <v>7.0000000000000007E-2</v>
      </c>
      <c r="S10" s="92">
        <f t="shared" si="8"/>
        <v>7.0000000000000007E-2</v>
      </c>
      <c r="T10" s="92">
        <f t="shared" si="9"/>
        <v>7.0000000000000007E-2</v>
      </c>
      <c r="U10" s="92">
        <f t="shared" si="10"/>
        <v>7.0000000000000007E-2</v>
      </c>
      <c r="V10" s="92">
        <f t="shared" si="11"/>
        <v>7.0000000000000007E-2</v>
      </c>
      <c r="W10" s="92">
        <f t="shared" si="12"/>
        <v>7.0000000000000007E-2</v>
      </c>
      <c r="X10" s="92">
        <f t="shared" si="13"/>
        <v>7.0000000000000007E-2</v>
      </c>
      <c r="Y10" s="92">
        <f t="shared" si="14"/>
        <v>0.06</v>
      </c>
      <c r="Z10" s="92">
        <f t="shared" si="15"/>
        <v>7.0000000000000007E-2</v>
      </c>
      <c r="AA10" s="92">
        <f t="shared" si="16"/>
        <v>7.0000000000000007E-2</v>
      </c>
      <c r="AB10" s="92">
        <f t="shared" si="17"/>
        <v>7.0000000000000007E-2</v>
      </c>
      <c r="AC10" s="92">
        <f t="shared" si="18"/>
        <v>7.0000000000000007E-2</v>
      </c>
      <c r="AD10" s="92">
        <f t="shared" si="19"/>
        <v>0.09</v>
      </c>
      <c r="AE10" s="92">
        <f t="shared" si="20"/>
        <v>0.06</v>
      </c>
      <c r="AF10" s="92">
        <f t="shared" si="21"/>
        <v>7.0000000000000007E-2</v>
      </c>
      <c r="AG10" s="92">
        <f t="shared" si="22"/>
        <v>0.06</v>
      </c>
      <c r="AH10" s="92">
        <f t="shared" si="23"/>
        <v>7.0000000000000007E-2</v>
      </c>
      <c r="AI10" s="92">
        <f t="shared" si="24"/>
        <v>7.0000000000000007E-2</v>
      </c>
      <c r="AJ10" s="92">
        <f t="shared" si="25"/>
        <v>7.0000000000000007E-2</v>
      </c>
    </row>
    <row r="11" spans="1:36" ht="12.95" customHeight="1" x14ac:dyDescent="0.15">
      <c r="A11" s="91">
        <v>48</v>
      </c>
      <c r="B11" s="107" t="s">
        <v>56</v>
      </c>
      <c r="C11" s="107"/>
      <c r="D11" s="91">
        <v>14</v>
      </c>
      <c r="E11" s="91">
        <v>13</v>
      </c>
      <c r="F11" s="4">
        <f t="shared" si="0"/>
        <v>0.09</v>
      </c>
      <c r="G11" s="5" t="s">
        <v>63</v>
      </c>
      <c r="H11" s="91" t="s">
        <v>61</v>
      </c>
      <c r="I11" s="91"/>
      <c r="J11" s="1" t="s">
        <v>15</v>
      </c>
      <c r="K11" s="92">
        <f t="shared" si="1"/>
        <v>0.1</v>
      </c>
      <c r="L11" s="92">
        <f t="shared" si="2"/>
        <v>0.11</v>
      </c>
      <c r="M11" s="92">
        <f t="shared" si="3"/>
        <v>0.11</v>
      </c>
      <c r="N11" s="92">
        <f t="shared" si="4"/>
        <v>0.11</v>
      </c>
      <c r="O11" s="92">
        <f t="shared" si="5"/>
        <v>0.11</v>
      </c>
      <c r="P11" s="92">
        <f t="shared" si="26"/>
        <v>0.11</v>
      </c>
      <c r="Q11" s="92">
        <f t="shared" si="6"/>
        <v>0.1</v>
      </c>
      <c r="R11" s="92">
        <f t="shared" si="7"/>
        <v>0.1</v>
      </c>
      <c r="S11" s="92">
        <f t="shared" si="8"/>
        <v>0.11</v>
      </c>
      <c r="T11" s="92">
        <f t="shared" si="9"/>
        <v>0.11</v>
      </c>
      <c r="U11" s="92">
        <f t="shared" si="10"/>
        <v>0.1</v>
      </c>
      <c r="V11" s="92">
        <f t="shared" si="11"/>
        <v>0.11</v>
      </c>
      <c r="W11" s="92">
        <f t="shared" si="12"/>
        <v>0.11</v>
      </c>
      <c r="X11" s="92">
        <f t="shared" si="13"/>
        <v>0.11</v>
      </c>
      <c r="Y11" s="92">
        <f t="shared" si="14"/>
        <v>0.09</v>
      </c>
      <c r="Z11" s="92">
        <f t="shared" si="15"/>
        <v>0.11</v>
      </c>
      <c r="AA11" s="92">
        <f t="shared" si="16"/>
        <v>0.1</v>
      </c>
      <c r="AB11" s="92">
        <f t="shared" si="17"/>
        <v>0.1</v>
      </c>
      <c r="AC11" s="92">
        <f t="shared" si="18"/>
        <v>0.1</v>
      </c>
      <c r="AD11" s="92">
        <f t="shared" si="19"/>
        <v>0.13</v>
      </c>
      <c r="AE11" s="92">
        <f t="shared" si="20"/>
        <v>0.09</v>
      </c>
      <c r="AF11" s="92">
        <f t="shared" si="21"/>
        <v>0.1</v>
      </c>
      <c r="AG11" s="92">
        <f t="shared" si="22"/>
        <v>0.09</v>
      </c>
      <c r="AH11" s="92">
        <f t="shared" si="23"/>
        <v>0.09</v>
      </c>
      <c r="AI11" s="92">
        <f t="shared" si="24"/>
        <v>0.11</v>
      </c>
      <c r="AJ11" s="92">
        <f t="shared" si="25"/>
        <v>0.09</v>
      </c>
    </row>
    <row r="12" spans="1:36" ht="12.95" customHeight="1" x14ac:dyDescent="0.15">
      <c r="A12" s="91">
        <v>49</v>
      </c>
      <c r="B12" s="107" t="s">
        <v>74</v>
      </c>
      <c r="C12" s="107"/>
      <c r="D12" s="91">
        <v>8</v>
      </c>
      <c r="E12" s="91">
        <v>7</v>
      </c>
      <c r="F12" s="4">
        <f t="shared" si="0"/>
        <v>0.02</v>
      </c>
      <c r="G12" s="5"/>
      <c r="H12" s="91" t="s">
        <v>61</v>
      </c>
      <c r="I12" s="91"/>
      <c r="J12" s="1" t="s">
        <v>15</v>
      </c>
      <c r="K12" s="92">
        <f t="shared" si="1"/>
        <v>0.02</v>
      </c>
      <c r="L12" s="92">
        <f t="shared" si="2"/>
        <v>0.02</v>
      </c>
      <c r="M12" s="92">
        <f t="shared" si="3"/>
        <v>0.02</v>
      </c>
      <c r="N12" s="92">
        <f t="shared" si="4"/>
        <v>0.02</v>
      </c>
      <c r="O12" s="92">
        <f t="shared" si="5"/>
        <v>0.02</v>
      </c>
      <c r="P12" s="92">
        <f t="shared" si="26"/>
        <v>0.02</v>
      </c>
      <c r="Q12" s="92">
        <f t="shared" si="6"/>
        <v>0.02</v>
      </c>
      <c r="R12" s="92">
        <f t="shared" si="7"/>
        <v>0.02</v>
      </c>
      <c r="S12" s="92">
        <f t="shared" si="8"/>
        <v>0.02</v>
      </c>
      <c r="T12" s="92">
        <f t="shared" si="9"/>
        <v>0.02</v>
      </c>
      <c r="U12" s="92">
        <f t="shared" si="10"/>
        <v>0.02</v>
      </c>
      <c r="V12" s="92">
        <f t="shared" si="11"/>
        <v>0.02</v>
      </c>
      <c r="W12" s="92">
        <f t="shared" si="12"/>
        <v>0.02</v>
      </c>
      <c r="X12" s="92">
        <f t="shared" si="13"/>
        <v>0.02</v>
      </c>
      <c r="Y12" s="92">
        <f t="shared" si="14"/>
        <v>0.02</v>
      </c>
      <c r="Z12" s="92">
        <f t="shared" si="15"/>
        <v>0.02</v>
      </c>
      <c r="AA12" s="92">
        <f t="shared" si="16"/>
        <v>0.02</v>
      </c>
      <c r="AB12" s="92">
        <f t="shared" si="17"/>
        <v>0.02</v>
      </c>
      <c r="AC12" s="92">
        <f t="shared" si="18"/>
        <v>0.02</v>
      </c>
      <c r="AD12" s="92">
        <f t="shared" si="19"/>
        <v>0.03</v>
      </c>
      <c r="AE12" s="92">
        <f t="shared" si="20"/>
        <v>0.02</v>
      </c>
      <c r="AF12" s="92">
        <f t="shared" si="21"/>
        <v>0.02</v>
      </c>
      <c r="AG12" s="92">
        <f t="shared" si="22"/>
        <v>0.02</v>
      </c>
      <c r="AH12" s="92">
        <f t="shared" si="23"/>
        <v>0.02</v>
      </c>
      <c r="AI12" s="92">
        <f t="shared" si="24"/>
        <v>0.02</v>
      </c>
      <c r="AJ12" s="92">
        <f t="shared" si="25"/>
        <v>0.02</v>
      </c>
    </row>
    <row r="13" spans="1:36" ht="12.95" customHeight="1" x14ac:dyDescent="0.15">
      <c r="A13" s="91">
        <v>50</v>
      </c>
      <c r="B13" s="107" t="s">
        <v>62</v>
      </c>
      <c r="C13" s="107"/>
      <c r="D13" s="91">
        <v>16</v>
      </c>
      <c r="E13" s="91">
        <v>13</v>
      </c>
      <c r="F13" s="4">
        <f t="shared" si="0"/>
        <v>0.12</v>
      </c>
      <c r="G13" s="5"/>
      <c r="H13" s="91"/>
      <c r="I13" s="91"/>
      <c r="J13" s="1" t="s">
        <v>15</v>
      </c>
      <c r="K13" s="92">
        <f t="shared" si="1"/>
        <v>0.13</v>
      </c>
      <c r="L13" s="92">
        <f t="shared" si="2"/>
        <v>0.13</v>
      </c>
      <c r="M13" s="92">
        <f t="shared" si="3"/>
        <v>0.13</v>
      </c>
      <c r="N13" s="92">
        <f t="shared" si="4"/>
        <v>0.14000000000000001</v>
      </c>
      <c r="O13" s="92">
        <f t="shared" si="5"/>
        <v>0.14000000000000001</v>
      </c>
      <c r="P13" s="92">
        <f t="shared" si="26"/>
        <v>0.13</v>
      </c>
      <c r="Q13" s="92">
        <f t="shared" si="6"/>
        <v>0.13</v>
      </c>
      <c r="R13" s="92">
        <f t="shared" si="7"/>
        <v>0.13</v>
      </c>
      <c r="S13" s="92">
        <f t="shared" si="8"/>
        <v>0.14000000000000001</v>
      </c>
      <c r="T13" s="92">
        <f t="shared" si="9"/>
        <v>0.13</v>
      </c>
      <c r="U13" s="92">
        <f t="shared" si="10"/>
        <v>0.13</v>
      </c>
      <c r="V13" s="92">
        <f t="shared" si="11"/>
        <v>0.14000000000000001</v>
      </c>
      <c r="W13" s="92">
        <f t="shared" si="12"/>
        <v>0.13</v>
      </c>
      <c r="X13" s="92">
        <f t="shared" si="13"/>
        <v>0.13</v>
      </c>
      <c r="Y13" s="92">
        <f t="shared" si="14"/>
        <v>0.12</v>
      </c>
      <c r="Z13" s="92">
        <f t="shared" si="15"/>
        <v>0.13</v>
      </c>
      <c r="AA13" s="92">
        <f t="shared" si="16"/>
        <v>0.12</v>
      </c>
      <c r="AB13" s="92">
        <f t="shared" si="17"/>
        <v>0.13</v>
      </c>
      <c r="AC13" s="92">
        <f t="shared" si="18"/>
        <v>0.13</v>
      </c>
      <c r="AD13" s="92">
        <f t="shared" si="19"/>
        <v>0.16</v>
      </c>
      <c r="AE13" s="92">
        <f t="shared" si="20"/>
        <v>0.12</v>
      </c>
      <c r="AF13" s="92">
        <f t="shared" si="21"/>
        <v>0.13</v>
      </c>
      <c r="AG13" s="92">
        <f t="shared" si="22"/>
        <v>0.12</v>
      </c>
      <c r="AH13" s="92">
        <f t="shared" si="23"/>
        <v>0.12</v>
      </c>
      <c r="AI13" s="92">
        <f t="shared" si="24"/>
        <v>0.14000000000000001</v>
      </c>
      <c r="AJ13" s="92">
        <f t="shared" si="25"/>
        <v>0.12</v>
      </c>
    </row>
    <row r="14" spans="1:36" ht="12.95" customHeight="1" x14ac:dyDescent="0.15">
      <c r="A14" s="91">
        <v>51</v>
      </c>
      <c r="B14" s="107" t="s">
        <v>74</v>
      </c>
      <c r="C14" s="107"/>
      <c r="D14" s="91">
        <v>8</v>
      </c>
      <c r="E14" s="91">
        <v>6</v>
      </c>
      <c r="F14" s="4">
        <f t="shared" si="0"/>
        <v>0.02</v>
      </c>
      <c r="G14" s="5"/>
      <c r="H14" s="91" t="s">
        <v>61</v>
      </c>
      <c r="I14" s="91"/>
      <c r="J14" s="1" t="s">
        <v>15</v>
      </c>
      <c r="K14" s="92">
        <f t="shared" si="1"/>
        <v>0.02</v>
      </c>
      <c r="L14" s="92">
        <f t="shared" si="2"/>
        <v>0.02</v>
      </c>
      <c r="M14" s="92">
        <f t="shared" si="3"/>
        <v>0.02</v>
      </c>
      <c r="N14" s="92">
        <f t="shared" si="4"/>
        <v>0.02</v>
      </c>
      <c r="O14" s="92">
        <f t="shared" si="5"/>
        <v>0.02</v>
      </c>
      <c r="P14" s="92">
        <f t="shared" si="26"/>
        <v>0.02</v>
      </c>
      <c r="Q14" s="92">
        <f t="shared" si="6"/>
        <v>0.02</v>
      </c>
      <c r="R14" s="92">
        <f t="shared" si="7"/>
        <v>0.02</v>
      </c>
      <c r="S14" s="92">
        <f t="shared" si="8"/>
        <v>0.02</v>
      </c>
      <c r="T14" s="92">
        <f t="shared" si="9"/>
        <v>0.01</v>
      </c>
      <c r="U14" s="92">
        <f t="shared" si="10"/>
        <v>0.02</v>
      </c>
      <c r="V14" s="92">
        <f t="shared" si="11"/>
        <v>0.02</v>
      </c>
      <c r="W14" s="92">
        <f t="shared" si="12"/>
        <v>0.02</v>
      </c>
      <c r="X14" s="92">
        <f t="shared" si="13"/>
        <v>0.02</v>
      </c>
      <c r="Y14" s="92">
        <f t="shared" si="14"/>
        <v>0.01</v>
      </c>
      <c r="Z14" s="92">
        <f t="shared" si="15"/>
        <v>0.02</v>
      </c>
      <c r="AA14" s="92">
        <f t="shared" si="16"/>
        <v>0.02</v>
      </c>
      <c r="AB14" s="92">
        <f t="shared" si="17"/>
        <v>0.02</v>
      </c>
      <c r="AC14" s="92">
        <f t="shared" si="18"/>
        <v>0.02</v>
      </c>
      <c r="AD14" s="92">
        <f t="shared" si="19"/>
        <v>0.02</v>
      </c>
      <c r="AE14" s="92">
        <f t="shared" si="20"/>
        <v>0.01</v>
      </c>
      <c r="AF14" s="92">
        <f t="shared" si="21"/>
        <v>0.02</v>
      </c>
      <c r="AG14" s="92">
        <f t="shared" si="22"/>
        <v>0.02</v>
      </c>
      <c r="AH14" s="92">
        <f t="shared" si="23"/>
        <v>0.02</v>
      </c>
      <c r="AI14" s="92">
        <f t="shared" si="24"/>
        <v>0.02</v>
      </c>
      <c r="AJ14" s="92">
        <f t="shared" si="25"/>
        <v>0.02</v>
      </c>
    </row>
    <row r="15" spans="1:36" ht="12.95" customHeight="1" x14ac:dyDescent="0.15">
      <c r="A15" s="91">
        <v>52</v>
      </c>
      <c r="B15" s="107" t="s">
        <v>74</v>
      </c>
      <c r="C15" s="107"/>
      <c r="D15" s="91">
        <v>12</v>
      </c>
      <c r="E15" s="91">
        <v>7</v>
      </c>
      <c r="F15" s="4">
        <f t="shared" si="0"/>
        <v>0.04</v>
      </c>
      <c r="G15" s="5"/>
      <c r="H15" s="91" t="s">
        <v>61</v>
      </c>
      <c r="I15" s="91"/>
      <c r="J15" s="1" t="s">
        <v>15</v>
      </c>
      <c r="K15" s="92">
        <f t="shared" si="1"/>
        <v>0.04</v>
      </c>
      <c r="L15" s="92">
        <f t="shared" si="2"/>
        <v>0.04</v>
      </c>
      <c r="M15" s="92">
        <f t="shared" si="3"/>
        <v>0.04</v>
      </c>
      <c r="N15" s="92">
        <f t="shared" si="4"/>
        <v>0.04</v>
      </c>
      <c r="O15" s="92">
        <f t="shared" si="5"/>
        <v>0.05</v>
      </c>
      <c r="P15" s="92">
        <f t="shared" si="26"/>
        <v>0.04</v>
      </c>
      <c r="Q15" s="92">
        <f t="shared" si="6"/>
        <v>0.04</v>
      </c>
      <c r="R15" s="92">
        <f t="shared" si="7"/>
        <v>0.04</v>
      </c>
      <c r="S15" s="92">
        <f t="shared" si="8"/>
        <v>0.04</v>
      </c>
      <c r="T15" s="92">
        <f t="shared" si="9"/>
        <v>0.04</v>
      </c>
      <c r="U15" s="92">
        <f t="shared" si="10"/>
        <v>0.04</v>
      </c>
      <c r="V15" s="92">
        <f t="shared" si="11"/>
        <v>0.04</v>
      </c>
      <c r="W15" s="92">
        <f t="shared" si="12"/>
        <v>0.04</v>
      </c>
      <c r="X15" s="92">
        <f t="shared" si="13"/>
        <v>0.04</v>
      </c>
      <c r="Y15" s="92">
        <f t="shared" si="14"/>
        <v>0.04</v>
      </c>
      <c r="Z15" s="92">
        <f t="shared" si="15"/>
        <v>0.04</v>
      </c>
      <c r="AA15" s="92">
        <f t="shared" si="16"/>
        <v>0.04</v>
      </c>
      <c r="AB15" s="92">
        <f t="shared" si="17"/>
        <v>0.04</v>
      </c>
      <c r="AC15" s="92">
        <f t="shared" si="18"/>
        <v>0.04</v>
      </c>
      <c r="AD15" s="92">
        <f t="shared" si="19"/>
        <v>0.05</v>
      </c>
      <c r="AE15" s="92">
        <f t="shared" si="20"/>
        <v>0.04</v>
      </c>
      <c r="AF15" s="92">
        <f t="shared" si="21"/>
        <v>0.04</v>
      </c>
      <c r="AG15" s="92">
        <f t="shared" si="22"/>
        <v>0.04</v>
      </c>
      <c r="AH15" s="92">
        <f t="shared" si="23"/>
        <v>0.04</v>
      </c>
      <c r="AI15" s="92">
        <f t="shared" si="24"/>
        <v>0.04</v>
      </c>
      <c r="AJ15" s="92">
        <f t="shared" si="25"/>
        <v>0.04</v>
      </c>
    </row>
    <row r="16" spans="1:36" ht="12.95" customHeight="1" x14ac:dyDescent="0.15">
      <c r="A16" s="91">
        <v>53</v>
      </c>
      <c r="B16" s="107" t="s">
        <v>58</v>
      </c>
      <c r="C16" s="107"/>
      <c r="D16" s="91">
        <v>10</v>
      </c>
      <c r="E16" s="91">
        <v>8</v>
      </c>
      <c r="F16" s="4">
        <f t="shared" si="0"/>
        <v>0.03</v>
      </c>
      <c r="G16" s="5" t="s">
        <v>127</v>
      </c>
      <c r="H16" s="91" t="s">
        <v>61</v>
      </c>
      <c r="I16" s="91"/>
      <c r="J16" s="1" t="s">
        <v>15</v>
      </c>
      <c r="K16" s="92">
        <f t="shared" si="1"/>
        <v>0.03</v>
      </c>
      <c r="L16" s="92">
        <f t="shared" si="2"/>
        <v>0.03</v>
      </c>
      <c r="M16" s="92">
        <f t="shared" si="3"/>
        <v>0.03</v>
      </c>
      <c r="N16" s="92">
        <f t="shared" si="4"/>
        <v>0.04</v>
      </c>
      <c r="O16" s="92">
        <f t="shared" si="5"/>
        <v>0.04</v>
      </c>
      <c r="P16" s="92">
        <f t="shared" si="26"/>
        <v>0.03</v>
      </c>
      <c r="Q16" s="92">
        <f t="shared" si="6"/>
        <v>0.03</v>
      </c>
      <c r="R16" s="92">
        <f t="shared" si="7"/>
        <v>0.03</v>
      </c>
      <c r="S16" s="92">
        <f t="shared" si="8"/>
        <v>0.03</v>
      </c>
      <c r="T16" s="92">
        <f t="shared" si="9"/>
        <v>0.03</v>
      </c>
      <c r="U16" s="92">
        <f t="shared" si="10"/>
        <v>0.03</v>
      </c>
      <c r="V16" s="92">
        <f t="shared" si="11"/>
        <v>0.04</v>
      </c>
      <c r="W16" s="92">
        <f t="shared" si="12"/>
        <v>0.04</v>
      </c>
      <c r="X16" s="92">
        <f t="shared" si="13"/>
        <v>0.03</v>
      </c>
      <c r="Y16" s="92">
        <f t="shared" si="14"/>
        <v>0.03</v>
      </c>
      <c r="Z16" s="92">
        <f t="shared" si="15"/>
        <v>0.04</v>
      </c>
      <c r="AA16" s="92">
        <f t="shared" si="16"/>
        <v>0.03</v>
      </c>
      <c r="AB16" s="92">
        <f t="shared" si="17"/>
        <v>0.03</v>
      </c>
      <c r="AC16" s="92">
        <f t="shared" si="18"/>
        <v>0.03</v>
      </c>
      <c r="AD16" s="92">
        <f t="shared" si="19"/>
        <v>0.04</v>
      </c>
      <c r="AE16" s="92">
        <f t="shared" si="20"/>
        <v>0.03</v>
      </c>
      <c r="AF16" s="92">
        <f t="shared" si="21"/>
        <v>0.03</v>
      </c>
      <c r="AG16" s="92">
        <f t="shared" si="22"/>
        <v>0.03</v>
      </c>
      <c r="AH16" s="92">
        <f t="shared" si="23"/>
        <v>0.03</v>
      </c>
      <c r="AI16" s="92">
        <f t="shared" si="24"/>
        <v>0.04</v>
      </c>
      <c r="AJ16" s="92">
        <f t="shared" si="25"/>
        <v>0.03</v>
      </c>
    </row>
    <row r="17" spans="1:36" ht="12.95" customHeight="1" x14ac:dyDescent="0.15">
      <c r="A17" s="91">
        <v>54</v>
      </c>
      <c r="B17" s="107" t="s">
        <v>58</v>
      </c>
      <c r="C17" s="107"/>
      <c r="D17" s="91">
        <v>30</v>
      </c>
      <c r="E17" s="91">
        <v>18</v>
      </c>
      <c r="F17" s="4">
        <f t="shared" si="0"/>
        <v>0.56999999999999995</v>
      </c>
      <c r="G17" s="5" t="s">
        <v>127</v>
      </c>
      <c r="H17" s="91" t="s">
        <v>61</v>
      </c>
      <c r="I17" s="91"/>
      <c r="J17" s="1" t="s">
        <v>15</v>
      </c>
      <c r="K17" s="92">
        <f t="shared" si="1"/>
        <v>0.53</v>
      </c>
      <c r="L17" s="92">
        <f t="shared" si="2"/>
        <v>0.6</v>
      </c>
      <c r="M17" s="92">
        <f t="shared" si="3"/>
        <v>0.59</v>
      </c>
      <c r="N17" s="92">
        <f t="shared" si="4"/>
        <v>0.59</v>
      </c>
      <c r="O17" s="92">
        <f t="shared" si="5"/>
        <v>0.6</v>
      </c>
      <c r="P17" s="92">
        <f t="shared" si="26"/>
        <v>0.59</v>
      </c>
      <c r="Q17" s="92">
        <f t="shared" si="6"/>
        <v>0.54</v>
      </c>
      <c r="R17" s="92">
        <f t="shared" si="7"/>
        <v>0.62</v>
      </c>
      <c r="S17" s="92">
        <f t="shared" si="8"/>
        <v>0.6</v>
      </c>
      <c r="T17" s="92">
        <f t="shared" si="9"/>
        <v>0.6</v>
      </c>
      <c r="U17" s="92">
        <f t="shared" si="10"/>
        <v>0.6</v>
      </c>
      <c r="V17" s="92">
        <f t="shared" si="11"/>
        <v>0.64</v>
      </c>
      <c r="W17" s="92">
        <f t="shared" si="12"/>
        <v>0.59</v>
      </c>
      <c r="X17" s="92">
        <f t="shared" si="13"/>
        <v>0.59</v>
      </c>
      <c r="Y17" s="92">
        <f t="shared" si="14"/>
        <v>0.56999999999999995</v>
      </c>
      <c r="Z17" s="92">
        <f t="shared" si="15"/>
        <v>0.59</v>
      </c>
      <c r="AA17" s="92">
        <f t="shared" si="16"/>
        <v>0.52</v>
      </c>
      <c r="AB17" s="92">
        <f t="shared" si="17"/>
        <v>0.64</v>
      </c>
      <c r="AC17" s="92">
        <f t="shared" si="18"/>
        <v>0.63</v>
      </c>
      <c r="AD17" s="92">
        <f t="shared" si="19"/>
        <v>0.64</v>
      </c>
      <c r="AE17" s="92">
        <f t="shared" si="20"/>
        <v>0.56999999999999995</v>
      </c>
      <c r="AF17" s="92">
        <f t="shared" si="21"/>
        <v>0.63</v>
      </c>
      <c r="AG17" s="92">
        <f t="shared" si="22"/>
        <v>0.53</v>
      </c>
      <c r="AH17" s="92">
        <f t="shared" si="23"/>
        <v>0.56999999999999995</v>
      </c>
      <c r="AI17" s="92">
        <f t="shared" si="24"/>
        <v>0.59</v>
      </c>
      <c r="AJ17" s="92">
        <f t="shared" si="25"/>
        <v>0.56999999999999995</v>
      </c>
    </row>
    <row r="18" spans="1:36" ht="12.95" customHeight="1" x14ac:dyDescent="0.15">
      <c r="A18" s="91">
        <v>55</v>
      </c>
      <c r="B18" s="107" t="s">
        <v>58</v>
      </c>
      <c r="C18" s="107"/>
      <c r="D18" s="91">
        <v>14</v>
      </c>
      <c r="E18" s="91">
        <v>16</v>
      </c>
      <c r="F18" s="4">
        <f t="shared" si="0"/>
        <v>0.12</v>
      </c>
      <c r="G18" s="5" t="s">
        <v>63</v>
      </c>
      <c r="H18" s="91" t="s">
        <v>61</v>
      </c>
      <c r="I18" s="91"/>
      <c r="J18" s="1" t="s">
        <v>15</v>
      </c>
      <c r="K18" s="92">
        <f t="shared" si="1"/>
        <v>0.13</v>
      </c>
      <c r="L18" s="92">
        <f t="shared" si="2"/>
        <v>0.13</v>
      </c>
      <c r="M18" s="92">
        <f t="shared" si="3"/>
        <v>0.14000000000000001</v>
      </c>
      <c r="N18" s="92">
        <f t="shared" si="4"/>
        <v>0.14000000000000001</v>
      </c>
      <c r="O18" s="92">
        <f t="shared" si="5"/>
        <v>0.14000000000000001</v>
      </c>
      <c r="P18" s="92">
        <f t="shared" si="26"/>
        <v>0.13</v>
      </c>
      <c r="Q18" s="92">
        <f t="shared" si="6"/>
        <v>0.12</v>
      </c>
      <c r="R18" s="92">
        <f t="shared" si="7"/>
        <v>0.13</v>
      </c>
      <c r="S18" s="92">
        <f t="shared" si="8"/>
        <v>0.14000000000000001</v>
      </c>
      <c r="T18" s="92">
        <f t="shared" si="9"/>
        <v>0.14000000000000001</v>
      </c>
      <c r="U18" s="92">
        <f t="shared" si="10"/>
        <v>0.13</v>
      </c>
      <c r="V18" s="92">
        <f t="shared" si="11"/>
        <v>0.13</v>
      </c>
      <c r="W18" s="92">
        <f t="shared" si="12"/>
        <v>0.13</v>
      </c>
      <c r="X18" s="92">
        <f t="shared" si="13"/>
        <v>0.13</v>
      </c>
      <c r="Y18" s="92">
        <f t="shared" si="14"/>
        <v>0.11</v>
      </c>
      <c r="Z18" s="92">
        <f t="shared" si="15"/>
        <v>0.13</v>
      </c>
      <c r="AA18" s="92">
        <f t="shared" si="16"/>
        <v>0.12</v>
      </c>
      <c r="AB18" s="92">
        <f t="shared" si="17"/>
        <v>0.13</v>
      </c>
      <c r="AC18" s="92">
        <f t="shared" si="18"/>
        <v>0.13</v>
      </c>
      <c r="AD18" s="92">
        <f t="shared" si="19"/>
        <v>0.16</v>
      </c>
      <c r="AE18" s="92">
        <f t="shared" si="20"/>
        <v>0.12</v>
      </c>
      <c r="AF18" s="92">
        <f t="shared" si="21"/>
        <v>0.13</v>
      </c>
      <c r="AG18" s="92">
        <f t="shared" si="22"/>
        <v>0.11</v>
      </c>
      <c r="AH18" s="92">
        <f t="shared" si="23"/>
        <v>0.12</v>
      </c>
      <c r="AI18" s="92">
        <f t="shared" si="24"/>
        <v>0.13</v>
      </c>
      <c r="AJ18" s="92">
        <f t="shared" si="25"/>
        <v>0.12</v>
      </c>
    </row>
    <row r="19" spans="1:36" ht="12.95" customHeight="1" x14ac:dyDescent="0.15">
      <c r="A19" s="91">
        <v>56</v>
      </c>
      <c r="B19" s="107" t="s">
        <v>56</v>
      </c>
      <c r="C19" s="107"/>
      <c r="D19" s="91">
        <v>16</v>
      </c>
      <c r="E19" s="91">
        <v>13</v>
      </c>
      <c r="F19" s="4">
        <f t="shared" si="0"/>
        <v>0.12</v>
      </c>
      <c r="G19" s="5" t="s">
        <v>63</v>
      </c>
      <c r="H19" s="91" t="s">
        <v>61</v>
      </c>
      <c r="I19" s="91"/>
      <c r="J19" s="1" t="s">
        <v>15</v>
      </c>
      <c r="K19" s="92">
        <f t="shared" si="1"/>
        <v>0.13</v>
      </c>
      <c r="L19" s="92">
        <f t="shared" si="2"/>
        <v>0.13</v>
      </c>
      <c r="M19" s="92">
        <f t="shared" si="3"/>
        <v>0.13</v>
      </c>
      <c r="N19" s="92">
        <f t="shared" si="4"/>
        <v>0.14000000000000001</v>
      </c>
      <c r="O19" s="92">
        <f t="shared" si="5"/>
        <v>0.14000000000000001</v>
      </c>
      <c r="P19" s="92">
        <f t="shared" si="26"/>
        <v>0.13</v>
      </c>
      <c r="Q19" s="92">
        <f t="shared" si="6"/>
        <v>0.13</v>
      </c>
      <c r="R19" s="92">
        <f t="shared" si="7"/>
        <v>0.13</v>
      </c>
      <c r="S19" s="92">
        <f t="shared" si="8"/>
        <v>0.14000000000000001</v>
      </c>
      <c r="T19" s="92">
        <f t="shared" si="9"/>
        <v>0.13</v>
      </c>
      <c r="U19" s="92">
        <f t="shared" si="10"/>
        <v>0.13</v>
      </c>
      <c r="V19" s="92">
        <f t="shared" si="11"/>
        <v>0.14000000000000001</v>
      </c>
      <c r="W19" s="92">
        <f t="shared" si="12"/>
        <v>0.13</v>
      </c>
      <c r="X19" s="92">
        <f t="shared" si="13"/>
        <v>0.13</v>
      </c>
      <c r="Y19" s="92">
        <f t="shared" si="14"/>
        <v>0.12</v>
      </c>
      <c r="Z19" s="92">
        <f t="shared" si="15"/>
        <v>0.13</v>
      </c>
      <c r="AA19" s="92">
        <f t="shared" si="16"/>
        <v>0.12</v>
      </c>
      <c r="AB19" s="92">
        <f t="shared" si="17"/>
        <v>0.13</v>
      </c>
      <c r="AC19" s="92">
        <f t="shared" si="18"/>
        <v>0.13</v>
      </c>
      <c r="AD19" s="92">
        <f t="shared" si="19"/>
        <v>0.16</v>
      </c>
      <c r="AE19" s="92">
        <f t="shared" si="20"/>
        <v>0.12</v>
      </c>
      <c r="AF19" s="92">
        <f t="shared" si="21"/>
        <v>0.13</v>
      </c>
      <c r="AG19" s="92">
        <f t="shared" si="22"/>
        <v>0.12</v>
      </c>
      <c r="AH19" s="92">
        <f t="shared" si="23"/>
        <v>0.12</v>
      </c>
      <c r="AI19" s="92">
        <f t="shared" si="24"/>
        <v>0.14000000000000001</v>
      </c>
      <c r="AJ19" s="92">
        <f t="shared" si="25"/>
        <v>0.12</v>
      </c>
    </row>
    <row r="20" spans="1:36" ht="12.95" customHeight="1" x14ac:dyDescent="0.15">
      <c r="A20" s="91">
        <v>57</v>
      </c>
      <c r="B20" s="107" t="s">
        <v>56</v>
      </c>
      <c r="C20" s="107"/>
      <c r="D20" s="91">
        <v>12</v>
      </c>
      <c r="E20" s="91">
        <v>12</v>
      </c>
      <c r="F20" s="4">
        <f t="shared" si="0"/>
        <v>7.0000000000000007E-2</v>
      </c>
      <c r="G20" s="5" t="s">
        <v>63</v>
      </c>
      <c r="H20" s="91"/>
      <c r="I20" s="91"/>
      <c r="J20" s="1" t="s">
        <v>15</v>
      </c>
      <c r="K20" s="92">
        <f t="shared" si="1"/>
        <v>7.0000000000000007E-2</v>
      </c>
      <c r="L20" s="92">
        <f t="shared" si="2"/>
        <v>7.0000000000000007E-2</v>
      </c>
      <c r="M20" s="92">
        <f t="shared" si="3"/>
        <v>7.0000000000000007E-2</v>
      </c>
      <c r="N20" s="92">
        <f t="shared" si="4"/>
        <v>0.08</v>
      </c>
      <c r="O20" s="92">
        <f t="shared" si="5"/>
        <v>0.08</v>
      </c>
      <c r="P20" s="92">
        <f t="shared" si="26"/>
        <v>7.0000000000000007E-2</v>
      </c>
      <c r="Q20" s="92">
        <f t="shared" si="6"/>
        <v>7.0000000000000007E-2</v>
      </c>
      <c r="R20" s="92">
        <f t="shared" si="7"/>
        <v>7.0000000000000007E-2</v>
      </c>
      <c r="S20" s="92">
        <f t="shared" si="8"/>
        <v>7.0000000000000007E-2</v>
      </c>
      <c r="T20" s="92">
        <f t="shared" si="9"/>
        <v>7.0000000000000007E-2</v>
      </c>
      <c r="U20" s="92">
        <f t="shared" si="10"/>
        <v>7.0000000000000007E-2</v>
      </c>
      <c r="V20" s="92">
        <f t="shared" si="11"/>
        <v>7.0000000000000007E-2</v>
      </c>
      <c r="W20" s="92">
        <f t="shared" si="12"/>
        <v>7.0000000000000007E-2</v>
      </c>
      <c r="X20" s="92">
        <f t="shared" si="13"/>
        <v>7.0000000000000007E-2</v>
      </c>
      <c r="Y20" s="92">
        <f t="shared" si="14"/>
        <v>0.06</v>
      </c>
      <c r="Z20" s="92">
        <f t="shared" si="15"/>
        <v>7.0000000000000007E-2</v>
      </c>
      <c r="AA20" s="92">
        <f t="shared" si="16"/>
        <v>7.0000000000000007E-2</v>
      </c>
      <c r="AB20" s="92">
        <f t="shared" si="17"/>
        <v>7.0000000000000007E-2</v>
      </c>
      <c r="AC20" s="92">
        <f t="shared" si="18"/>
        <v>7.0000000000000007E-2</v>
      </c>
      <c r="AD20" s="92">
        <f t="shared" si="19"/>
        <v>0.09</v>
      </c>
      <c r="AE20" s="92">
        <f t="shared" si="20"/>
        <v>0.06</v>
      </c>
      <c r="AF20" s="92">
        <f t="shared" si="21"/>
        <v>7.0000000000000007E-2</v>
      </c>
      <c r="AG20" s="92">
        <f t="shared" si="22"/>
        <v>0.06</v>
      </c>
      <c r="AH20" s="92">
        <f t="shared" si="23"/>
        <v>7.0000000000000007E-2</v>
      </c>
      <c r="AI20" s="92">
        <f t="shared" si="24"/>
        <v>7.0000000000000007E-2</v>
      </c>
      <c r="AJ20" s="92">
        <f t="shared" si="25"/>
        <v>7.0000000000000007E-2</v>
      </c>
    </row>
    <row r="21" spans="1:36" ht="12.95" customHeight="1" x14ac:dyDescent="0.15">
      <c r="A21" s="91"/>
      <c r="B21" s="107"/>
      <c r="C21" s="107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07"/>
      <c r="C22" s="107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5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5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5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5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5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5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203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17</v>
      </c>
      <c r="D47" s="14">
        <f>COUNTIF(G4:G43,"*下層*")</f>
        <v>0</v>
      </c>
      <c r="E47" s="14">
        <f>COUNTA(A4:A43)</f>
        <v>17</v>
      </c>
      <c r="F47" s="10"/>
      <c r="G47" s="15">
        <f>C47*100</f>
        <v>1700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15</v>
      </c>
      <c r="D49" s="14" t="str">
        <f>IF(D47&gt;0,ROUND(SUMIF(G4:G43,"*下層*",D4:D43)/D47,0),"")</f>
        <v/>
      </c>
      <c r="E49" s="14">
        <f>ROUND(SUM(D4:D43)/E47,0)</f>
        <v>15</v>
      </c>
      <c r="F49" s="13"/>
      <c r="G49" s="15">
        <f>C49</f>
        <v>15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2.06</v>
      </c>
      <c r="D50" s="16">
        <f>SUMIF(G4:G43,"*下層*",F4:F43)</f>
        <v>0</v>
      </c>
      <c r="E50" s="4">
        <f>SUM(F4:F43)</f>
        <v>2.06</v>
      </c>
      <c r="F50" s="13"/>
      <c r="G50" s="17">
        <f>C50*100</f>
        <v>206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形状比＝80、Sr＝20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13</v>
      </c>
      <c r="D54" s="14">
        <f>COUNTIF(H4:H43,"▲")</f>
        <v>0</v>
      </c>
      <c r="E54" s="14">
        <f>COUNTA(H4:H43)</f>
        <v>13</v>
      </c>
      <c r="F54" s="10"/>
      <c r="G54" s="15">
        <f>C54*100</f>
        <v>1300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1.5000000000000004</v>
      </c>
      <c r="D57" s="16">
        <f>SUMIF(H4:H43,"▲",F4:F43)</f>
        <v>0</v>
      </c>
      <c r="E57" s="16">
        <f>SUM(C57:D57)</f>
        <v>1.5000000000000004</v>
      </c>
      <c r="F57" s="13"/>
      <c r="G57" s="19">
        <f>C57*100</f>
        <v>150.00000000000006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76.5</v>
      </c>
      <c r="D61" s="20" t="str">
        <f>IF(D47&gt;0,ROUND(D54/D47*100,1),"")</f>
        <v/>
      </c>
      <c r="E61" s="20">
        <f>ROUND(E54/E47*100,1)</f>
        <v>76.5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72.8</v>
      </c>
      <c r="D62" s="20" t="str">
        <f>IF(D47&gt;0,ROUND(D57/D50*100,1),"")</f>
        <v/>
      </c>
      <c r="E62" s="20">
        <f>ROUND(E57/E50*100,1)</f>
        <v>72.8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0.55999999999999961</v>
      </c>
      <c r="D69" s="16" t="str">
        <f>IF(D66&gt;0,D50-D57,"")</f>
        <v/>
      </c>
      <c r="E69" s="4">
        <f>SUM(C69:D69)</f>
        <v>0.55999999999999961</v>
      </c>
      <c r="F69" s="13"/>
      <c r="G69" s="17">
        <f>C69*100</f>
        <v>55.999999999999957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形状比＝76、Sr＝38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03" priority="16" stopIfTrue="1">
      <formula>AND(($H4="スギ"),(#REF!&lt;12))</formula>
    </cfRule>
  </conditionalFormatting>
  <conditionalFormatting sqref="L4:L43">
    <cfRule type="expression" dxfId="302" priority="15" stopIfTrue="1">
      <formula>AND(($H4="スギ"),(#REF!&lt;22),(#REF!&gt;=12))</formula>
    </cfRule>
  </conditionalFormatting>
  <conditionalFormatting sqref="M4:M43">
    <cfRule type="expression" dxfId="301" priority="14" stopIfTrue="1">
      <formula>AND(($H4="スギ"),(#REF!&lt;32),(#REF!&gt;=22))</formula>
    </cfRule>
  </conditionalFormatting>
  <conditionalFormatting sqref="N4:N43">
    <cfRule type="expression" dxfId="300" priority="13" stopIfTrue="1">
      <formula>AND(($H4="スギ"),(#REF!&lt;42),(#REF!&gt;=32))</formula>
    </cfRule>
  </conditionalFormatting>
  <conditionalFormatting sqref="U4:U43 Z4:AF43 AJ4:AJ43 O4:P43">
    <cfRule type="expression" dxfId="299" priority="12" stopIfTrue="1">
      <formula>AND(($H4="スギ"),(#REF!&gt;=42))</formula>
    </cfRule>
  </conditionalFormatting>
  <conditionalFormatting sqref="Q4:Q43 AA4:AA43">
    <cfRule type="expression" dxfId="298" priority="11" stopIfTrue="1">
      <formula>AND(($H4="ヒノキ"),(#REF!&lt;12))</formula>
    </cfRule>
  </conditionalFormatting>
  <conditionalFormatting sqref="R4:R43 AB4:AE43">
    <cfRule type="expression" dxfId="297" priority="10" stopIfTrue="1">
      <formula>AND(($H4="ヒノキ"),(#REF!&lt;22),(#REF!&gt;=12))</formula>
    </cfRule>
  </conditionalFormatting>
  <conditionalFormatting sqref="S4:S43">
    <cfRule type="expression" dxfId="296" priority="9" stopIfTrue="1">
      <formula>AND(($H4="ヒノキ"),(#REF!&lt;32),(#REF!&gt;=22))</formula>
    </cfRule>
  </conditionalFormatting>
  <conditionalFormatting sqref="T4:U43 Z4:AF43 AJ4:AJ43">
    <cfRule type="expression" dxfId="295" priority="8" stopIfTrue="1">
      <formula>AND(($H4="ヒノキ"),(#REF!&gt;=32))</formula>
    </cfRule>
  </conditionalFormatting>
  <conditionalFormatting sqref="V4:V43 AA4:AA43">
    <cfRule type="expression" dxfId="294" priority="7" stopIfTrue="1">
      <formula>AND(($H4="アカマツ"),(#REF!&lt;12))</formula>
    </cfRule>
  </conditionalFormatting>
  <conditionalFormatting sqref="W4:W43 AB4:AB43">
    <cfRule type="expression" dxfId="293" priority="6" stopIfTrue="1">
      <formula>AND(($H4="アカマツ"),(#REF!&lt;22),(#REF!&gt;=12))</formula>
    </cfRule>
  </conditionalFormatting>
  <conditionalFormatting sqref="X4:X43 AC4:AC43">
    <cfRule type="expression" dxfId="292" priority="5" stopIfTrue="1">
      <formula>AND(($H4="アカマツ"),(#REF!&lt;42),(#REF!&gt;=22))</formula>
    </cfRule>
  </conditionalFormatting>
  <conditionalFormatting sqref="Y4:AF43 AJ4:AJ43">
    <cfRule type="expression" dxfId="291" priority="4" stopIfTrue="1">
      <formula>AND(($H4="アカマツ"),(#REF!&gt;=42))</formula>
    </cfRule>
  </conditionalFormatting>
  <conditionalFormatting sqref="AG4:AG43">
    <cfRule type="expression" dxfId="290" priority="3" stopIfTrue="1">
      <formula>AND(($H4&lt;&gt;"スギ"),($H4&lt;&gt;"ヒノキ"),($H4&lt;&gt;"アカマツ"),(#REF!&lt;12))</formula>
    </cfRule>
  </conditionalFormatting>
  <conditionalFormatting sqref="AH4:AH43">
    <cfRule type="expression" dxfId="28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8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832F8-2111-4698-A134-E24FF1B112A5}">
  <sheetPr>
    <tabColor rgb="FFFFFF00"/>
  </sheetPr>
  <dimension ref="A1:AJ120"/>
  <sheetViews>
    <sheetView showGridLines="0" tabSelected="1" view="pageBreakPreview" topLeftCell="A13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178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61</v>
      </c>
      <c r="B4" s="107" t="s">
        <v>62</v>
      </c>
      <c r="C4" s="107"/>
      <c r="D4" s="91">
        <v>26</v>
      </c>
      <c r="E4" s="91">
        <v>18</v>
      </c>
      <c r="F4" s="4">
        <f t="shared" ref="F4:F43" si="0">IF(D4&gt;0,IF(B4="スギ",P4,IF(B4="ヒノキ",U4,IF(B4="アカマツ",Z4,IF(B4="カラマツ",AF4,AJ4)))),"")</f>
        <v>0.43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0.42</v>
      </c>
      <c r="L4" s="92">
        <f t="shared" ref="L4:L43" si="2">ROUND(10^(-5+0.73504+1.83346*LOG(D4)+1.06569*LOG(E4)),2)</f>
        <v>0.46</v>
      </c>
      <c r="M4" s="92">
        <f t="shared" ref="M4:M43" si="3">ROUND(10^(-5+0.71514+1.74357*LOG(D4)+1.17719*LOG(E4)),2)</f>
        <v>0.46</v>
      </c>
      <c r="N4" s="92">
        <f t="shared" ref="N4:N43" si="4">ROUND(10^(-5+0.82956+1.76381*LOG(D4)+1.06412*LOG(E4)),2)</f>
        <v>0.46</v>
      </c>
      <c r="O4" s="92">
        <f t="shared" ref="O4:O43" si="5">ROUND(10^(-5+0.88226+1.79204*LOG(D4)+0.99303*LOG(E4)),2)</f>
        <v>0.46</v>
      </c>
      <c r="P4" s="92">
        <f>HLOOKUP($D4,K$3:O$43,MATCH($A4,$A$3:$A$43,0),1)</f>
        <v>0.46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0.42</v>
      </c>
      <c r="R4" s="92">
        <f t="shared" ref="R4:R43" si="7">ROUND(10^(1.905709*LOG(D4)+1.011385*LOG(E4)-4.293729),2)</f>
        <v>0.47</v>
      </c>
      <c r="S4" s="92">
        <f t="shared" ref="S4:S43" si="8">ROUND(10^(1.771888*LOG(D4)+1.138415*LOG(E4)-4.271259),2)</f>
        <v>0.46</v>
      </c>
      <c r="T4" s="92">
        <f t="shared" ref="T4:T43" si="9">ROUND(10^(1.671519*LOG(D4)+1.363617*LOG(E4)-4.404407),2)</f>
        <v>0.47</v>
      </c>
      <c r="U4" s="92">
        <f t="shared" ref="U4:U43" si="10">HLOOKUP($D4,Q$3:T$43,MATCH($A4,$A$3:$A$43,0),1)</f>
        <v>0.46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0.49</v>
      </c>
      <c r="W4" s="92">
        <f t="shared" ref="W4:W43" si="12">ROUND(10^(-4.155639+1.847898*LOG(D4)+0.951955*LOG(E4)),2)</f>
        <v>0.45</v>
      </c>
      <c r="X4" s="92">
        <f t="shared" ref="X4:X43" si="13">ROUND(10^(-4.194535+1.804172*LOG(D4)+1.034248*LOG(E4)),2)</f>
        <v>0.45</v>
      </c>
      <c r="Y4" s="92">
        <f t="shared" ref="Y4:Y43" si="14">ROUND(10^(-4.42347+2.006485*LOG(D4)+0.967757*LOG(E4)),2)</f>
        <v>0.43</v>
      </c>
      <c r="Z4" s="92">
        <f t="shared" ref="Z4:Z43" si="15">HLOOKUP($D4,V$3:Y$43,MATCH($A4,$A$3:$A$43,0),1)</f>
        <v>0.45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0.4</v>
      </c>
      <c r="AB4" s="92">
        <f t="shared" ref="AB4:AB43" si="17">ROUND(10^(1.979213*LOG(D4)+0.998347*LOG(E4)-4.369281),2)</f>
        <v>0.48</v>
      </c>
      <c r="AC4" s="92">
        <f t="shared" ref="AC4:AC43" si="18">ROUND(10^(1.904401*LOG(D4)+1.062478*LOG(E4)-4.348104),2)</f>
        <v>0.48</v>
      </c>
      <c r="AD4" s="92">
        <f t="shared" ref="AD4:AD43" si="19">ROUND(10^(1.640825*LOG(D4)+1.080387*LOG(E4)-3.976731),2)</f>
        <v>0.5</v>
      </c>
      <c r="AE4" s="92">
        <f t="shared" ref="AE4:AE43" si="20">ROUND(10^(1.90887*LOG(D4)+1.088002*LOG(E4)-4.431495),2)</f>
        <v>0.43</v>
      </c>
      <c r="AF4" s="92">
        <f t="shared" ref="AF4:AF43" si="21">HLOOKUP($D4,AA$3:AE$43,MATCH($A4,$A$3:$A$43,0),1)</f>
        <v>0.48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0.41</v>
      </c>
      <c r="AH4" s="92">
        <f t="shared" ref="AH4:AH43" si="23">ROUND(10^(1.93813902*LOG(D4)+0.96697002*LOG(E4)-4.32216295),2)</f>
        <v>0.43</v>
      </c>
      <c r="AI4" s="92">
        <f t="shared" ref="AI4:AI43" si="24">ROUND(10^(1.82464098*LOG(D4)+0.97625989*LOG(E4)-4.15096808),2)</f>
        <v>0.45</v>
      </c>
      <c r="AJ4" s="92">
        <f t="shared" ref="AJ4:AJ43" si="25">HLOOKUP($D4,AG$3:AI$43,MATCH($A4,$A$3:$A$43,0),1)</f>
        <v>0.43</v>
      </c>
    </row>
    <row r="5" spans="1:36" ht="12.95" customHeight="1" x14ac:dyDescent="0.15">
      <c r="A5" s="91">
        <v>62</v>
      </c>
      <c r="B5" s="107" t="s">
        <v>56</v>
      </c>
      <c r="C5" s="107"/>
      <c r="D5" s="91">
        <v>18</v>
      </c>
      <c r="E5" s="91">
        <v>18</v>
      </c>
      <c r="F5" s="4">
        <f t="shared" si="0"/>
        <v>0.21</v>
      </c>
      <c r="G5" s="5" t="s">
        <v>63</v>
      </c>
      <c r="H5" s="91"/>
      <c r="I5" s="91"/>
      <c r="J5" s="1" t="s">
        <v>15</v>
      </c>
      <c r="K5" s="92">
        <f t="shared" si="1"/>
        <v>0.22</v>
      </c>
      <c r="L5" s="92">
        <f t="shared" si="2"/>
        <v>0.24</v>
      </c>
      <c r="M5" s="92">
        <f t="shared" si="3"/>
        <v>0.24</v>
      </c>
      <c r="N5" s="92">
        <f t="shared" si="4"/>
        <v>0.24</v>
      </c>
      <c r="O5" s="92">
        <f t="shared" si="5"/>
        <v>0.24</v>
      </c>
      <c r="P5" s="92">
        <f t="shared" ref="P5:P43" si="26">HLOOKUP($D5,K$3:O$43,MATCH(A5,$A$3:$A$43,0),1)</f>
        <v>0.24</v>
      </c>
      <c r="Q5" s="92">
        <f t="shared" si="6"/>
        <v>0.22</v>
      </c>
      <c r="R5" s="92">
        <f t="shared" si="7"/>
        <v>0.23</v>
      </c>
      <c r="S5" s="92">
        <f t="shared" si="8"/>
        <v>0.24</v>
      </c>
      <c r="T5" s="92">
        <f t="shared" si="9"/>
        <v>0.25</v>
      </c>
      <c r="U5" s="92">
        <f t="shared" si="10"/>
        <v>0.23</v>
      </c>
      <c r="V5" s="92">
        <f t="shared" si="11"/>
        <v>0.24</v>
      </c>
      <c r="W5" s="92">
        <f t="shared" si="12"/>
        <v>0.23</v>
      </c>
      <c r="X5" s="92">
        <f t="shared" si="13"/>
        <v>0.23</v>
      </c>
      <c r="Y5" s="92">
        <f t="shared" si="14"/>
        <v>0.2</v>
      </c>
      <c r="Z5" s="92">
        <f t="shared" si="15"/>
        <v>0.23</v>
      </c>
      <c r="AA5" s="92">
        <f t="shared" si="16"/>
        <v>0.21</v>
      </c>
      <c r="AB5" s="92">
        <f t="shared" si="17"/>
        <v>0.23</v>
      </c>
      <c r="AC5" s="92">
        <f t="shared" si="18"/>
        <v>0.24</v>
      </c>
      <c r="AD5" s="92">
        <f t="shared" si="19"/>
        <v>0.27</v>
      </c>
      <c r="AE5" s="92">
        <f t="shared" si="20"/>
        <v>0.21</v>
      </c>
      <c r="AF5" s="92">
        <f t="shared" si="21"/>
        <v>0.23</v>
      </c>
      <c r="AG5" s="92">
        <f t="shared" si="22"/>
        <v>0.2</v>
      </c>
      <c r="AH5" s="92">
        <f t="shared" si="23"/>
        <v>0.21</v>
      </c>
      <c r="AI5" s="92">
        <f t="shared" si="24"/>
        <v>0.23</v>
      </c>
      <c r="AJ5" s="92">
        <f t="shared" si="25"/>
        <v>0.21</v>
      </c>
    </row>
    <row r="6" spans="1:36" ht="12.95" customHeight="1" x14ac:dyDescent="0.15">
      <c r="A6" s="91">
        <v>63</v>
      </c>
      <c r="B6" s="107" t="s">
        <v>56</v>
      </c>
      <c r="C6" s="107"/>
      <c r="D6" s="91">
        <v>16</v>
      </c>
      <c r="E6" s="91">
        <v>15</v>
      </c>
      <c r="F6" s="4">
        <f t="shared" si="0"/>
        <v>0.14000000000000001</v>
      </c>
      <c r="G6" s="5" t="s">
        <v>63</v>
      </c>
      <c r="H6" s="91" t="s">
        <v>61</v>
      </c>
      <c r="I6" s="91"/>
      <c r="J6" s="1" t="s">
        <v>15</v>
      </c>
      <c r="K6" s="92">
        <f t="shared" si="1"/>
        <v>0.15</v>
      </c>
      <c r="L6" s="92">
        <f t="shared" si="2"/>
        <v>0.16</v>
      </c>
      <c r="M6" s="92">
        <f t="shared" si="3"/>
        <v>0.16</v>
      </c>
      <c r="N6" s="92">
        <f t="shared" si="4"/>
        <v>0.16</v>
      </c>
      <c r="O6" s="92">
        <f t="shared" si="5"/>
        <v>0.16</v>
      </c>
      <c r="P6" s="92">
        <f t="shared" si="26"/>
        <v>0.16</v>
      </c>
      <c r="Q6" s="92">
        <f t="shared" si="6"/>
        <v>0.15</v>
      </c>
      <c r="R6" s="92">
        <f t="shared" si="7"/>
        <v>0.16</v>
      </c>
      <c r="S6" s="92">
        <f t="shared" si="8"/>
        <v>0.16</v>
      </c>
      <c r="T6" s="92">
        <f t="shared" si="9"/>
        <v>0.16</v>
      </c>
      <c r="U6" s="92">
        <f t="shared" si="10"/>
        <v>0.16</v>
      </c>
      <c r="V6" s="92">
        <f t="shared" si="11"/>
        <v>0.16</v>
      </c>
      <c r="W6" s="92">
        <f t="shared" si="12"/>
        <v>0.15</v>
      </c>
      <c r="X6" s="92">
        <f t="shared" si="13"/>
        <v>0.16</v>
      </c>
      <c r="Y6" s="92">
        <f t="shared" si="14"/>
        <v>0.14000000000000001</v>
      </c>
      <c r="Z6" s="92">
        <f t="shared" si="15"/>
        <v>0.15</v>
      </c>
      <c r="AA6" s="92">
        <f t="shared" si="16"/>
        <v>0.14000000000000001</v>
      </c>
      <c r="AB6" s="92">
        <f t="shared" si="17"/>
        <v>0.15</v>
      </c>
      <c r="AC6" s="92">
        <f t="shared" si="18"/>
        <v>0.16</v>
      </c>
      <c r="AD6" s="92">
        <f t="shared" si="19"/>
        <v>0.19</v>
      </c>
      <c r="AE6" s="92">
        <f t="shared" si="20"/>
        <v>0.14000000000000001</v>
      </c>
      <c r="AF6" s="92">
        <f t="shared" si="21"/>
        <v>0.15</v>
      </c>
      <c r="AG6" s="92">
        <f t="shared" si="22"/>
        <v>0.14000000000000001</v>
      </c>
      <c r="AH6" s="92">
        <f t="shared" si="23"/>
        <v>0.14000000000000001</v>
      </c>
      <c r="AI6" s="92">
        <f t="shared" si="24"/>
        <v>0.16</v>
      </c>
      <c r="AJ6" s="92">
        <f t="shared" si="25"/>
        <v>0.14000000000000001</v>
      </c>
    </row>
    <row r="7" spans="1:36" ht="12.95" customHeight="1" x14ac:dyDescent="0.15">
      <c r="A7" s="91">
        <v>64</v>
      </c>
      <c r="B7" s="107" t="s">
        <v>56</v>
      </c>
      <c r="C7" s="107"/>
      <c r="D7" s="91">
        <v>10</v>
      </c>
      <c r="E7" s="91">
        <v>14</v>
      </c>
      <c r="F7" s="4">
        <f t="shared" si="0"/>
        <v>0.05</v>
      </c>
      <c r="G7" s="5" t="s">
        <v>63</v>
      </c>
      <c r="H7" s="91" t="s">
        <v>61</v>
      </c>
      <c r="I7" s="91"/>
      <c r="J7" s="1" t="s">
        <v>15</v>
      </c>
      <c r="K7" s="92">
        <f t="shared" si="1"/>
        <v>0.06</v>
      </c>
      <c r="L7" s="92">
        <f t="shared" si="2"/>
        <v>0.06</v>
      </c>
      <c r="M7" s="92">
        <f t="shared" si="3"/>
        <v>0.06</v>
      </c>
      <c r="N7" s="92">
        <f t="shared" si="4"/>
        <v>7.0000000000000007E-2</v>
      </c>
      <c r="O7" s="92">
        <f t="shared" si="5"/>
        <v>0.06</v>
      </c>
      <c r="P7" s="92">
        <f t="shared" si="26"/>
        <v>0.06</v>
      </c>
      <c r="Q7" s="92">
        <f t="shared" si="6"/>
        <v>0.06</v>
      </c>
      <c r="R7" s="92">
        <f t="shared" si="7"/>
        <v>0.06</v>
      </c>
      <c r="S7" s="92">
        <f t="shared" si="8"/>
        <v>0.06</v>
      </c>
      <c r="T7" s="92">
        <f t="shared" si="9"/>
        <v>7.0000000000000007E-2</v>
      </c>
      <c r="U7" s="92">
        <f t="shared" si="10"/>
        <v>0.06</v>
      </c>
      <c r="V7" s="92">
        <f t="shared" si="11"/>
        <v>0.06</v>
      </c>
      <c r="W7" s="92">
        <f t="shared" si="12"/>
        <v>0.06</v>
      </c>
      <c r="X7" s="92">
        <f t="shared" si="13"/>
        <v>0.06</v>
      </c>
      <c r="Y7" s="92">
        <f t="shared" si="14"/>
        <v>0.05</v>
      </c>
      <c r="Z7" s="92">
        <f t="shared" si="15"/>
        <v>0.06</v>
      </c>
      <c r="AA7" s="92">
        <f t="shared" si="16"/>
        <v>0.06</v>
      </c>
      <c r="AB7" s="92">
        <f t="shared" si="17"/>
        <v>0.06</v>
      </c>
      <c r="AC7" s="92">
        <f t="shared" si="18"/>
        <v>0.06</v>
      </c>
      <c r="AD7" s="92">
        <f t="shared" si="19"/>
        <v>0.08</v>
      </c>
      <c r="AE7" s="92">
        <f t="shared" si="20"/>
        <v>0.05</v>
      </c>
      <c r="AF7" s="92">
        <f t="shared" si="21"/>
        <v>0.06</v>
      </c>
      <c r="AG7" s="92">
        <f t="shared" si="22"/>
        <v>0.05</v>
      </c>
      <c r="AH7" s="92">
        <f t="shared" si="23"/>
        <v>0.05</v>
      </c>
      <c r="AI7" s="92">
        <f t="shared" si="24"/>
        <v>0.06</v>
      </c>
      <c r="AJ7" s="92">
        <f t="shared" si="25"/>
        <v>0.05</v>
      </c>
    </row>
    <row r="8" spans="1:36" ht="12.95" customHeight="1" x14ac:dyDescent="0.15">
      <c r="A8" s="91">
        <v>65</v>
      </c>
      <c r="B8" s="107" t="s">
        <v>56</v>
      </c>
      <c r="C8" s="107"/>
      <c r="D8" s="91">
        <v>10</v>
      </c>
      <c r="E8" s="91">
        <v>14</v>
      </c>
      <c r="F8" s="4">
        <f t="shared" si="0"/>
        <v>0.05</v>
      </c>
      <c r="G8" s="5" t="s">
        <v>127</v>
      </c>
      <c r="H8" s="91" t="s">
        <v>61</v>
      </c>
      <c r="I8" s="91"/>
      <c r="J8" s="1" t="s">
        <v>15</v>
      </c>
      <c r="K8" s="92">
        <f t="shared" si="1"/>
        <v>0.06</v>
      </c>
      <c r="L8" s="92">
        <f t="shared" si="2"/>
        <v>0.06</v>
      </c>
      <c r="M8" s="92">
        <f t="shared" si="3"/>
        <v>0.06</v>
      </c>
      <c r="N8" s="92">
        <f t="shared" si="4"/>
        <v>7.0000000000000007E-2</v>
      </c>
      <c r="O8" s="92">
        <f t="shared" si="5"/>
        <v>0.06</v>
      </c>
      <c r="P8" s="92">
        <f t="shared" si="26"/>
        <v>0.06</v>
      </c>
      <c r="Q8" s="92">
        <f t="shared" si="6"/>
        <v>0.06</v>
      </c>
      <c r="R8" s="92">
        <f t="shared" si="7"/>
        <v>0.06</v>
      </c>
      <c r="S8" s="92">
        <f t="shared" si="8"/>
        <v>0.06</v>
      </c>
      <c r="T8" s="92">
        <f t="shared" si="9"/>
        <v>7.0000000000000007E-2</v>
      </c>
      <c r="U8" s="92">
        <f t="shared" si="10"/>
        <v>0.06</v>
      </c>
      <c r="V8" s="92">
        <f t="shared" si="11"/>
        <v>0.06</v>
      </c>
      <c r="W8" s="92">
        <f t="shared" si="12"/>
        <v>0.06</v>
      </c>
      <c r="X8" s="92">
        <f t="shared" si="13"/>
        <v>0.06</v>
      </c>
      <c r="Y8" s="92">
        <f t="shared" si="14"/>
        <v>0.05</v>
      </c>
      <c r="Z8" s="92">
        <f t="shared" si="15"/>
        <v>0.06</v>
      </c>
      <c r="AA8" s="92">
        <f t="shared" si="16"/>
        <v>0.06</v>
      </c>
      <c r="AB8" s="92">
        <f t="shared" si="17"/>
        <v>0.06</v>
      </c>
      <c r="AC8" s="92">
        <f t="shared" si="18"/>
        <v>0.06</v>
      </c>
      <c r="AD8" s="92">
        <f t="shared" si="19"/>
        <v>0.08</v>
      </c>
      <c r="AE8" s="92">
        <f t="shared" si="20"/>
        <v>0.05</v>
      </c>
      <c r="AF8" s="92">
        <f t="shared" si="21"/>
        <v>0.06</v>
      </c>
      <c r="AG8" s="92">
        <f t="shared" si="22"/>
        <v>0.05</v>
      </c>
      <c r="AH8" s="92">
        <f t="shared" si="23"/>
        <v>0.05</v>
      </c>
      <c r="AI8" s="92">
        <f t="shared" si="24"/>
        <v>0.06</v>
      </c>
      <c r="AJ8" s="92">
        <f t="shared" si="25"/>
        <v>0.05</v>
      </c>
    </row>
    <row r="9" spans="1:36" ht="12.95" customHeight="1" x14ac:dyDescent="0.15">
      <c r="A9" s="91">
        <v>66</v>
      </c>
      <c r="B9" s="107" t="s">
        <v>56</v>
      </c>
      <c r="C9" s="107"/>
      <c r="D9" s="91">
        <v>16</v>
      </c>
      <c r="E9" s="91">
        <v>18</v>
      </c>
      <c r="F9" s="4">
        <f t="shared" si="0"/>
        <v>0.17</v>
      </c>
      <c r="G9" s="5" t="s">
        <v>127</v>
      </c>
      <c r="H9" s="91"/>
      <c r="I9" s="91"/>
      <c r="J9" s="1" t="s">
        <v>15</v>
      </c>
      <c r="K9" s="92">
        <f t="shared" si="1"/>
        <v>0.18</v>
      </c>
      <c r="L9" s="92">
        <f t="shared" si="2"/>
        <v>0.19</v>
      </c>
      <c r="M9" s="92">
        <f t="shared" si="3"/>
        <v>0.2</v>
      </c>
      <c r="N9" s="92">
        <f t="shared" si="4"/>
        <v>0.19</v>
      </c>
      <c r="O9" s="92">
        <f t="shared" si="5"/>
        <v>0.19</v>
      </c>
      <c r="P9" s="92">
        <f t="shared" si="26"/>
        <v>0.19</v>
      </c>
      <c r="Q9" s="92">
        <f t="shared" si="6"/>
        <v>0.17</v>
      </c>
      <c r="R9" s="92">
        <f t="shared" si="7"/>
        <v>0.19</v>
      </c>
      <c r="S9" s="92">
        <f t="shared" si="8"/>
        <v>0.2</v>
      </c>
      <c r="T9" s="92">
        <f t="shared" si="9"/>
        <v>0.21</v>
      </c>
      <c r="U9" s="92">
        <f t="shared" si="10"/>
        <v>0.19</v>
      </c>
      <c r="V9" s="92">
        <f t="shared" si="11"/>
        <v>0.19</v>
      </c>
      <c r="W9" s="92">
        <f t="shared" si="12"/>
        <v>0.18</v>
      </c>
      <c r="X9" s="92">
        <f t="shared" si="13"/>
        <v>0.19</v>
      </c>
      <c r="Y9" s="92">
        <f t="shared" si="14"/>
        <v>0.16</v>
      </c>
      <c r="Z9" s="92">
        <f t="shared" si="15"/>
        <v>0.18</v>
      </c>
      <c r="AA9" s="92">
        <f t="shared" si="16"/>
        <v>0.17</v>
      </c>
      <c r="AB9" s="92">
        <f t="shared" si="17"/>
        <v>0.18</v>
      </c>
      <c r="AC9" s="92">
        <f t="shared" si="18"/>
        <v>0.19</v>
      </c>
      <c r="AD9" s="92">
        <f t="shared" si="19"/>
        <v>0.23</v>
      </c>
      <c r="AE9" s="92">
        <f t="shared" si="20"/>
        <v>0.17</v>
      </c>
      <c r="AF9" s="92">
        <f t="shared" si="21"/>
        <v>0.18</v>
      </c>
      <c r="AG9" s="92">
        <f t="shared" si="22"/>
        <v>0.16</v>
      </c>
      <c r="AH9" s="92">
        <f t="shared" si="23"/>
        <v>0.17</v>
      </c>
      <c r="AI9" s="92">
        <f t="shared" si="24"/>
        <v>0.19</v>
      </c>
      <c r="AJ9" s="92">
        <f t="shared" si="25"/>
        <v>0.17</v>
      </c>
    </row>
    <row r="10" spans="1:36" ht="12.95" customHeight="1" x14ac:dyDescent="0.15">
      <c r="A10" s="91">
        <v>67</v>
      </c>
      <c r="B10" s="107" t="s">
        <v>56</v>
      </c>
      <c r="C10" s="107"/>
      <c r="D10" s="91">
        <v>14</v>
      </c>
      <c r="E10" s="91">
        <v>14</v>
      </c>
      <c r="F10" s="4">
        <f t="shared" si="0"/>
        <v>0.1</v>
      </c>
      <c r="G10" s="5" t="s">
        <v>63</v>
      </c>
      <c r="H10" s="91" t="s">
        <v>61</v>
      </c>
      <c r="I10" s="91"/>
      <c r="J10" s="1" t="s">
        <v>15</v>
      </c>
      <c r="K10" s="92">
        <f t="shared" si="1"/>
        <v>0.11</v>
      </c>
      <c r="L10" s="92">
        <f t="shared" si="2"/>
        <v>0.11</v>
      </c>
      <c r="M10" s="92">
        <f t="shared" si="3"/>
        <v>0.12</v>
      </c>
      <c r="N10" s="92">
        <f t="shared" si="4"/>
        <v>0.12</v>
      </c>
      <c r="O10" s="92">
        <f t="shared" si="5"/>
        <v>0.12</v>
      </c>
      <c r="P10" s="92">
        <f t="shared" si="26"/>
        <v>0.11</v>
      </c>
      <c r="Q10" s="92">
        <f t="shared" si="6"/>
        <v>0.11</v>
      </c>
      <c r="R10" s="92">
        <f t="shared" si="7"/>
        <v>0.11</v>
      </c>
      <c r="S10" s="92">
        <f t="shared" si="8"/>
        <v>0.12</v>
      </c>
      <c r="T10" s="92">
        <f t="shared" si="9"/>
        <v>0.12</v>
      </c>
      <c r="U10" s="92">
        <f t="shared" si="10"/>
        <v>0.11</v>
      </c>
      <c r="V10" s="92">
        <f t="shared" si="11"/>
        <v>0.12</v>
      </c>
      <c r="W10" s="92">
        <f t="shared" si="12"/>
        <v>0.11</v>
      </c>
      <c r="X10" s="92">
        <f t="shared" si="13"/>
        <v>0.11</v>
      </c>
      <c r="Y10" s="92">
        <f t="shared" si="14"/>
        <v>0.1</v>
      </c>
      <c r="Z10" s="92">
        <f t="shared" si="15"/>
        <v>0.11</v>
      </c>
      <c r="AA10" s="92">
        <f t="shared" si="16"/>
        <v>0.1</v>
      </c>
      <c r="AB10" s="92">
        <f t="shared" si="17"/>
        <v>0.11</v>
      </c>
      <c r="AC10" s="92">
        <f t="shared" si="18"/>
        <v>0.11</v>
      </c>
      <c r="AD10" s="92">
        <f t="shared" si="19"/>
        <v>0.14000000000000001</v>
      </c>
      <c r="AE10" s="92">
        <f t="shared" si="20"/>
        <v>0.1</v>
      </c>
      <c r="AF10" s="92">
        <f t="shared" si="21"/>
        <v>0.11</v>
      </c>
      <c r="AG10" s="92">
        <f t="shared" si="22"/>
        <v>0.1</v>
      </c>
      <c r="AH10" s="92">
        <f t="shared" si="23"/>
        <v>0.1</v>
      </c>
      <c r="AI10" s="92">
        <f t="shared" si="24"/>
        <v>0.11</v>
      </c>
      <c r="AJ10" s="92">
        <f t="shared" si="25"/>
        <v>0.1</v>
      </c>
    </row>
    <row r="11" spans="1:36" ht="12.95" customHeight="1" x14ac:dyDescent="0.15">
      <c r="A11" s="91">
        <v>68</v>
      </c>
      <c r="B11" s="107" t="s">
        <v>56</v>
      </c>
      <c r="C11" s="107"/>
      <c r="D11" s="91">
        <v>10</v>
      </c>
      <c r="E11" s="91">
        <v>12</v>
      </c>
      <c r="F11" s="4">
        <f t="shared" si="0"/>
        <v>0.05</v>
      </c>
      <c r="G11" s="5" t="s">
        <v>63</v>
      </c>
      <c r="H11" s="91" t="s">
        <v>61</v>
      </c>
      <c r="I11" s="91"/>
      <c r="J11" s="1" t="s">
        <v>15</v>
      </c>
      <c r="K11" s="92">
        <f t="shared" si="1"/>
        <v>0.05</v>
      </c>
      <c r="L11" s="92">
        <f t="shared" si="2"/>
        <v>0.05</v>
      </c>
      <c r="M11" s="92">
        <f t="shared" si="3"/>
        <v>0.05</v>
      </c>
      <c r="N11" s="92">
        <f t="shared" si="4"/>
        <v>0.06</v>
      </c>
      <c r="O11" s="92">
        <f t="shared" si="5"/>
        <v>0.06</v>
      </c>
      <c r="P11" s="92">
        <f t="shared" si="26"/>
        <v>0.05</v>
      </c>
      <c r="Q11" s="92">
        <f t="shared" si="6"/>
        <v>0.05</v>
      </c>
      <c r="R11" s="92">
        <f t="shared" si="7"/>
        <v>0.05</v>
      </c>
      <c r="S11" s="92">
        <f t="shared" si="8"/>
        <v>0.05</v>
      </c>
      <c r="T11" s="92">
        <f t="shared" si="9"/>
        <v>0.05</v>
      </c>
      <c r="U11" s="92">
        <f t="shared" si="10"/>
        <v>0.05</v>
      </c>
      <c r="V11" s="92">
        <f t="shared" si="11"/>
        <v>0.05</v>
      </c>
      <c r="W11" s="92">
        <f t="shared" si="12"/>
        <v>0.05</v>
      </c>
      <c r="X11" s="92">
        <f t="shared" si="13"/>
        <v>0.05</v>
      </c>
      <c r="Y11" s="92">
        <f t="shared" si="14"/>
        <v>0.04</v>
      </c>
      <c r="Z11" s="92">
        <f t="shared" si="15"/>
        <v>0.05</v>
      </c>
      <c r="AA11" s="92">
        <f t="shared" si="16"/>
        <v>0.05</v>
      </c>
      <c r="AB11" s="92">
        <f t="shared" si="17"/>
        <v>0.05</v>
      </c>
      <c r="AC11" s="92">
        <f t="shared" si="18"/>
        <v>0.05</v>
      </c>
      <c r="AD11" s="92">
        <f t="shared" si="19"/>
        <v>7.0000000000000007E-2</v>
      </c>
      <c r="AE11" s="92">
        <f t="shared" si="20"/>
        <v>0.04</v>
      </c>
      <c r="AF11" s="92">
        <f t="shared" si="21"/>
        <v>0.05</v>
      </c>
      <c r="AG11" s="92">
        <f t="shared" si="22"/>
        <v>0.05</v>
      </c>
      <c r="AH11" s="92">
        <f t="shared" si="23"/>
        <v>0.05</v>
      </c>
      <c r="AI11" s="92">
        <f t="shared" si="24"/>
        <v>0.05</v>
      </c>
      <c r="AJ11" s="92">
        <f t="shared" si="25"/>
        <v>0.05</v>
      </c>
    </row>
    <row r="12" spans="1:36" ht="12.95" customHeight="1" x14ac:dyDescent="0.15">
      <c r="A12" s="91">
        <v>69</v>
      </c>
      <c r="B12" s="107" t="s">
        <v>62</v>
      </c>
      <c r="C12" s="107"/>
      <c r="D12" s="91">
        <v>14</v>
      </c>
      <c r="E12" s="91">
        <v>16</v>
      </c>
      <c r="F12" s="4">
        <f t="shared" si="0"/>
        <v>0.12</v>
      </c>
      <c r="G12" s="5"/>
      <c r="H12" s="91" t="s">
        <v>61</v>
      </c>
      <c r="I12" s="91"/>
      <c r="J12" s="1" t="s">
        <v>15</v>
      </c>
      <c r="K12" s="92">
        <f t="shared" si="1"/>
        <v>0.13</v>
      </c>
      <c r="L12" s="92">
        <f t="shared" si="2"/>
        <v>0.13</v>
      </c>
      <c r="M12" s="92">
        <f t="shared" si="3"/>
        <v>0.14000000000000001</v>
      </c>
      <c r="N12" s="92">
        <f t="shared" si="4"/>
        <v>0.14000000000000001</v>
      </c>
      <c r="O12" s="92">
        <f t="shared" si="5"/>
        <v>0.14000000000000001</v>
      </c>
      <c r="P12" s="92">
        <f t="shared" si="26"/>
        <v>0.13</v>
      </c>
      <c r="Q12" s="92">
        <f t="shared" si="6"/>
        <v>0.12</v>
      </c>
      <c r="R12" s="92">
        <f t="shared" si="7"/>
        <v>0.13</v>
      </c>
      <c r="S12" s="92">
        <f t="shared" si="8"/>
        <v>0.14000000000000001</v>
      </c>
      <c r="T12" s="92">
        <f t="shared" si="9"/>
        <v>0.14000000000000001</v>
      </c>
      <c r="U12" s="92">
        <f t="shared" si="10"/>
        <v>0.13</v>
      </c>
      <c r="V12" s="92">
        <f t="shared" si="11"/>
        <v>0.13</v>
      </c>
      <c r="W12" s="92">
        <f t="shared" si="12"/>
        <v>0.13</v>
      </c>
      <c r="X12" s="92">
        <f t="shared" si="13"/>
        <v>0.13</v>
      </c>
      <c r="Y12" s="92">
        <f t="shared" si="14"/>
        <v>0.11</v>
      </c>
      <c r="Z12" s="92">
        <f t="shared" si="15"/>
        <v>0.13</v>
      </c>
      <c r="AA12" s="92">
        <f t="shared" si="16"/>
        <v>0.12</v>
      </c>
      <c r="AB12" s="92">
        <f t="shared" si="17"/>
        <v>0.13</v>
      </c>
      <c r="AC12" s="92">
        <f t="shared" si="18"/>
        <v>0.13</v>
      </c>
      <c r="AD12" s="92">
        <f t="shared" si="19"/>
        <v>0.16</v>
      </c>
      <c r="AE12" s="92">
        <f t="shared" si="20"/>
        <v>0.12</v>
      </c>
      <c r="AF12" s="92">
        <f t="shared" si="21"/>
        <v>0.13</v>
      </c>
      <c r="AG12" s="92">
        <f t="shared" si="22"/>
        <v>0.11</v>
      </c>
      <c r="AH12" s="92">
        <f t="shared" si="23"/>
        <v>0.12</v>
      </c>
      <c r="AI12" s="92">
        <f t="shared" si="24"/>
        <v>0.13</v>
      </c>
      <c r="AJ12" s="92">
        <f t="shared" si="25"/>
        <v>0.12</v>
      </c>
    </row>
    <row r="13" spans="1:36" ht="12.95" customHeight="1" x14ac:dyDescent="0.15">
      <c r="A13" s="91">
        <v>70</v>
      </c>
      <c r="B13" s="107" t="s">
        <v>62</v>
      </c>
      <c r="C13" s="107"/>
      <c r="D13" s="91">
        <v>10</v>
      </c>
      <c r="E13" s="91">
        <v>14</v>
      </c>
      <c r="F13" s="4">
        <f t="shared" si="0"/>
        <v>0.05</v>
      </c>
      <c r="G13" s="5"/>
      <c r="H13" s="91" t="s">
        <v>61</v>
      </c>
      <c r="I13" s="91"/>
      <c r="J13" s="1" t="s">
        <v>15</v>
      </c>
      <c r="K13" s="92">
        <f t="shared" si="1"/>
        <v>0.06</v>
      </c>
      <c r="L13" s="92">
        <f t="shared" si="2"/>
        <v>0.06</v>
      </c>
      <c r="M13" s="92">
        <f t="shared" si="3"/>
        <v>0.06</v>
      </c>
      <c r="N13" s="92">
        <f t="shared" si="4"/>
        <v>7.0000000000000007E-2</v>
      </c>
      <c r="O13" s="92">
        <f t="shared" si="5"/>
        <v>0.06</v>
      </c>
      <c r="P13" s="92">
        <f t="shared" si="26"/>
        <v>0.06</v>
      </c>
      <c r="Q13" s="92">
        <f t="shared" si="6"/>
        <v>0.06</v>
      </c>
      <c r="R13" s="92">
        <f t="shared" si="7"/>
        <v>0.06</v>
      </c>
      <c r="S13" s="92">
        <f t="shared" si="8"/>
        <v>0.06</v>
      </c>
      <c r="T13" s="92">
        <f t="shared" si="9"/>
        <v>7.0000000000000007E-2</v>
      </c>
      <c r="U13" s="92">
        <f t="shared" si="10"/>
        <v>0.06</v>
      </c>
      <c r="V13" s="92">
        <f t="shared" si="11"/>
        <v>0.06</v>
      </c>
      <c r="W13" s="92">
        <f t="shared" si="12"/>
        <v>0.06</v>
      </c>
      <c r="X13" s="92">
        <f t="shared" si="13"/>
        <v>0.06</v>
      </c>
      <c r="Y13" s="92">
        <f t="shared" si="14"/>
        <v>0.05</v>
      </c>
      <c r="Z13" s="92">
        <f t="shared" si="15"/>
        <v>0.06</v>
      </c>
      <c r="AA13" s="92">
        <f t="shared" si="16"/>
        <v>0.06</v>
      </c>
      <c r="AB13" s="92">
        <f t="shared" si="17"/>
        <v>0.06</v>
      </c>
      <c r="AC13" s="92">
        <f t="shared" si="18"/>
        <v>0.06</v>
      </c>
      <c r="AD13" s="92">
        <f t="shared" si="19"/>
        <v>0.08</v>
      </c>
      <c r="AE13" s="92">
        <f t="shared" si="20"/>
        <v>0.05</v>
      </c>
      <c r="AF13" s="92">
        <f t="shared" si="21"/>
        <v>0.06</v>
      </c>
      <c r="AG13" s="92">
        <f t="shared" si="22"/>
        <v>0.05</v>
      </c>
      <c r="AH13" s="92">
        <f t="shared" si="23"/>
        <v>0.05</v>
      </c>
      <c r="AI13" s="92">
        <f t="shared" si="24"/>
        <v>0.06</v>
      </c>
      <c r="AJ13" s="92">
        <f t="shared" si="25"/>
        <v>0.05</v>
      </c>
    </row>
    <row r="14" spans="1:36" ht="12.95" customHeight="1" x14ac:dyDescent="0.15">
      <c r="A14" s="91">
        <v>71</v>
      </c>
      <c r="B14" s="107" t="s">
        <v>75</v>
      </c>
      <c r="C14" s="107"/>
      <c r="D14" s="91">
        <v>12</v>
      </c>
      <c r="E14" s="91">
        <v>14</v>
      </c>
      <c r="F14" s="4">
        <f t="shared" si="0"/>
        <v>0.08</v>
      </c>
      <c r="G14" s="5" t="s">
        <v>127</v>
      </c>
      <c r="H14" s="91" t="s">
        <v>61</v>
      </c>
      <c r="I14" s="91"/>
      <c r="J14" s="1" t="s">
        <v>15</v>
      </c>
      <c r="K14" s="92">
        <f t="shared" si="1"/>
        <v>0.08</v>
      </c>
      <c r="L14" s="92">
        <f t="shared" si="2"/>
        <v>0.09</v>
      </c>
      <c r="M14" s="92">
        <f t="shared" si="3"/>
        <v>0.09</v>
      </c>
      <c r="N14" s="92">
        <f t="shared" si="4"/>
        <v>0.09</v>
      </c>
      <c r="O14" s="92">
        <f t="shared" si="5"/>
        <v>0.09</v>
      </c>
      <c r="P14" s="92">
        <f t="shared" si="26"/>
        <v>0.09</v>
      </c>
      <c r="Q14" s="92">
        <f t="shared" si="6"/>
        <v>0.08</v>
      </c>
      <c r="R14" s="92">
        <f t="shared" si="7"/>
        <v>0.08</v>
      </c>
      <c r="S14" s="92">
        <f t="shared" si="8"/>
        <v>0.09</v>
      </c>
      <c r="T14" s="92">
        <f t="shared" si="9"/>
        <v>0.09</v>
      </c>
      <c r="U14" s="92">
        <f t="shared" si="10"/>
        <v>0.08</v>
      </c>
      <c r="V14" s="92">
        <f t="shared" si="11"/>
        <v>0.09</v>
      </c>
      <c r="W14" s="92">
        <f t="shared" si="12"/>
        <v>0.09</v>
      </c>
      <c r="X14" s="92">
        <f t="shared" si="13"/>
        <v>0.09</v>
      </c>
      <c r="Y14" s="92">
        <f t="shared" si="14"/>
        <v>7.0000000000000007E-2</v>
      </c>
      <c r="Z14" s="92">
        <f t="shared" si="15"/>
        <v>0.09</v>
      </c>
      <c r="AA14" s="92">
        <f t="shared" si="16"/>
        <v>0.08</v>
      </c>
      <c r="AB14" s="92">
        <f t="shared" si="17"/>
        <v>0.08</v>
      </c>
      <c r="AC14" s="92">
        <f t="shared" si="18"/>
        <v>0.08</v>
      </c>
      <c r="AD14" s="92">
        <f t="shared" si="19"/>
        <v>0.11</v>
      </c>
      <c r="AE14" s="92">
        <f t="shared" si="20"/>
        <v>0.08</v>
      </c>
      <c r="AF14" s="92">
        <f t="shared" si="21"/>
        <v>0.08</v>
      </c>
      <c r="AG14" s="92">
        <f t="shared" si="22"/>
        <v>7.0000000000000007E-2</v>
      </c>
      <c r="AH14" s="92">
        <f t="shared" si="23"/>
        <v>0.08</v>
      </c>
      <c r="AI14" s="92">
        <f t="shared" si="24"/>
        <v>0.09</v>
      </c>
      <c r="AJ14" s="92">
        <f t="shared" si="25"/>
        <v>0.08</v>
      </c>
    </row>
    <row r="15" spans="1:36" ht="12.95" customHeight="1" x14ac:dyDescent="0.15">
      <c r="A15" s="91">
        <v>72</v>
      </c>
      <c r="B15" s="107" t="s">
        <v>75</v>
      </c>
      <c r="C15" s="107"/>
      <c r="D15" s="91">
        <v>8</v>
      </c>
      <c r="E15" s="91">
        <v>11</v>
      </c>
      <c r="F15" s="4">
        <f t="shared" si="0"/>
        <v>0.03</v>
      </c>
      <c r="G15" s="5" t="s">
        <v>63</v>
      </c>
      <c r="H15" s="91" t="s">
        <v>61</v>
      </c>
      <c r="I15" s="91"/>
      <c r="J15" s="1" t="s">
        <v>15</v>
      </c>
      <c r="K15" s="92">
        <f t="shared" si="1"/>
        <v>0.03</v>
      </c>
      <c r="L15" s="92">
        <f t="shared" si="2"/>
        <v>0.03</v>
      </c>
      <c r="M15" s="92">
        <f t="shared" si="3"/>
        <v>0.03</v>
      </c>
      <c r="N15" s="92">
        <f t="shared" si="4"/>
        <v>0.03</v>
      </c>
      <c r="O15" s="92">
        <f t="shared" si="5"/>
        <v>0.03</v>
      </c>
      <c r="P15" s="92">
        <f t="shared" si="26"/>
        <v>0.03</v>
      </c>
      <c r="Q15" s="92">
        <f t="shared" si="6"/>
        <v>0.03</v>
      </c>
      <c r="R15" s="92">
        <f t="shared" si="7"/>
        <v>0.03</v>
      </c>
      <c r="S15" s="92">
        <f t="shared" si="8"/>
        <v>0.03</v>
      </c>
      <c r="T15" s="92">
        <f t="shared" si="9"/>
        <v>0.03</v>
      </c>
      <c r="U15" s="92">
        <f t="shared" si="10"/>
        <v>0.03</v>
      </c>
      <c r="V15" s="92">
        <f t="shared" si="11"/>
        <v>0.03</v>
      </c>
      <c r="W15" s="92">
        <f t="shared" si="12"/>
        <v>0.03</v>
      </c>
      <c r="X15" s="92">
        <f t="shared" si="13"/>
        <v>0.03</v>
      </c>
      <c r="Y15" s="92">
        <f t="shared" si="14"/>
        <v>0.02</v>
      </c>
      <c r="Z15" s="92">
        <f t="shared" si="15"/>
        <v>0.03</v>
      </c>
      <c r="AA15" s="92">
        <f t="shared" si="16"/>
        <v>0.03</v>
      </c>
      <c r="AB15" s="92">
        <f t="shared" si="17"/>
        <v>0.03</v>
      </c>
      <c r="AC15" s="92">
        <f t="shared" si="18"/>
        <v>0.03</v>
      </c>
      <c r="AD15" s="92">
        <f t="shared" si="19"/>
        <v>0.04</v>
      </c>
      <c r="AE15" s="92">
        <f t="shared" si="20"/>
        <v>0.03</v>
      </c>
      <c r="AF15" s="92">
        <f t="shared" si="21"/>
        <v>0.03</v>
      </c>
      <c r="AG15" s="92">
        <f t="shared" si="22"/>
        <v>0.03</v>
      </c>
      <c r="AH15" s="92">
        <f t="shared" si="23"/>
        <v>0.03</v>
      </c>
      <c r="AI15" s="92">
        <f t="shared" si="24"/>
        <v>0.03</v>
      </c>
      <c r="AJ15" s="92">
        <f t="shared" si="25"/>
        <v>0.03</v>
      </c>
    </row>
    <row r="16" spans="1:36" ht="12.95" customHeight="1" x14ac:dyDescent="0.15">
      <c r="A16" s="97">
        <v>73</v>
      </c>
      <c r="B16" s="107" t="s">
        <v>62</v>
      </c>
      <c r="C16" s="107"/>
      <c r="D16" s="91">
        <v>16</v>
      </c>
      <c r="E16" s="91">
        <v>16</v>
      </c>
      <c r="F16" s="4">
        <f t="shared" si="0"/>
        <v>0.15</v>
      </c>
      <c r="G16" s="5"/>
      <c r="H16" s="91"/>
      <c r="I16" s="91"/>
      <c r="K16" s="92">
        <f t="shared" si="1"/>
        <v>0.16</v>
      </c>
      <c r="L16" s="92">
        <f t="shared" si="2"/>
        <v>0.17</v>
      </c>
      <c r="M16" s="92">
        <f t="shared" si="3"/>
        <v>0.17</v>
      </c>
      <c r="N16" s="92">
        <f t="shared" si="4"/>
        <v>0.17</v>
      </c>
      <c r="O16" s="92">
        <f t="shared" si="5"/>
        <v>0.17</v>
      </c>
      <c r="P16" s="92">
        <f t="shared" si="26"/>
        <v>0.17</v>
      </c>
      <c r="Q16" s="92">
        <f t="shared" si="6"/>
        <v>0.15</v>
      </c>
      <c r="R16" s="92">
        <f t="shared" si="7"/>
        <v>0.17</v>
      </c>
      <c r="S16" s="92">
        <f t="shared" si="8"/>
        <v>0.17</v>
      </c>
      <c r="T16" s="92">
        <f t="shared" si="9"/>
        <v>0.18</v>
      </c>
      <c r="U16" s="92">
        <f t="shared" si="10"/>
        <v>0.17</v>
      </c>
      <c r="V16" s="92">
        <f t="shared" si="11"/>
        <v>0.17</v>
      </c>
      <c r="W16" s="92">
        <f t="shared" si="12"/>
        <v>0.16</v>
      </c>
      <c r="X16" s="92">
        <f t="shared" si="13"/>
        <v>0.17</v>
      </c>
      <c r="Y16" s="92">
        <f t="shared" si="14"/>
        <v>0.14000000000000001</v>
      </c>
      <c r="Z16" s="92">
        <f t="shared" si="15"/>
        <v>0.16</v>
      </c>
      <c r="AA16" s="92">
        <f t="shared" si="16"/>
        <v>0.15</v>
      </c>
      <c r="AB16" s="92">
        <f t="shared" si="17"/>
        <v>0.16</v>
      </c>
      <c r="AC16" s="92">
        <f t="shared" si="18"/>
        <v>0.17</v>
      </c>
      <c r="AD16" s="92">
        <f t="shared" si="19"/>
        <v>0.2</v>
      </c>
      <c r="AE16" s="92">
        <f t="shared" si="20"/>
        <v>0.15</v>
      </c>
      <c r="AF16" s="92">
        <f t="shared" si="21"/>
        <v>0.16</v>
      </c>
      <c r="AG16" s="92">
        <f t="shared" si="22"/>
        <v>0.14000000000000001</v>
      </c>
      <c r="AH16" s="92">
        <f t="shared" si="23"/>
        <v>0.15</v>
      </c>
      <c r="AI16" s="92">
        <f t="shared" si="24"/>
        <v>0.17</v>
      </c>
      <c r="AJ16" s="92">
        <f t="shared" si="25"/>
        <v>0.15</v>
      </c>
    </row>
    <row r="17" spans="1:36" ht="12.95" customHeight="1" x14ac:dyDescent="0.15">
      <c r="A17" s="91">
        <v>74</v>
      </c>
      <c r="B17" s="107" t="s">
        <v>75</v>
      </c>
      <c r="C17" s="107"/>
      <c r="D17" s="91">
        <v>8</v>
      </c>
      <c r="E17" s="91">
        <v>9</v>
      </c>
      <c r="F17" s="4">
        <f t="shared" si="0"/>
        <v>0.02</v>
      </c>
      <c r="G17" s="5"/>
      <c r="H17" s="91" t="s">
        <v>61</v>
      </c>
      <c r="I17" s="91"/>
      <c r="J17" s="1" t="s">
        <v>15</v>
      </c>
      <c r="K17" s="92">
        <f t="shared" si="1"/>
        <v>0.03</v>
      </c>
      <c r="L17" s="92">
        <f t="shared" si="2"/>
        <v>0.03</v>
      </c>
      <c r="M17" s="92">
        <f t="shared" si="3"/>
        <v>0.03</v>
      </c>
      <c r="N17" s="92">
        <f t="shared" si="4"/>
        <v>0.03</v>
      </c>
      <c r="O17" s="92">
        <f t="shared" si="5"/>
        <v>0.03</v>
      </c>
      <c r="P17" s="92">
        <f t="shared" si="26"/>
        <v>0.03</v>
      </c>
      <c r="Q17" s="92">
        <f t="shared" si="6"/>
        <v>0.03</v>
      </c>
      <c r="R17" s="92">
        <f t="shared" si="7"/>
        <v>0.02</v>
      </c>
      <c r="S17" s="92">
        <f t="shared" si="8"/>
        <v>0.03</v>
      </c>
      <c r="T17" s="92">
        <f t="shared" si="9"/>
        <v>0.03</v>
      </c>
      <c r="U17" s="92">
        <f t="shared" si="10"/>
        <v>0.03</v>
      </c>
      <c r="V17" s="92">
        <f t="shared" si="11"/>
        <v>0.03</v>
      </c>
      <c r="W17" s="92">
        <f t="shared" si="12"/>
        <v>0.03</v>
      </c>
      <c r="X17" s="92">
        <f t="shared" si="13"/>
        <v>0.03</v>
      </c>
      <c r="Y17" s="92">
        <f t="shared" si="14"/>
        <v>0.02</v>
      </c>
      <c r="Z17" s="92">
        <f t="shared" si="15"/>
        <v>0.03</v>
      </c>
      <c r="AA17" s="92">
        <f t="shared" si="16"/>
        <v>0.02</v>
      </c>
      <c r="AB17" s="92">
        <f t="shared" si="17"/>
        <v>0.02</v>
      </c>
      <c r="AC17" s="92">
        <f t="shared" si="18"/>
        <v>0.02</v>
      </c>
      <c r="AD17" s="92">
        <f t="shared" si="19"/>
        <v>0.03</v>
      </c>
      <c r="AE17" s="92">
        <f t="shared" si="20"/>
        <v>0.02</v>
      </c>
      <c r="AF17" s="92">
        <f t="shared" si="21"/>
        <v>0.02</v>
      </c>
      <c r="AG17" s="92">
        <f t="shared" si="22"/>
        <v>0.02</v>
      </c>
      <c r="AH17" s="92">
        <f t="shared" si="23"/>
        <v>0.02</v>
      </c>
      <c r="AI17" s="92">
        <f t="shared" si="24"/>
        <v>0.03</v>
      </c>
      <c r="AJ17" s="92">
        <f t="shared" si="25"/>
        <v>0.02</v>
      </c>
    </row>
    <row r="18" spans="1:36" ht="12.95" customHeight="1" x14ac:dyDescent="0.15">
      <c r="A18" s="91">
        <v>75</v>
      </c>
      <c r="B18" s="107" t="s">
        <v>75</v>
      </c>
      <c r="C18" s="107"/>
      <c r="D18" s="91">
        <v>12</v>
      </c>
      <c r="E18" s="91">
        <v>12</v>
      </c>
      <c r="F18" s="4">
        <f t="shared" si="0"/>
        <v>7.0000000000000007E-2</v>
      </c>
      <c r="G18" s="5"/>
      <c r="H18" s="91" t="s">
        <v>61</v>
      </c>
      <c r="I18" s="91"/>
      <c r="J18" s="1" t="s">
        <v>15</v>
      </c>
      <c r="K18" s="92">
        <f t="shared" si="1"/>
        <v>7.0000000000000007E-2</v>
      </c>
      <c r="L18" s="92">
        <f t="shared" si="2"/>
        <v>7.0000000000000007E-2</v>
      </c>
      <c r="M18" s="92">
        <f t="shared" si="3"/>
        <v>7.0000000000000007E-2</v>
      </c>
      <c r="N18" s="92">
        <f t="shared" si="4"/>
        <v>0.08</v>
      </c>
      <c r="O18" s="92">
        <f t="shared" si="5"/>
        <v>0.08</v>
      </c>
      <c r="P18" s="92">
        <f t="shared" si="26"/>
        <v>7.0000000000000007E-2</v>
      </c>
      <c r="Q18" s="92">
        <f t="shared" si="6"/>
        <v>7.0000000000000007E-2</v>
      </c>
      <c r="R18" s="92">
        <f t="shared" si="7"/>
        <v>7.0000000000000007E-2</v>
      </c>
      <c r="S18" s="92">
        <f t="shared" si="8"/>
        <v>7.0000000000000007E-2</v>
      </c>
      <c r="T18" s="92">
        <f t="shared" si="9"/>
        <v>7.0000000000000007E-2</v>
      </c>
      <c r="U18" s="92">
        <f t="shared" si="10"/>
        <v>7.0000000000000007E-2</v>
      </c>
      <c r="V18" s="92">
        <f t="shared" si="11"/>
        <v>7.0000000000000007E-2</v>
      </c>
      <c r="W18" s="92">
        <f t="shared" si="12"/>
        <v>7.0000000000000007E-2</v>
      </c>
      <c r="X18" s="92">
        <f t="shared" si="13"/>
        <v>7.0000000000000007E-2</v>
      </c>
      <c r="Y18" s="92">
        <f t="shared" si="14"/>
        <v>0.06</v>
      </c>
      <c r="Z18" s="92">
        <f t="shared" si="15"/>
        <v>7.0000000000000007E-2</v>
      </c>
      <c r="AA18" s="92">
        <f t="shared" si="16"/>
        <v>7.0000000000000007E-2</v>
      </c>
      <c r="AB18" s="92">
        <f t="shared" si="17"/>
        <v>7.0000000000000007E-2</v>
      </c>
      <c r="AC18" s="92">
        <f t="shared" si="18"/>
        <v>7.0000000000000007E-2</v>
      </c>
      <c r="AD18" s="92">
        <f t="shared" si="19"/>
        <v>0.09</v>
      </c>
      <c r="AE18" s="92">
        <f t="shared" si="20"/>
        <v>0.06</v>
      </c>
      <c r="AF18" s="92">
        <f t="shared" si="21"/>
        <v>7.0000000000000007E-2</v>
      </c>
      <c r="AG18" s="92">
        <f t="shared" si="22"/>
        <v>0.06</v>
      </c>
      <c r="AH18" s="92">
        <f t="shared" si="23"/>
        <v>7.0000000000000007E-2</v>
      </c>
      <c r="AI18" s="92">
        <f t="shared" si="24"/>
        <v>7.0000000000000007E-2</v>
      </c>
      <c r="AJ18" s="92">
        <f t="shared" si="25"/>
        <v>7.0000000000000007E-2</v>
      </c>
    </row>
    <row r="19" spans="1:36" ht="12.95" customHeight="1" x14ac:dyDescent="0.15">
      <c r="A19" s="91">
        <v>76</v>
      </c>
      <c r="B19" s="107" t="s">
        <v>75</v>
      </c>
      <c r="C19" s="107"/>
      <c r="D19" s="91">
        <v>12</v>
      </c>
      <c r="E19" s="91">
        <v>14</v>
      </c>
      <c r="F19" s="4">
        <f t="shared" si="0"/>
        <v>0.08</v>
      </c>
      <c r="G19" s="5" t="s">
        <v>63</v>
      </c>
      <c r="H19" s="91" t="s">
        <v>61</v>
      </c>
      <c r="I19" s="91"/>
      <c r="J19" s="1" t="s">
        <v>15</v>
      </c>
      <c r="K19" s="92">
        <f t="shared" si="1"/>
        <v>0.08</v>
      </c>
      <c r="L19" s="92">
        <f t="shared" si="2"/>
        <v>0.09</v>
      </c>
      <c r="M19" s="92">
        <f t="shared" si="3"/>
        <v>0.09</v>
      </c>
      <c r="N19" s="92">
        <f t="shared" si="4"/>
        <v>0.09</v>
      </c>
      <c r="O19" s="92">
        <f t="shared" si="5"/>
        <v>0.09</v>
      </c>
      <c r="P19" s="92">
        <f t="shared" si="26"/>
        <v>0.09</v>
      </c>
      <c r="Q19" s="92">
        <f t="shared" si="6"/>
        <v>0.08</v>
      </c>
      <c r="R19" s="92">
        <f t="shared" si="7"/>
        <v>0.08</v>
      </c>
      <c r="S19" s="92">
        <f t="shared" si="8"/>
        <v>0.09</v>
      </c>
      <c r="T19" s="92">
        <f t="shared" si="9"/>
        <v>0.09</v>
      </c>
      <c r="U19" s="92">
        <f t="shared" si="10"/>
        <v>0.08</v>
      </c>
      <c r="V19" s="92">
        <f t="shared" si="11"/>
        <v>0.09</v>
      </c>
      <c r="W19" s="92">
        <f t="shared" si="12"/>
        <v>0.09</v>
      </c>
      <c r="X19" s="92">
        <f t="shared" si="13"/>
        <v>0.09</v>
      </c>
      <c r="Y19" s="92">
        <f t="shared" si="14"/>
        <v>7.0000000000000007E-2</v>
      </c>
      <c r="Z19" s="92">
        <f t="shared" si="15"/>
        <v>0.09</v>
      </c>
      <c r="AA19" s="92">
        <f t="shared" si="16"/>
        <v>0.08</v>
      </c>
      <c r="AB19" s="92">
        <f t="shared" si="17"/>
        <v>0.08</v>
      </c>
      <c r="AC19" s="92">
        <f t="shared" si="18"/>
        <v>0.08</v>
      </c>
      <c r="AD19" s="92">
        <f t="shared" si="19"/>
        <v>0.11</v>
      </c>
      <c r="AE19" s="92">
        <f t="shared" si="20"/>
        <v>0.08</v>
      </c>
      <c r="AF19" s="92">
        <f t="shared" si="21"/>
        <v>0.08</v>
      </c>
      <c r="AG19" s="92">
        <f t="shared" si="22"/>
        <v>7.0000000000000007E-2</v>
      </c>
      <c r="AH19" s="92">
        <f t="shared" si="23"/>
        <v>0.08</v>
      </c>
      <c r="AI19" s="92">
        <f t="shared" si="24"/>
        <v>0.09</v>
      </c>
      <c r="AJ19" s="92">
        <f t="shared" si="25"/>
        <v>0.08</v>
      </c>
    </row>
    <row r="20" spans="1:36" ht="12.95" customHeight="1" x14ac:dyDescent="0.15">
      <c r="A20" s="91">
        <v>77</v>
      </c>
      <c r="B20" s="107" t="s">
        <v>75</v>
      </c>
      <c r="C20" s="107"/>
      <c r="D20" s="91">
        <v>12</v>
      </c>
      <c r="E20" s="91">
        <v>14</v>
      </c>
      <c r="F20" s="4">
        <f t="shared" si="0"/>
        <v>0.08</v>
      </c>
      <c r="G20" s="5" t="s">
        <v>63</v>
      </c>
      <c r="H20" s="91" t="s">
        <v>61</v>
      </c>
      <c r="I20" s="91"/>
      <c r="J20" s="1" t="s">
        <v>15</v>
      </c>
      <c r="K20" s="92">
        <f t="shared" si="1"/>
        <v>0.08</v>
      </c>
      <c r="L20" s="92">
        <f t="shared" si="2"/>
        <v>0.09</v>
      </c>
      <c r="M20" s="92">
        <f t="shared" si="3"/>
        <v>0.09</v>
      </c>
      <c r="N20" s="92">
        <f t="shared" si="4"/>
        <v>0.09</v>
      </c>
      <c r="O20" s="92">
        <f t="shared" si="5"/>
        <v>0.09</v>
      </c>
      <c r="P20" s="92">
        <f t="shared" si="26"/>
        <v>0.09</v>
      </c>
      <c r="Q20" s="92">
        <f t="shared" si="6"/>
        <v>0.08</v>
      </c>
      <c r="R20" s="92">
        <f t="shared" si="7"/>
        <v>0.08</v>
      </c>
      <c r="S20" s="92">
        <f t="shared" si="8"/>
        <v>0.09</v>
      </c>
      <c r="T20" s="92">
        <f t="shared" si="9"/>
        <v>0.09</v>
      </c>
      <c r="U20" s="92">
        <f t="shared" si="10"/>
        <v>0.08</v>
      </c>
      <c r="V20" s="92">
        <f t="shared" si="11"/>
        <v>0.09</v>
      </c>
      <c r="W20" s="92">
        <f t="shared" si="12"/>
        <v>0.09</v>
      </c>
      <c r="X20" s="92">
        <f t="shared" si="13"/>
        <v>0.09</v>
      </c>
      <c r="Y20" s="92">
        <f t="shared" si="14"/>
        <v>7.0000000000000007E-2</v>
      </c>
      <c r="Z20" s="92">
        <f t="shared" si="15"/>
        <v>0.09</v>
      </c>
      <c r="AA20" s="92">
        <f t="shared" si="16"/>
        <v>0.08</v>
      </c>
      <c r="AB20" s="92">
        <f t="shared" si="17"/>
        <v>0.08</v>
      </c>
      <c r="AC20" s="92">
        <f t="shared" si="18"/>
        <v>0.08</v>
      </c>
      <c r="AD20" s="92">
        <f t="shared" si="19"/>
        <v>0.11</v>
      </c>
      <c r="AE20" s="92">
        <f t="shared" si="20"/>
        <v>0.08</v>
      </c>
      <c r="AF20" s="92">
        <f t="shared" si="21"/>
        <v>0.08</v>
      </c>
      <c r="AG20" s="92">
        <f t="shared" si="22"/>
        <v>7.0000000000000007E-2</v>
      </c>
      <c r="AH20" s="92">
        <f t="shared" si="23"/>
        <v>0.08</v>
      </c>
      <c r="AI20" s="92">
        <f t="shared" si="24"/>
        <v>0.09</v>
      </c>
      <c r="AJ20" s="92">
        <f t="shared" si="25"/>
        <v>0.08</v>
      </c>
    </row>
    <row r="21" spans="1:36" ht="12.95" customHeight="1" x14ac:dyDescent="0.15">
      <c r="A21" s="91">
        <v>78</v>
      </c>
      <c r="B21" s="107" t="s">
        <v>75</v>
      </c>
      <c r="C21" s="107"/>
      <c r="D21" s="91">
        <v>12</v>
      </c>
      <c r="E21" s="91">
        <v>14</v>
      </c>
      <c r="F21" s="4">
        <f t="shared" si="0"/>
        <v>0.08</v>
      </c>
      <c r="G21" s="5" t="s">
        <v>63</v>
      </c>
      <c r="H21" s="91"/>
      <c r="I21" s="91"/>
      <c r="J21" s="1" t="s">
        <v>15</v>
      </c>
      <c r="K21" s="92">
        <f t="shared" si="1"/>
        <v>0.08</v>
      </c>
      <c r="L21" s="92">
        <f t="shared" si="2"/>
        <v>0.09</v>
      </c>
      <c r="M21" s="92">
        <f t="shared" si="3"/>
        <v>0.09</v>
      </c>
      <c r="N21" s="92">
        <f t="shared" si="4"/>
        <v>0.09</v>
      </c>
      <c r="O21" s="92">
        <f t="shared" si="5"/>
        <v>0.09</v>
      </c>
      <c r="P21" s="92">
        <f t="shared" si="26"/>
        <v>0.09</v>
      </c>
      <c r="Q21" s="92">
        <f t="shared" si="6"/>
        <v>0.08</v>
      </c>
      <c r="R21" s="92">
        <f t="shared" si="7"/>
        <v>0.08</v>
      </c>
      <c r="S21" s="92">
        <f t="shared" si="8"/>
        <v>0.09</v>
      </c>
      <c r="T21" s="92">
        <f t="shared" si="9"/>
        <v>0.09</v>
      </c>
      <c r="U21" s="92">
        <f t="shared" si="10"/>
        <v>0.08</v>
      </c>
      <c r="V21" s="92">
        <f t="shared" si="11"/>
        <v>0.09</v>
      </c>
      <c r="W21" s="92">
        <f t="shared" si="12"/>
        <v>0.09</v>
      </c>
      <c r="X21" s="92">
        <f t="shared" si="13"/>
        <v>0.09</v>
      </c>
      <c r="Y21" s="92">
        <f t="shared" si="14"/>
        <v>7.0000000000000007E-2</v>
      </c>
      <c r="Z21" s="92">
        <f t="shared" si="15"/>
        <v>0.09</v>
      </c>
      <c r="AA21" s="92">
        <f t="shared" si="16"/>
        <v>0.08</v>
      </c>
      <c r="AB21" s="92">
        <f t="shared" si="17"/>
        <v>0.08</v>
      </c>
      <c r="AC21" s="92">
        <f t="shared" si="18"/>
        <v>0.08</v>
      </c>
      <c r="AD21" s="92">
        <f t="shared" si="19"/>
        <v>0.11</v>
      </c>
      <c r="AE21" s="92">
        <f t="shared" si="20"/>
        <v>0.08</v>
      </c>
      <c r="AF21" s="92">
        <f t="shared" si="21"/>
        <v>0.08</v>
      </c>
      <c r="AG21" s="92">
        <f t="shared" si="22"/>
        <v>7.0000000000000007E-2</v>
      </c>
      <c r="AH21" s="92">
        <f t="shared" si="23"/>
        <v>0.08</v>
      </c>
      <c r="AI21" s="92">
        <f t="shared" si="24"/>
        <v>0.09</v>
      </c>
      <c r="AJ21" s="92">
        <f t="shared" si="25"/>
        <v>0.08</v>
      </c>
    </row>
    <row r="22" spans="1:36" ht="12.95" customHeight="1" x14ac:dyDescent="0.15">
      <c r="A22" s="91">
        <v>79</v>
      </c>
      <c r="B22" s="107" t="s">
        <v>75</v>
      </c>
      <c r="C22" s="107"/>
      <c r="D22" s="91">
        <v>10</v>
      </c>
      <c r="E22" s="91">
        <v>12</v>
      </c>
      <c r="F22" s="4">
        <f t="shared" si="0"/>
        <v>0.05</v>
      </c>
      <c r="G22" s="5"/>
      <c r="H22" s="91" t="s">
        <v>61</v>
      </c>
      <c r="I22" s="91"/>
      <c r="J22" s="1" t="s">
        <v>15</v>
      </c>
      <c r="K22" s="92">
        <f t="shared" si="1"/>
        <v>0.05</v>
      </c>
      <c r="L22" s="92">
        <f t="shared" si="2"/>
        <v>0.05</v>
      </c>
      <c r="M22" s="92">
        <f t="shared" si="3"/>
        <v>0.05</v>
      </c>
      <c r="N22" s="92">
        <f t="shared" si="4"/>
        <v>0.06</v>
      </c>
      <c r="O22" s="92">
        <f t="shared" si="5"/>
        <v>0.06</v>
      </c>
      <c r="P22" s="92">
        <f t="shared" si="26"/>
        <v>0.05</v>
      </c>
      <c r="Q22" s="92">
        <f t="shared" si="6"/>
        <v>0.05</v>
      </c>
      <c r="R22" s="92">
        <f t="shared" si="7"/>
        <v>0.05</v>
      </c>
      <c r="S22" s="92">
        <f t="shared" si="8"/>
        <v>0.05</v>
      </c>
      <c r="T22" s="92">
        <f t="shared" si="9"/>
        <v>0.05</v>
      </c>
      <c r="U22" s="92">
        <f t="shared" si="10"/>
        <v>0.05</v>
      </c>
      <c r="V22" s="92">
        <f t="shared" si="11"/>
        <v>0.05</v>
      </c>
      <c r="W22" s="92">
        <f t="shared" si="12"/>
        <v>0.05</v>
      </c>
      <c r="X22" s="92">
        <f t="shared" si="13"/>
        <v>0.05</v>
      </c>
      <c r="Y22" s="92">
        <f t="shared" si="14"/>
        <v>0.04</v>
      </c>
      <c r="Z22" s="92">
        <f t="shared" si="15"/>
        <v>0.05</v>
      </c>
      <c r="AA22" s="92">
        <f t="shared" si="16"/>
        <v>0.05</v>
      </c>
      <c r="AB22" s="92">
        <f t="shared" si="17"/>
        <v>0.05</v>
      </c>
      <c r="AC22" s="92">
        <f t="shared" si="18"/>
        <v>0.05</v>
      </c>
      <c r="AD22" s="92">
        <f t="shared" si="19"/>
        <v>7.0000000000000007E-2</v>
      </c>
      <c r="AE22" s="92">
        <f t="shared" si="20"/>
        <v>0.04</v>
      </c>
      <c r="AF22" s="92">
        <f t="shared" si="21"/>
        <v>0.05</v>
      </c>
      <c r="AG22" s="92">
        <f t="shared" si="22"/>
        <v>0.05</v>
      </c>
      <c r="AH22" s="92">
        <f t="shared" si="23"/>
        <v>0.05</v>
      </c>
      <c r="AI22" s="92">
        <f t="shared" si="24"/>
        <v>0.05</v>
      </c>
      <c r="AJ22" s="92">
        <f t="shared" si="25"/>
        <v>0.05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6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6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230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2.0100000000000007</v>
      </c>
      <c r="D50" s="16">
        <f>SUMIF(G4:G43,"*下層*",F4:F43)</f>
        <v>0</v>
      </c>
      <c r="E50" s="4">
        <f>SUM(F4:F43)</f>
        <v>2.0100000000000007</v>
      </c>
      <c r="F50" s="13"/>
      <c r="G50" s="17">
        <f>C50*100</f>
        <v>201.00000000000006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形状比＝108、Sr＝16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14</v>
      </c>
      <c r="D54" s="14">
        <f>COUNTIF(H4:H43,"▲")</f>
        <v>0</v>
      </c>
      <c r="E54" s="14">
        <f>COUNTA(H4:H43)</f>
        <v>14</v>
      </c>
      <c r="F54" s="10"/>
      <c r="G54" s="15">
        <f>C54*100</f>
        <v>1400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13</v>
      </c>
      <c r="D55" s="14" t="str">
        <f>IF(D54&gt;0,ROUND(SUMIF(H4:H43,"▲",E4:E43)/D54,0),"")</f>
        <v/>
      </c>
      <c r="E55" s="14">
        <f>ROUND(SUMIF(H4:H43,"*",E4:E43)/E54,0)</f>
        <v>13</v>
      </c>
      <c r="F55" s="13"/>
      <c r="G55" s="15">
        <f>C55</f>
        <v>13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11</v>
      </c>
      <c r="D56" s="14" t="str">
        <f>IF(D54&gt;0,ROUND(SUMIF(H4:H43,"▲",D4:D43)/D54,0),"")</f>
        <v/>
      </c>
      <c r="E56" s="14">
        <f>ROUND(SUMIF(H4:H43,"*",D4:D43)/E54,0)</f>
        <v>11</v>
      </c>
      <c r="F56" s="13"/>
      <c r="G56" s="15">
        <f>C56</f>
        <v>11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0.97</v>
      </c>
      <c r="D57" s="16">
        <f>SUMIF(H4:H43,"▲",F4:F43)</f>
        <v>0</v>
      </c>
      <c r="E57" s="16">
        <f>SUM(C57:D57)</f>
        <v>0.97</v>
      </c>
      <c r="F57" s="13"/>
      <c r="G57" s="19">
        <f>C57*100</f>
        <v>97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73.7</v>
      </c>
      <c r="D61" s="20" t="str">
        <f>IF(D47&gt;0,ROUND(D54/D47*100,1),"")</f>
        <v/>
      </c>
      <c r="E61" s="20">
        <f>ROUND(E54/E47*100,1)</f>
        <v>73.7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48.3</v>
      </c>
      <c r="D62" s="20" t="str">
        <f>IF(D47&gt;0,ROUND(D57/D50*100,1),"")</f>
        <v/>
      </c>
      <c r="E62" s="20">
        <f>ROUND(E57/E50*100,1)</f>
        <v>48.3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18</v>
      </c>
      <c r="D68" s="14" t="str">
        <f>IF(D66&gt;0,ROUND(SUMIFS(D4:D43,G4:G43,"*下層*",H4:H43,"")/D66,0),"")</f>
        <v/>
      </c>
      <c r="E68" s="14">
        <f>IF(E66&gt;0,ROUND(SUMIF(H4:H43,"",D4:D43)/E66,0),"")</f>
        <v>18</v>
      </c>
      <c r="F68" s="13"/>
      <c r="G68" s="15">
        <f>C68</f>
        <v>18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1.0400000000000007</v>
      </c>
      <c r="D69" s="16" t="str">
        <f>IF(D66&gt;0,D50-D57,"")</f>
        <v/>
      </c>
      <c r="E69" s="4">
        <f>SUM(C69:D69)</f>
        <v>1.0400000000000007</v>
      </c>
      <c r="F69" s="13"/>
      <c r="G69" s="17">
        <f>C69*100</f>
        <v>104.00000000000007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形状比＝94、Sr＝26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5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87" priority="16" stopIfTrue="1">
      <formula>AND(($H4="スギ"),(#REF!&lt;12))</formula>
    </cfRule>
  </conditionalFormatting>
  <conditionalFormatting sqref="L4:L43">
    <cfRule type="expression" dxfId="286" priority="15" stopIfTrue="1">
      <formula>AND(($H4="スギ"),(#REF!&lt;22),(#REF!&gt;=12))</formula>
    </cfRule>
  </conditionalFormatting>
  <conditionalFormatting sqref="M4:M43">
    <cfRule type="expression" dxfId="285" priority="14" stopIfTrue="1">
      <formula>AND(($H4="スギ"),(#REF!&lt;32),(#REF!&gt;=22))</formula>
    </cfRule>
  </conditionalFormatting>
  <conditionalFormatting sqref="N4:N43">
    <cfRule type="expression" dxfId="284" priority="13" stopIfTrue="1">
      <formula>AND(($H4="スギ"),(#REF!&lt;42),(#REF!&gt;=32))</formula>
    </cfRule>
  </conditionalFormatting>
  <conditionalFormatting sqref="U4:U43 Z4:AF43 AJ4:AJ43 O4:P43">
    <cfRule type="expression" dxfId="283" priority="12" stopIfTrue="1">
      <formula>AND(($H4="スギ"),(#REF!&gt;=42))</formula>
    </cfRule>
  </conditionalFormatting>
  <conditionalFormatting sqref="Q4:Q43 AA4:AA43">
    <cfRule type="expression" dxfId="282" priority="11" stopIfTrue="1">
      <formula>AND(($H4="ヒノキ"),(#REF!&lt;12))</formula>
    </cfRule>
  </conditionalFormatting>
  <conditionalFormatting sqref="R4:R43 AB4:AE43">
    <cfRule type="expression" dxfId="281" priority="10" stopIfTrue="1">
      <formula>AND(($H4="ヒノキ"),(#REF!&lt;22),(#REF!&gt;=12))</formula>
    </cfRule>
  </conditionalFormatting>
  <conditionalFormatting sqref="S4:S43">
    <cfRule type="expression" dxfId="280" priority="9" stopIfTrue="1">
      <formula>AND(($H4="ヒノキ"),(#REF!&lt;32),(#REF!&gt;=22))</formula>
    </cfRule>
  </conditionalFormatting>
  <conditionalFormatting sqref="T4:U43 Z4:AF43 AJ4:AJ43">
    <cfRule type="expression" dxfId="279" priority="8" stopIfTrue="1">
      <formula>AND(($H4="ヒノキ"),(#REF!&gt;=32))</formula>
    </cfRule>
  </conditionalFormatting>
  <conditionalFormatting sqref="V4:V43 AA4:AA43">
    <cfRule type="expression" dxfId="278" priority="7" stopIfTrue="1">
      <formula>AND(($H4="アカマツ"),(#REF!&lt;12))</formula>
    </cfRule>
  </conditionalFormatting>
  <conditionalFormatting sqref="W4:W43 AB4:AB43">
    <cfRule type="expression" dxfId="277" priority="6" stopIfTrue="1">
      <formula>AND(($H4="アカマツ"),(#REF!&lt;22),(#REF!&gt;=12))</formula>
    </cfRule>
  </conditionalFormatting>
  <conditionalFormatting sqref="X4:X43 AC4:AC43">
    <cfRule type="expression" dxfId="276" priority="5" stopIfTrue="1">
      <formula>AND(($H4="アカマツ"),(#REF!&lt;42),(#REF!&gt;=22))</formula>
    </cfRule>
  </conditionalFormatting>
  <conditionalFormatting sqref="Y4:AF43 AJ4:AJ43">
    <cfRule type="expression" dxfId="275" priority="4" stopIfTrue="1">
      <formula>AND(($H4="アカマツ"),(#REF!&gt;=42))</formula>
    </cfRule>
  </conditionalFormatting>
  <conditionalFormatting sqref="AG4:AG43">
    <cfRule type="expression" dxfId="274" priority="3" stopIfTrue="1">
      <formula>AND(($H4&lt;&gt;"スギ"),($H4&lt;&gt;"ヒノキ"),($H4&lt;&gt;"アカマツ"),(#REF!&lt;12))</formula>
    </cfRule>
  </conditionalFormatting>
  <conditionalFormatting sqref="AH4:AH43">
    <cfRule type="expression" dxfId="27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7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F9DD7-48F7-4ABB-9969-6AF70426BCDF}">
  <sheetPr>
    <tabColor rgb="FFFF0000"/>
  </sheetPr>
  <dimension ref="A1:U96"/>
  <sheetViews>
    <sheetView tabSelected="1" topLeftCell="A49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169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170</v>
      </c>
      <c r="E2" s="50" t="s">
        <v>171</v>
      </c>
      <c r="F2" s="50" t="s">
        <v>172</v>
      </c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173</v>
      </c>
      <c r="E3" s="23" t="s">
        <v>174</v>
      </c>
      <c r="F3" s="23" t="s">
        <v>175</v>
      </c>
      <c r="G3" s="23"/>
      <c r="H3" s="23"/>
      <c r="I3" s="23"/>
      <c r="J3" s="23"/>
    </row>
    <row r="5" spans="1:21" ht="14.25" x14ac:dyDescent="0.15">
      <c r="A5" s="134" t="str">
        <f>D1</f>
        <v>S-33広葉樹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No.47</v>
      </c>
      <c r="E9" s="26" t="str">
        <f t="shared" si="0"/>
        <v>No.48</v>
      </c>
      <c r="F9" s="26" t="str">
        <f t="shared" si="0"/>
        <v>No.49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17</v>
      </c>
      <c r="D10" s="91">
        <f t="shared" ref="D10:J10" ca="1" si="1">IF(D$2&lt;&gt;"",INDIRECT(D$2&amp;"!C47"),"")</f>
        <v>15</v>
      </c>
      <c r="E10" s="91">
        <f t="shared" ca="1" si="1"/>
        <v>17</v>
      </c>
      <c r="F10" s="91">
        <f t="shared" ca="1" si="1"/>
        <v>19</v>
      </c>
      <c r="G10" s="91" t="str">
        <f t="shared" ca="1" si="1"/>
        <v/>
      </c>
      <c r="H10" s="91" t="str">
        <f t="shared" ca="1" si="1"/>
        <v/>
      </c>
      <c r="I10" s="91" t="str">
        <f t="shared" ca="1" si="1"/>
        <v/>
      </c>
      <c r="J10" s="91" t="str">
        <f t="shared" ca="1" si="1"/>
        <v/>
      </c>
      <c r="K10" s="28">
        <f ca="1">C10*100</f>
        <v>1700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13</v>
      </c>
      <c r="D11" s="91">
        <f t="shared" ref="D11:J11" ca="1" si="2">IF(D$2&lt;&gt;"",INDIRECT(D$2&amp;"!C48"),"")</f>
        <v>13</v>
      </c>
      <c r="E11" s="91">
        <f t="shared" ca="1" si="2"/>
        <v>12</v>
      </c>
      <c r="F11" s="91">
        <f t="shared" ca="1" si="2"/>
        <v>14</v>
      </c>
      <c r="G11" s="91" t="str">
        <f t="shared" ca="1" si="2"/>
        <v/>
      </c>
      <c r="H11" s="91" t="str">
        <f t="shared" ca="1" si="2"/>
        <v/>
      </c>
      <c r="I11" s="91" t="str">
        <f t="shared" ca="1" si="2"/>
        <v/>
      </c>
      <c r="J11" s="91" t="str">
        <f t="shared" ca="1" si="2"/>
        <v/>
      </c>
      <c r="K11" s="29">
        <f ca="1">C11</f>
        <v>13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15</v>
      </c>
      <c r="D12" s="91">
        <f t="shared" ref="D12:J12" ca="1" si="3">IF(D$2&lt;&gt;"",INDIRECT(D$2&amp;"!C49"),"")</f>
        <v>17</v>
      </c>
      <c r="E12" s="91">
        <f t="shared" ca="1" si="3"/>
        <v>15</v>
      </c>
      <c r="F12" s="91">
        <f t="shared" ca="1" si="3"/>
        <v>13</v>
      </c>
      <c r="G12" s="91" t="str">
        <f t="shared" ca="1" si="3"/>
        <v/>
      </c>
      <c r="H12" s="91" t="str">
        <f t="shared" ca="1" si="3"/>
        <v/>
      </c>
      <c r="I12" s="91" t="str">
        <f t="shared" ca="1" si="3"/>
        <v/>
      </c>
      <c r="J12" s="91" t="str">
        <f t="shared" ca="1" si="3"/>
        <v/>
      </c>
      <c r="K12" s="29">
        <f ca="1">C12</f>
        <v>15</v>
      </c>
    </row>
    <row r="13" spans="1:21" ht="12.75" customHeight="1" x14ac:dyDescent="0.15">
      <c r="A13" s="100" t="s">
        <v>25</v>
      </c>
      <c r="B13" s="101"/>
      <c r="C13" s="4">
        <f ca="1">ROUND(AVERAGE(D13:J13),3)</f>
        <v>2.387</v>
      </c>
      <c r="D13" s="30">
        <f t="shared" ref="D13:J13" ca="1" si="4">IF(D$2&lt;&gt;"",INDIRECT(D$2&amp;"!C50"),"")</f>
        <v>3.09</v>
      </c>
      <c r="E13" s="30">
        <f t="shared" ca="1" si="4"/>
        <v>2.06</v>
      </c>
      <c r="F13" s="30">
        <f t="shared" ca="1" si="4"/>
        <v>2.0100000000000007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238.7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形状比＝87、Sr＝19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No.47</v>
      </c>
      <c r="E17" s="26" t="str">
        <f t="shared" si="5"/>
        <v>No.48</v>
      </c>
      <c r="F17" s="26" t="str">
        <f t="shared" si="5"/>
        <v>No.49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91">
        <f t="shared" ref="D18:J18" ca="1" si="6">IF(D$2&lt;&gt;"",INDIRECT(D$2&amp;"!D47"),"")</f>
        <v>0</v>
      </c>
      <c r="E18" s="91">
        <f t="shared" ca="1" si="6"/>
        <v>0</v>
      </c>
      <c r="F18" s="91">
        <f t="shared" ca="1" si="6"/>
        <v>0</v>
      </c>
      <c r="G18" s="91" t="str">
        <f t="shared" ca="1" si="6"/>
        <v/>
      </c>
      <c r="H18" s="91" t="str">
        <f t="shared" ca="1" si="6"/>
        <v/>
      </c>
      <c r="I18" s="91" t="str">
        <f t="shared" ca="1" si="6"/>
        <v/>
      </c>
      <c r="J18" s="91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91" t="str">
        <f t="shared" ref="D19:J19" ca="1" si="7">IF(D$2&lt;&gt;"",INDIRECT(D$2&amp;"!D48"),"")</f>
        <v/>
      </c>
      <c r="E19" s="91" t="str">
        <f t="shared" ca="1" si="7"/>
        <v/>
      </c>
      <c r="F19" s="91" t="str">
        <f t="shared" ca="1" si="7"/>
        <v/>
      </c>
      <c r="G19" s="91" t="str">
        <f t="shared" ca="1" si="7"/>
        <v/>
      </c>
      <c r="H19" s="91" t="str">
        <f t="shared" ca="1" si="7"/>
        <v/>
      </c>
      <c r="I19" s="91" t="str">
        <f t="shared" ca="1" si="7"/>
        <v/>
      </c>
      <c r="J19" s="91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91" t="str">
        <f t="shared" ref="D20:J20" ca="1" si="8">IF(D$2&lt;&gt;"",INDIRECT(D$2&amp;"!D49"),"")</f>
        <v/>
      </c>
      <c r="E20" s="91" t="str">
        <f t="shared" ca="1" si="8"/>
        <v/>
      </c>
      <c r="F20" s="91" t="str">
        <f t="shared" ca="1" si="8"/>
        <v/>
      </c>
      <c r="G20" s="91" t="str">
        <f t="shared" ca="1" si="8"/>
        <v/>
      </c>
      <c r="H20" s="91" t="str">
        <f t="shared" ca="1" si="8"/>
        <v/>
      </c>
      <c r="I20" s="91" t="str">
        <f t="shared" ca="1" si="8"/>
        <v/>
      </c>
      <c r="J20" s="91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No.47</v>
      </c>
      <c r="E24" s="26" t="str">
        <f t="shared" si="10"/>
        <v>No.48</v>
      </c>
      <c r="F24" s="26" t="str">
        <f t="shared" si="10"/>
        <v>No.49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17</v>
      </c>
      <c r="D25" s="91">
        <f t="shared" ref="D25:J25" ca="1" si="11">IF(D$2&lt;&gt;"",INDIRECT(D$2&amp;"!E47"),"")</f>
        <v>15</v>
      </c>
      <c r="E25" s="91">
        <f t="shared" ca="1" si="11"/>
        <v>17</v>
      </c>
      <c r="F25" s="91">
        <f t="shared" ca="1" si="11"/>
        <v>19</v>
      </c>
      <c r="G25" s="91" t="str">
        <f t="shared" ca="1" si="11"/>
        <v/>
      </c>
      <c r="H25" s="91" t="str">
        <f t="shared" ca="1" si="11"/>
        <v/>
      </c>
      <c r="I25" s="91" t="str">
        <f t="shared" ca="1" si="11"/>
        <v/>
      </c>
      <c r="J25" s="91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13</v>
      </c>
      <c r="D26" s="91">
        <f t="shared" ref="D26:J26" ca="1" si="12">IF(D$2&lt;&gt;"",INDIRECT(D$2&amp;"!E48"),"")</f>
        <v>13</v>
      </c>
      <c r="E26" s="91">
        <f t="shared" ca="1" si="12"/>
        <v>12</v>
      </c>
      <c r="F26" s="91">
        <f t="shared" ca="1" si="12"/>
        <v>14</v>
      </c>
      <c r="G26" s="91" t="str">
        <f t="shared" ca="1" si="12"/>
        <v/>
      </c>
      <c r="H26" s="91" t="str">
        <f t="shared" ca="1" si="12"/>
        <v/>
      </c>
      <c r="I26" s="91" t="str">
        <f t="shared" ca="1" si="12"/>
        <v/>
      </c>
      <c r="J26" s="91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15</v>
      </c>
      <c r="D27" s="91">
        <f t="shared" ref="D27:J27" ca="1" si="13">IF(D$2&lt;&gt;"",INDIRECT(D$2&amp;"!E49"),"")</f>
        <v>17</v>
      </c>
      <c r="E27" s="91">
        <f t="shared" ca="1" si="13"/>
        <v>15</v>
      </c>
      <c r="F27" s="91">
        <f t="shared" ca="1" si="13"/>
        <v>13</v>
      </c>
      <c r="G27" s="91" t="str">
        <f t="shared" ca="1" si="13"/>
        <v/>
      </c>
      <c r="H27" s="91" t="str">
        <f t="shared" ca="1" si="13"/>
        <v/>
      </c>
      <c r="I27" s="91" t="str">
        <f t="shared" ca="1" si="13"/>
        <v/>
      </c>
      <c r="J27" s="91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2.387</v>
      </c>
      <c r="D28" s="30">
        <f t="shared" ref="D28:J28" ca="1" si="14">IF(D$2&lt;&gt;"",INDIRECT(D$2&amp;"!E50"),"")</f>
        <v>3.09</v>
      </c>
      <c r="E28" s="30">
        <f t="shared" ca="1" si="14"/>
        <v>2.06</v>
      </c>
      <c r="F28" s="30">
        <f t="shared" ca="1" si="14"/>
        <v>2.0100000000000007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No.47</v>
      </c>
      <c r="E32" s="26" t="str">
        <f t="shared" si="15"/>
        <v>No.48</v>
      </c>
      <c r="F32" s="26" t="str">
        <f t="shared" si="15"/>
        <v>No.49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13</v>
      </c>
      <c r="D33" s="91">
        <f t="shared" ref="D33:J33" ca="1" si="16">IF(D$2&lt;&gt;"",INDIRECT(D$2&amp;"!C54"),"")</f>
        <v>11</v>
      </c>
      <c r="E33" s="91">
        <f t="shared" ca="1" si="16"/>
        <v>13</v>
      </c>
      <c r="F33" s="91">
        <f t="shared" ca="1" si="16"/>
        <v>14</v>
      </c>
      <c r="G33" s="91" t="str">
        <f t="shared" ca="1" si="16"/>
        <v/>
      </c>
      <c r="H33" s="91" t="str">
        <f t="shared" ca="1" si="16"/>
        <v/>
      </c>
      <c r="I33" s="91" t="str">
        <f t="shared" ca="1" si="16"/>
        <v/>
      </c>
      <c r="J33" s="91" t="str">
        <f t="shared" ca="1" si="16"/>
        <v/>
      </c>
      <c r="K33" s="28">
        <f ca="1">C33*100</f>
        <v>1300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12</v>
      </c>
      <c r="D34" s="91">
        <f t="shared" ref="D34:J34" ca="1" si="17">IF(D$2&lt;&gt;"",INDIRECT(D$2&amp;"!C55"),"")</f>
        <v>11</v>
      </c>
      <c r="E34" s="91">
        <f t="shared" ca="1" si="17"/>
        <v>11</v>
      </c>
      <c r="F34" s="91">
        <f t="shared" ca="1" si="17"/>
        <v>13</v>
      </c>
      <c r="G34" s="91" t="str">
        <f t="shared" ca="1" si="17"/>
        <v/>
      </c>
      <c r="H34" s="91" t="str">
        <f t="shared" ca="1" si="17"/>
        <v/>
      </c>
      <c r="I34" s="91" t="str">
        <f t="shared" ca="1" si="17"/>
        <v/>
      </c>
      <c r="J34" s="91" t="str">
        <f t="shared" ca="1" si="17"/>
        <v/>
      </c>
      <c r="K34" s="29">
        <f ca="1">C34</f>
        <v>12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13</v>
      </c>
      <c r="D35" s="91">
        <f t="shared" ref="D35:J35" ca="1" si="18">IF(D$2&lt;&gt;"",INDIRECT(D$2&amp;"!C56"),"")</f>
        <v>14</v>
      </c>
      <c r="E35" s="91">
        <f t="shared" ca="1" si="18"/>
        <v>14</v>
      </c>
      <c r="F35" s="91">
        <f t="shared" ca="1" si="18"/>
        <v>11</v>
      </c>
      <c r="G35" s="91" t="str">
        <f t="shared" ca="1" si="18"/>
        <v/>
      </c>
      <c r="H35" s="91" t="str">
        <f t="shared" ca="1" si="18"/>
        <v/>
      </c>
      <c r="I35" s="91" t="str">
        <f t="shared" ca="1" si="18"/>
        <v/>
      </c>
      <c r="J35" s="91" t="str">
        <f t="shared" ca="1" si="18"/>
        <v/>
      </c>
      <c r="K35" s="29">
        <f ca="1">C35</f>
        <v>13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1.24</v>
      </c>
      <c r="D36" s="30">
        <f t="shared" ref="D36:J36" ca="1" si="19">IF(D$2&lt;&gt;"",INDIRECT(D$2&amp;"!C57"),"")</f>
        <v>1.25</v>
      </c>
      <c r="E36" s="30">
        <f t="shared" ca="1" si="19"/>
        <v>1.5000000000000004</v>
      </c>
      <c r="F36" s="30">
        <f t="shared" ca="1" si="19"/>
        <v>0.97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124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No.47</v>
      </c>
      <c r="E39" s="26" t="str">
        <f t="shared" si="20"/>
        <v>No.48</v>
      </c>
      <c r="F39" s="26" t="str">
        <f t="shared" si="20"/>
        <v>No.49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91">
        <f t="shared" ref="D40:J40" ca="1" si="21">IF(D$2&lt;&gt;"",INDIRECT(D$2&amp;"!D54"),"")</f>
        <v>0</v>
      </c>
      <c r="E40" s="91">
        <f t="shared" ca="1" si="21"/>
        <v>0</v>
      </c>
      <c r="F40" s="91">
        <f t="shared" ca="1" si="21"/>
        <v>0</v>
      </c>
      <c r="G40" s="91" t="str">
        <f t="shared" ca="1" si="21"/>
        <v/>
      </c>
      <c r="H40" s="91" t="str">
        <f t="shared" ca="1" si="21"/>
        <v/>
      </c>
      <c r="I40" s="91" t="str">
        <f t="shared" ca="1" si="21"/>
        <v/>
      </c>
      <c r="J40" s="91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91" t="str">
        <f t="shared" ref="D41:J41" ca="1" si="22">IF(D$2&lt;&gt;"",INDIRECT(D$2&amp;"!D55"),"")</f>
        <v/>
      </c>
      <c r="E41" s="91" t="str">
        <f t="shared" ca="1" si="22"/>
        <v/>
      </c>
      <c r="F41" s="91" t="str">
        <f t="shared" ca="1" si="22"/>
        <v/>
      </c>
      <c r="G41" s="91" t="str">
        <f t="shared" ca="1" si="22"/>
        <v/>
      </c>
      <c r="H41" s="91" t="str">
        <f t="shared" ca="1" si="22"/>
        <v/>
      </c>
      <c r="I41" s="91" t="str">
        <f t="shared" ca="1" si="22"/>
        <v/>
      </c>
      <c r="J41" s="91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91" t="str">
        <f t="shared" ref="D42:J42" ca="1" si="23">IF(D$2&lt;&gt;"",INDIRECT(D$2&amp;"!D56"),"")</f>
        <v/>
      </c>
      <c r="E42" s="91" t="str">
        <f t="shared" ca="1" si="23"/>
        <v/>
      </c>
      <c r="F42" s="91" t="str">
        <f t="shared" ca="1" si="23"/>
        <v/>
      </c>
      <c r="G42" s="91" t="str">
        <f t="shared" ca="1" si="23"/>
        <v/>
      </c>
      <c r="H42" s="91" t="str">
        <f t="shared" ca="1" si="23"/>
        <v/>
      </c>
      <c r="I42" s="91" t="str">
        <f t="shared" ca="1" si="23"/>
        <v/>
      </c>
      <c r="J42" s="91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No.47</v>
      </c>
      <c r="E46" s="26" t="str">
        <f t="shared" si="25"/>
        <v>No.48</v>
      </c>
      <c r="F46" s="26" t="str">
        <f t="shared" si="25"/>
        <v>No.49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13</v>
      </c>
      <c r="D47" s="91">
        <f t="shared" ref="D47:J47" ca="1" si="26">IF(D$2&lt;&gt;"",INDIRECT(D$2&amp;"!E54"),"")</f>
        <v>11</v>
      </c>
      <c r="E47" s="91">
        <f t="shared" ca="1" si="26"/>
        <v>13</v>
      </c>
      <c r="F47" s="91">
        <f t="shared" ca="1" si="26"/>
        <v>14</v>
      </c>
      <c r="G47" s="91" t="str">
        <f t="shared" ca="1" si="26"/>
        <v/>
      </c>
      <c r="H47" s="91" t="str">
        <f t="shared" ca="1" si="26"/>
        <v/>
      </c>
      <c r="I47" s="91" t="str">
        <f t="shared" ca="1" si="26"/>
        <v/>
      </c>
      <c r="J47" s="91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12</v>
      </c>
      <c r="D48" s="91">
        <f t="shared" ref="D48:J48" ca="1" si="27">IF(D$2&lt;&gt;"",INDIRECT(D$2&amp;"!E55"),"")</f>
        <v>11</v>
      </c>
      <c r="E48" s="91">
        <f t="shared" ca="1" si="27"/>
        <v>11</v>
      </c>
      <c r="F48" s="91">
        <f t="shared" ca="1" si="27"/>
        <v>13</v>
      </c>
      <c r="G48" s="91" t="str">
        <f t="shared" ca="1" si="27"/>
        <v/>
      </c>
      <c r="H48" s="91" t="str">
        <f t="shared" ca="1" si="27"/>
        <v/>
      </c>
      <c r="I48" s="91" t="str">
        <f t="shared" ca="1" si="27"/>
        <v/>
      </c>
      <c r="J48" s="91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13</v>
      </c>
      <c r="D49" s="91">
        <f t="shared" ref="D49:J49" ca="1" si="28">IF(D$2&lt;&gt;"",INDIRECT(D$2&amp;"!E56"),"")</f>
        <v>14</v>
      </c>
      <c r="E49" s="91">
        <f t="shared" ca="1" si="28"/>
        <v>14</v>
      </c>
      <c r="F49" s="91">
        <f t="shared" ca="1" si="28"/>
        <v>11</v>
      </c>
      <c r="G49" s="91" t="str">
        <f t="shared" ca="1" si="28"/>
        <v/>
      </c>
      <c r="H49" s="91" t="str">
        <f t="shared" ca="1" si="28"/>
        <v/>
      </c>
      <c r="I49" s="91" t="str">
        <f t="shared" ca="1" si="28"/>
        <v/>
      </c>
      <c r="J49" s="91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1.24</v>
      </c>
      <c r="D50" s="30">
        <f t="shared" ref="D50:J50" ca="1" si="29">IF(D$2&lt;&gt;"",INDIRECT(D$2&amp;"!E57"),"")</f>
        <v>1.25</v>
      </c>
      <c r="E50" s="30">
        <f t="shared" ca="1" si="29"/>
        <v>1.5000000000000004</v>
      </c>
      <c r="F50" s="30">
        <f t="shared" ca="1" si="29"/>
        <v>0.97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76.5</v>
      </c>
      <c r="D54" s="14" t="str">
        <f ca="1">IF($C$18=0,"",ROUND((C40/C18*100),1))</f>
        <v/>
      </c>
      <c r="E54" s="35">
        <f ca="1">ROUND((C47/C25*100),1)</f>
        <v>76.5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51.9</v>
      </c>
      <c r="D55" s="14" t="str">
        <f ca="1">IF($C$18=0,"",ROUND((C43/C21)*100,1))</f>
        <v/>
      </c>
      <c r="E55" s="35">
        <f ca="1">ROUND((C50/C28)*100,1)</f>
        <v>51.9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No.47</v>
      </c>
      <c r="E59" s="26" t="str">
        <f t="shared" si="30"/>
        <v>No.48</v>
      </c>
      <c r="F59" s="26" t="str">
        <f t="shared" si="30"/>
        <v>No.49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4</v>
      </c>
      <c r="D60" s="91">
        <f t="shared" ref="D60:J60" ca="1" si="31">IF(D$2&lt;&gt;"",INDIRECT(D$2&amp;"!C66"),"")</f>
        <v>4</v>
      </c>
      <c r="E60" s="91">
        <f t="shared" ca="1" si="31"/>
        <v>4</v>
      </c>
      <c r="F60" s="91">
        <f t="shared" ca="1" si="31"/>
        <v>5</v>
      </c>
      <c r="G60" s="91" t="str">
        <f t="shared" ca="1" si="31"/>
        <v/>
      </c>
      <c r="H60" s="91" t="str">
        <f t="shared" ca="1" si="31"/>
        <v/>
      </c>
      <c r="I60" s="91" t="str">
        <f t="shared" ca="1" si="31"/>
        <v/>
      </c>
      <c r="J60" s="91" t="str">
        <f t="shared" ca="1" si="31"/>
        <v/>
      </c>
      <c r="K60" s="28">
        <f ca="1">C60*100</f>
        <v>400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16</v>
      </c>
      <c r="D61" s="91">
        <f t="shared" ref="D61:J61" ca="1" si="32">IF(D$2&lt;&gt;"",INDIRECT(D$2&amp;"!C67"),"")</f>
        <v>19</v>
      </c>
      <c r="E61" s="91">
        <f t="shared" ca="1" si="32"/>
        <v>13</v>
      </c>
      <c r="F61" s="91">
        <f t="shared" ca="1" si="32"/>
        <v>17</v>
      </c>
      <c r="G61" s="91" t="str">
        <f t="shared" ca="1" si="32"/>
        <v/>
      </c>
      <c r="H61" s="91" t="str">
        <f t="shared" ca="1" si="32"/>
        <v/>
      </c>
      <c r="I61" s="91" t="str">
        <f t="shared" ca="1" si="32"/>
        <v/>
      </c>
      <c r="J61" s="91" t="str">
        <f t="shared" ca="1" si="32"/>
        <v/>
      </c>
      <c r="K61" s="29">
        <f ca="1">C61</f>
        <v>16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20</v>
      </c>
      <c r="D62" s="91">
        <f t="shared" ref="D62:J62" ca="1" si="33">IF(D$2&lt;&gt;"",INDIRECT(D$2&amp;"!C68"),"")</f>
        <v>26</v>
      </c>
      <c r="E62" s="91">
        <f t="shared" ca="1" si="33"/>
        <v>17</v>
      </c>
      <c r="F62" s="91">
        <f t="shared" ca="1" si="33"/>
        <v>18</v>
      </c>
      <c r="G62" s="91" t="str">
        <f t="shared" ca="1" si="33"/>
        <v/>
      </c>
      <c r="H62" s="91" t="str">
        <f t="shared" ca="1" si="33"/>
        <v/>
      </c>
      <c r="I62" s="91" t="str">
        <f t="shared" ca="1" si="33"/>
        <v/>
      </c>
      <c r="J62" s="91" t="str">
        <f t="shared" ca="1" si="33"/>
        <v/>
      </c>
      <c r="K62" s="29">
        <f ca="1">C62</f>
        <v>20</v>
      </c>
    </row>
    <row r="63" spans="1:21" ht="12.75" customHeight="1" x14ac:dyDescent="0.15">
      <c r="A63" s="100" t="s">
        <v>25</v>
      </c>
      <c r="B63" s="101"/>
      <c r="C63" s="4">
        <f ca="1">ROUND(AVERAGE(D63:J63),3)</f>
        <v>1.147</v>
      </c>
      <c r="D63" s="30">
        <f t="shared" ref="D63:J63" ca="1" si="34">IF(D$2&lt;&gt;"",INDIRECT(D$2&amp;"!C69"),"")</f>
        <v>1.8399999999999999</v>
      </c>
      <c r="E63" s="30">
        <f t="shared" ca="1" si="34"/>
        <v>0.55999999999999961</v>
      </c>
      <c r="F63" s="30">
        <f t="shared" ca="1" si="34"/>
        <v>1.0400000000000007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114.7</v>
      </c>
    </row>
    <row r="64" spans="1:21" ht="12.75" customHeight="1" x14ac:dyDescent="0.15">
      <c r="K64" s="18" t="str">
        <f ca="1">"形状比＝"&amp;ROUND(K61/K62*100,0)&amp;"、Sr＝"&amp;ROUND((10000/K60)^0.5/K61*100,0)</f>
        <v>形状比＝80、Sr＝31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No.47</v>
      </c>
      <c r="E67" s="26" t="str">
        <f t="shared" si="35"/>
        <v>No.48</v>
      </c>
      <c r="F67" s="26" t="str">
        <f t="shared" si="35"/>
        <v>No.49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91">
        <f t="shared" ref="D68:J68" ca="1" si="36">IF(D$2&lt;&gt;"",INDIRECT(D$2&amp;"!D66"),"")</f>
        <v>0</v>
      </c>
      <c r="E68" s="91">
        <f t="shared" ca="1" si="36"/>
        <v>0</v>
      </c>
      <c r="F68" s="91">
        <f t="shared" ca="1" si="36"/>
        <v>0</v>
      </c>
      <c r="G68" s="91" t="str">
        <f t="shared" ca="1" si="36"/>
        <v/>
      </c>
      <c r="H68" s="91" t="str">
        <f t="shared" ca="1" si="36"/>
        <v/>
      </c>
      <c r="I68" s="91" t="str">
        <f t="shared" ca="1" si="36"/>
        <v/>
      </c>
      <c r="J68" s="91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91" t="str">
        <f t="shared" ref="D69:J69" ca="1" si="37">IF(D$2&lt;&gt;"",INDIRECT(D$2&amp;"!D67"),"")</f>
        <v/>
      </c>
      <c r="E69" s="91" t="str">
        <f t="shared" ca="1" si="37"/>
        <v/>
      </c>
      <c r="F69" s="91" t="str">
        <f t="shared" ca="1" si="37"/>
        <v/>
      </c>
      <c r="G69" s="91" t="str">
        <f t="shared" ca="1" si="37"/>
        <v/>
      </c>
      <c r="H69" s="91" t="str">
        <f t="shared" ca="1" si="37"/>
        <v/>
      </c>
      <c r="I69" s="91" t="str">
        <f t="shared" ca="1" si="37"/>
        <v/>
      </c>
      <c r="J69" s="91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91" t="str">
        <f t="shared" ref="D70:J70" ca="1" si="38">IF(D$2&lt;&gt;"",INDIRECT(D$2&amp;"!D68"),"")</f>
        <v/>
      </c>
      <c r="E70" s="91" t="str">
        <f t="shared" ca="1" si="38"/>
        <v/>
      </c>
      <c r="F70" s="91" t="str">
        <f t="shared" ca="1" si="38"/>
        <v/>
      </c>
      <c r="G70" s="91" t="str">
        <f t="shared" ca="1" si="38"/>
        <v/>
      </c>
      <c r="H70" s="91" t="str">
        <f t="shared" ca="1" si="38"/>
        <v/>
      </c>
      <c r="I70" s="91" t="str">
        <f t="shared" ca="1" si="38"/>
        <v/>
      </c>
      <c r="J70" s="91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No.47</v>
      </c>
      <c r="E74" s="26" t="str">
        <f t="shared" si="40"/>
        <v>No.48</v>
      </c>
      <c r="F74" s="26" t="str">
        <f t="shared" si="40"/>
        <v>No.49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4</v>
      </c>
      <c r="D75" s="91">
        <f t="shared" ref="D75:J75" ca="1" si="41">IF(D$2&lt;&gt;"",INDIRECT(D$2&amp;"!E66"),"")</f>
        <v>4</v>
      </c>
      <c r="E75" s="91">
        <f t="shared" ca="1" si="41"/>
        <v>4</v>
      </c>
      <c r="F75" s="91">
        <f t="shared" ca="1" si="41"/>
        <v>5</v>
      </c>
      <c r="G75" s="91" t="str">
        <f t="shared" ca="1" si="41"/>
        <v/>
      </c>
      <c r="H75" s="91" t="str">
        <f t="shared" ca="1" si="41"/>
        <v/>
      </c>
      <c r="I75" s="91" t="str">
        <f t="shared" ca="1" si="41"/>
        <v/>
      </c>
      <c r="J75" s="91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16</v>
      </c>
      <c r="D76" s="91">
        <f t="shared" ref="D76:J76" ca="1" si="42">IF(D$2&lt;&gt;"",INDIRECT(D$2&amp;"!E67"),"")</f>
        <v>19</v>
      </c>
      <c r="E76" s="91">
        <f t="shared" ca="1" si="42"/>
        <v>13</v>
      </c>
      <c r="F76" s="91">
        <f t="shared" ca="1" si="42"/>
        <v>17</v>
      </c>
      <c r="G76" s="91" t="str">
        <f t="shared" ca="1" si="42"/>
        <v/>
      </c>
      <c r="H76" s="91" t="str">
        <f t="shared" ca="1" si="42"/>
        <v/>
      </c>
      <c r="I76" s="91" t="str">
        <f t="shared" ca="1" si="42"/>
        <v/>
      </c>
      <c r="J76" s="91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20</v>
      </c>
      <c r="D77" s="91">
        <f t="shared" ref="D77:J77" ca="1" si="43">IF(D$2&lt;&gt;"",INDIRECT(D$2&amp;"!E68"),"")</f>
        <v>26</v>
      </c>
      <c r="E77" s="91">
        <f t="shared" ca="1" si="43"/>
        <v>17</v>
      </c>
      <c r="F77" s="91">
        <f t="shared" ca="1" si="43"/>
        <v>18</v>
      </c>
      <c r="G77" s="91" t="str">
        <f t="shared" ca="1" si="43"/>
        <v/>
      </c>
      <c r="H77" s="91" t="str">
        <f t="shared" ca="1" si="43"/>
        <v/>
      </c>
      <c r="I77" s="91" t="str">
        <f t="shared" ca="1" si="43"/>
        <v/>
      </c>
      <c r="J77" s="91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1.147</v>
      </c>
      <c r="D78" s="30">
        <f t="shared" ref="D78:J78" ca="1" si="44">IF(D$2&lt;&gt;"",INDIRECT(D$2&amp;"!E69"),"")</f>
        <v>1.8399999999999999</v>
      </c>
      <c r="E78" s="30">
        <f t="shared" ca="1" si="44"/>
        <v>0.55999999999999961</v>
      </c>
      <c r="F78" s="30">
        <f t="shared" ca="1" si="44"/>
        <v>1.0400000000000007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362</v>
      </c>
    </row>
    <row r="93" spans="1:11" x14ac:dyDescent="0.15">
      <c r="B93" s="10" t="s">
        <v>363</v>
      </c>
    </row>
    <row r="94" spans="1:11" x14ac:dyDescent="0.15">
      <c r="B94" s="10" t="s">
        <v>364</v>
      </c>
    </row>
    <row r="96" spans="1:11" x14ac:dyDescent="0.15">
      <c r="B96" s="10" t="s">
        <v>365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3300"/>
  </sheetPr>
  <dimension ref="A1:AJ120"/>
  <sheetViews>
    <sheetView showGridLines="0" tabSelected="1" view="pageBreakPreview" topLeftCell="A28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  <c r="D1" s="1" t="s">
        <v>51</v>
      </c>
    </row>
    <row r="2" spans="1:36" ht="21" customHeight="1" x14ac:dyDescent="0.15">
      <c r="A2" s="113" t="s">
        <v>89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61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60">
        <v>0</v>
      </c>
      <c r="L3" s="60">
        <v>12</v>
      </c>
      <c r="M3" s="60">
        <v>22</v>
      </c>
      <c r="N3" s="60">
        <v>32</v>
      </c>
      <c r="O3" s="60">
        <v>42</v>
      </c>
      <c r="P3" s="60" t="s">
        <v>14</v>
      </c>
      <c r="Q3" s="60">
        <v>0</v>
      </c>
      <c r="R3" s="60">
        <v>12</v>
      </c>
      <c r="S3" s="60">
        <v>22</v>
      </c>
      <c r="T3" s="60">
        <v>32</v>
      </c>
      <c r="U3" s="60" t="s">
        <v>14</v>
      </c>
      <c r="V3" s="60">
        <v>0</v>
      </c>
      <c r="W3" s="60">
        <v>12</v>
      </c>
      <c r="X3" s="60">
        <v>22</v>
      </c>
      <c r="Y3" s="60">
        <v>42</v>
      </c>
      <c r="Z3" s="60" t="s">
        <v>14</v>
      </c>
      <c r="AA3" s="60">
        <v>0</v>
      </c>
      <c r="AB3" s="60">
        <v>12</v>
      </c>
      <c r="AC3" s="60">
        <v>22</v>
      </c>
      <c r="AD3" s="60">
        <v>32</v>
      </c>
      <c r="AE3" s="60">
        <v>42</v>
      </c>
      <c r="AF3" s="60" t="s">
        <v>14</v>
      </c>
      <c r="AG3" s="60">
        <v>0</v>
      </c>
      <c r="AH3" s="60">
        <v>12</v>
      </c>
      <c r="AI3" s="60">
        <v>42</v>
      </c>
      <c r="AJ3" s="60" t="s">
        <v>14</v>
      </c>
    </row>
    <row r="4" spans="1:36" ht="12.95" customHeight="1" x14ac:dyDescent="0.15">
      <c r="A4" s="59">
        <v>481</v>
      </c>
      <c r="B4" s="107" t="s">
        <v>64</v>
      </c>
      <c r="C4" s="107"/>
      <c r="D4" s="59">
        <v>18</v>
      </c>
      <c r="E4" s="59">
        <v>16</v>
      </c>
      <c r="F4" s="4">
        <f t="shared" ref="F4:F43" si="0">IF(D4&gt;0,IF(B4="スギ",P4,IF(B4="ヒノキ",U4,IF(B4="アカマツ",Z4,IF(B4="カラマツ",AF4,AJ4)))),"")</f>
        <v>0.21</v>
      </c>
      <c r="G4" s="5"/>
      <c r="H4" s="59"/>
      <c r="I4" s="85" t="s">
        <v>83</v>
      </c>
      <c r="J4" s="1" t="s">
        <v>15</v>
      </c>
      <c r="K4" s="60">
        <f t="shared" ref="K4:K43" si="1">IF(ROUND(10^(-5+0.8769+1.7454*LOG(D4)+1.014*LOG(E4)),2)&gt;=0.01,ROUND(10^(-5+0.8769+1.7454*LOG(D4)+1.014*LOG(E4)),2),ROUND(10^(-5+0.8769+1.7454*LOG(D4)+1.014*LOG(E4)),3))</f>
        <v>0.19</v>
      </c>
      <c r="L4" s="60">
        <f t="shared" ref="L4:L43" si="2">ROUND(10^(-5+0.73504+1.83346*LOG(D4)+1.06569*LOG(E4)),2)</f>
        <v>0.21</v>
      </c>
      <c r="M4" s="60">
        <f t="shared" ref="M4:M43" si="3">ROUND(10^(-5+0.71514+1.74357*LOG(D4)+1.17719*LOG(E4)),2)</f>
        <v>0.21</v>
      </c>
      <c r="N4" s="60">
        <f t="shared" ref="N4:N43" si="4">ROUND(10^(-5+0.82956+1.76381*LOG(D4)+1.06412*LOG(E4)),2)</f>
        <v>0.21</v>
      </c>
      <c r="O4" s="60">
        <f t="shared" ref="O4:O43" si="5">ROUND(10^(-5+0.88226+1.79204*LOG(D4)+0.99303*LOG(E4)),2)</f>
        <v>0.21</v>
      </c>
      <c r="P4" s="60">
        <f>HLOOKUP($D4,K$3:O$43,MATCH($A4,$A$3:$A$43,0),1)</f>
        <v>0.21</v>
      </c>
      <c r="Q4" s="60">
        <f t="shared" ref="Q4:Q43" si="6">IF(ROUND(10^(1.810672*LOG(D4)+0.982833*LOG(E4)-4.173533),2)&gt;=0.01,ROUND(10^(1.810672*LOG(D4)+0.982833*LOG(E4)-4.173533),2),ROUND(10^(1.810672*LOG(D4)+0.982833*LOG(E4)-4.173533),3))</f>
        <v>0.19</v>
      </c>
      <c r="R4" s="60">
        <f t="shared" ref="R4:R43" si="7">ROUND(10^(1.905709*LOG(D4)+1.011385*LOG(E4)-4.293729),2)</f>
        <v>0.21</v>
      </c>
      <c r="S4" s="60">
        <f t="shared" ref="S4:S43" si="8">ROUND(10^(1.771888*LOG(D4)+1.138415*LOG(E4)-4.271259),2)</f>
        <v>0.21</v>
      </c>
      <c r="T4" s="60">
        <f t="shared" ref="T4:T43" si="9">ROUND(10^(1.671519*LOG(D4)+1.363617*LOG(E4)-4.404407),2)</f>
        <v>0.22</v>
      </c>
      <c r="U4" s="60">
        <f t="shared" ref="U4:U43" si="10">HLOOKUP($D4,Q$3:T$43,MATCH($A4,$A$3:$A$43,0),1)</f>
        <v>0.21</v>
      </c>
      <c r="V4" s="60">
        <f t="shared" ref="V4:V43" si="11">IF(ROUND(10^(-4.249503+1.946501*LOG(D4)+0.942682*LOG(E4)),2)&gt;=0.01,ROUND(10^(-4.249503+1.946501*LOG(D4)+0.942682*LOG(E4)),2),ROUND(10^(-4.249503+1.946501*LOG(D4)+0.942682*LOG(E4)),3))</f>
        <v>0.21</v>
      </c>
      <c r="W4" s="60">
        <f t="shared" ref="W4:W43" si="12">ROUND(10^(-4.155639+1.847898*LOG(D4)+0.951955*LOG(E4)),2)</f>
        <v>0.2</v>
      </c>
      <c r="X4" s="60">
        <f t="shared" ref="X4:X43" si="13">ROUND(10^(-4.194535+1.804172*LOG(D4)+1.034248*LOG(E4)),2)</f>
        <v>0.21</v>
      </c>
      <c r="Y4" s="60">
        <f t="shared" ref="Y4:Y43" si="14">ROUND(10^(-4.42347+2.006485*LOG(D4)+0.967757*LOG(E4)),2)</f>
        <v>0.18</v>
      </c>
      <c r="Z4" s="60">
        <f t="shared" ref="Z4:Z43" si="15">HLOOKUP($D4,V$3:Y$43,MATCH($A4,$A$3:$A$43,0),1)</f>
        <v>0.2</v>
      </c>
      <c r="AA4" s="60">
        <f t="shared" ref="AA4:AA43" si="16">IF(ROUND(10^(1.80389*LOG(D4)+0.962587*LOG(E4)-4.155099),2)&gt;=0.01,ROUND(10^(1.80389*LOG(D4)+0.962587*LOG(E4)-4.155099),2),ROUND(10^(1.80389*LOG(D4)+0.962587*LOG(E4)-4.155099),3))</f>
        <v>0.19</v>
      </c>
      <c r="AB4" s="60">
        <f t="shared" ref="AB4:AB43" si="17">ROUND(10^(1.979213*LOG(D4)+0.998347*LOG(E4)-4.369281),2)</f>
        <v>0.21</v>
      </c>
      <c r="AC4" s="60">
        <f t="shared" ref="AC4:AC43" si="18">ROUND(10^(1.904401*LOG(D4)+1.062478*LOG(E4)-4.348104),2)</f>
        <v>0.21</v>
      </c>
      <c r="AD4" s="60">
        <f t="shared" ref="AD4:AD43" si="19">ROUND(10^(1.640825*LOG(D4)+1.080387*LOG(E4)-3.976731),2)</f>
        <v>0.24</v>
      </c>
      <c r="AE4" s="60">
        <f t="shared" ref="AE4:AE43" si="20">ROUND(10^(1.90887*LOG(D4)+1.088002*LOG(E4)-4.431495),2)</f>
        <v>0.19</v>
      </c>
      <c r="AF4" s="60">
        <f t="shared" ref="AF4:AF43" si="21">HLOOKUP($D4,AA$3:AE$43,MATCH($A4,$A$3:$A$43,0),1)</f>
        <v>0.21</v>
      </c>
      <c r="AG4" s="60">
        <f t="shared" ref="AG4:AG43" si="22">IF(ROUND(10^(1.94019664*LOG(D4)+0.84689666*LOG(E4)-4.20067295),2)&gt;=0.01,ROUND(10^(1.94019664*LOG(D4)+0.84689666*LOG(E4)-4.20067295),2),ROUND(10^(1.94019664*LOG(D4)+0.84689666*LOG(E4)-4.20067295),3))</f>
        <v>0.18</v>
      </c>
      <c r="AH4" s="60">
        <f t="shared" ref="AH4:AH43" si="23">ROUND(10^(1.93813902*LOG(D4)+0.96697002*LOG(E4)-4.32216295),2)</f>
        <v>0.19</v>
      </c>
      <c r="AI4" s="60">
        <f t="shared" ref="AI4:AI43" si="24">ROUND(10^(1.82464098*LOG(D4)+0.97625989*LOG(E4)-4.15096808),2)</f>
        <v>0.21</v>
      </c>
      <c r="AJ4" s="60">
        <f t="shared" ref="AJ4:AJ43" si="25">HLOOKUP($D4,AG$3:AI$43,MATCH($A4,$A$3:$A$43,0),1)</f>
        <v>0.19</v>
      </c>
    </row>
    <row r="5" spans="1:36" ht="12.95" customHeight="1" x14ac:dyDescent="0.15">
      <c r="A5" s="59">
        <v>482</v>
      </c>
      <c r="B5" s="107" t="s">
        <v>64</v>
      </c>
      <c r="C5" s="107"/>
      <c r="D5" s="59">
        <v>12</v>
      </c>
      <c r="E5" s="59">
        <v>11</v>
      </c>
      <c r="F5" s="4">
        <f t="shared" si="0"/>
        <v>7.0000000000000007E-2</v>
      </c>
      <c r="G5" s="5"/>
      <c r="H5" s="59"/>
      <c r="I5" s="59"/>
      <c r="J5" s="1" t="s">
        <v>15</v>
      </c>
      <c r="K5" s="60">
        <f t="shared" si="1"/>
        <v>7.0000000000000007E-2</v>
      </c>
      <c r="L5" s="60">
        <f t="shared" si="2"/>
        <v>7.0000000000000007E-2</v>
      </c>
      <c r="M5" s="60">
        <f t="shared" si="3"/>
        <v>7.0000000000000007E-2</v>
      </c>
      <c r="N5" s="60">
        <f t="shared" si="4"/>
        <v>7.0000000000000007E-2</v>
      </c>
      <c r="O5" s="60">
        <f t="shared" si="5"/>
        <v>7.0000000000000007E-2</v>
      </c>
      <c r="P5" s="60">
        <f t="shared" ref="P5:P43" si="26">HLOOKUP($D5,K$3:O$43,MATCH(A5,$A$3:$A$43,0),1)</f>
        <v>7.0000000000000007E-2</v>
      </c>
      <c r="Q5" s="60">
        <f t="shared" si="6"/>
        <v>0.06</v>
      </c>
      <c r="R5" s="60">
        <f t="shared" si="7"/>
        <v>7.0000000000000007E-2</v>
      </c>
      <c r="S5" s="60">
        <f t="shared" si="8"/>
        <v>7.0000000000000007E-2</v>
      </c>
      <c r="T5" s="60">
        <f t="shared" si="9"/>
        <v>7.0000000000000007E-2</v>
      </c>
      <c r="U5" s="60">
        <f t="shared" si="10"/>
        <v>7.0000000000000007E-2</v>
      </c>
      <c r="V5" s="60">
        <f t="shared" si="11"/>
        <v>7.0000000000000007E-2</v>
      </c>
      <c r="W5" s="60">
        <f t="shared" si="12"/>
        <v>7.0000000000000007E-2</v>
      </c>
      <c r="X5" s="60">
        <f t="shared" si="13"/>
        <v>7.0000000000000007E-2</v>
      </c>
      <c r="Y5" s="60">
        <f t="shared" si="14"/>
        <v>0.06</v>
      </c>
      <c r="Z5" s="60">
        <f t="shared" si="15"/>
        <v>7.0000000000000007E-2</v>
      </c>
      <c r="AA5" s="60">
        <f t="shared" si="16"/>
        <v>0.06</v>
      </c>
      <c r="AB5" s="60">
        <f t="shared" si="17"/>
        <v>0.06</v>
      </c>
      <c r="AC5" s="60">
        <f t="shared" si="18"/>
        <v>7.0000000000000007E-2</v>
      </c>
      <c r="AD5" s="60">
        <f t="shared" si="19"/>
        <v>0.08</v>
      </c>
      <c r="AE5" s="60">
        <f t="shared" si="20"/>
        <v>0.06</v>
      </c>
      <c r="AF5" s="60">
        <f t="shared" si="21"/>
        <v>0.06</v>
      </c>
      <c r="AG5" s="60">
        <f t="shared" si="22"/>
        <v>0.06</v>
      </c>
      <c r="AH5" s="60">
        <f t="shared" si="23"/>
        <v>0.06</v>
      </c>
      <c r="AI5" s="60">
        <f t="shared" si="24"/>
        <v>7.0000000000000007E-2</v>
      </c>
      <c r="AJ5" s="60">
        <f t="shared" si="25"/>
        <v>0.06</v>
      </c>
    </row>
    <row r="6" spans="1:36" ht="12.95" customHeight="1" x14ac:dyDescent="0.15">
      <c r="A6" s="90">
        <v>483</v>
      </c>
      <c r="B6" s="107" t="s">
        <v>64</v>
      </c>
      <c r="C6" s="107"/>
      <c r="D6" s="75">
        <v>14</v>
      </c>
      <c r="E6" s="59">
        <v>13</v>
      </c>
      <c r="F6" s="4">
        <f t="shared" si="0"/>
        <v>0.1</v>
      </c>
      <c r="G6" s="59"/>
      <c r="H6" s="75" t="s">
        <v>61</v>
      </c>
      <c r="I6" s="59" t="s">
        <v>84</v>
      </c>
      <c r="J6" s="1" t="s">
        <v>15</v>
      </c>
      <c r="K6" s="60">
        <f t="shared" si="1"/>
        <v>0.1</v>
      </c>
      <c r="L6" s="60">
        <f t="shared" si="2"/>
        <v>0.11</v>
      </c>
      <c r="M6" s="60">
        <f t="shared" si="3"/>
        <v>0.11</v>
      </c>
      <c r="N6" s="60">
        <f t="shared" si="4"/>
        <v>0.11</v>
      </c>
      <c r="O6" s="60">
        <f t="shared" si="5"/>
        <v>0.11</v>
      </c>
      <c r="P6" s="60">
        <f t="shared" si="26"/>
        <v>0.11</v>
      </c>
      <c r="Q6" s="60">
        <f t="shared" si="6"/>
        <v>0.1</v>
      </c>
      <c r="R6" s="60">
        <f t="shared" si="7"/>
        <v>0.1</v>
      </c>
      <c r="S6" s="60">
        <f t="shared" si="8"/>
        <v>0.11</v>
      </c>
      <c r="T6" s="60">
        <f t="shared" si="9"/>
        <v>0.11</v>
      </c>
      <c r="U6" s="60">
        <f t="shared" si="10"/>
        <v>0.1</v>
      </c>
      <c r="V6" s="60">
        <f t="shared" si="11"/>
        <v>0.11</v>
      </c>
      <c r="W6" s="60">
        <f t="shared" si="12"/>
        <v>0.11</v>
      </c>
      <c r="X6" s="60">
        <f t="shared" si="13"/>
        <v>0.11</v>
      </c>
      <c r="Y6" s="60">
        <f t="shared" si="14"/>
        <v>0.09</v>
      </c>
      <c r="Z6" s="60">
        <f t="shared" si="15"/>
        <v>0.11</v>
      </c>
      <c r="AA6" s="60">
        <f t="shared" si="16"/>
        <v>0.1</v>
      </c>
      <c r="AB6" s="60">
        <f t="shared" si="17"/>
        <v>0.1</v>
      </c>
      <c r="AC6" s="60">
        <f t="shared" si="18"/>
        <v>0.1</v>
      </c>
      <c r="AD6" s="60">
        <f t="shared" si="19"/>
        <v>0.13</v>
      </c>
      <c r="AE6" s="60">
        <f t="shared" si="20"/>
        <v>0.09</v>
      </c>
      <c r="AF6" s="60">
        <f t="shared" si="21"/>
        <v>0.1</v>
      </c>
      <c r="AG6" s="60">
        <f t="shared" si="22"/>
        <v>0.09</v>
      </c>
      <c r="AH6" s="60">
        <f t="shared" si="23"/>
        <v>0.09</v>
      </c>
      <c r="AI6" s="60">
        <f t="shared" si="24"/>
        <v>0.11</v>
      </c>
      <c r="AJ6" s="60">
        <f t="shared" si="25"/>
        <v>0.09</v>
      </c>
    </row>
    <row r="7" spans="1:36" ht="12.95" customHeight="1" x14ac:dyDescent="0.15">
      <c r="A7" s="90">
        <v>484</v>
      </c>
      <c r="B7" s="107" t="s">
        <v>64</v>
      </c>
      <c r="C7" s="107"/>
      <c r="D7" s="75">
        <v>14</v>
      </c>
      <c r="E7" s="59">
        <v>14</v>
      </c>
      <c r="F7" s="4">
        <f t="shared" si="0"/>
        <v>0.11</v>
      </c>
      <c r="G7" s="5"/>
      <c r="H7" s="75"/>
      <c r="I7" s="59"/>
      <c r="J7" s="1" t="s">
        <v>15</v>
      </c>
      <c r="K7" s="60">
        <f t="shared" si="1"/>
        <v>0.11</v>
      </c>
      <c r="L7" s="60">
        <f t="shared" si="2"/>
        <v>0.11</v>
      </c>
      <c r="M7" s="60">
        <f t="shared" si="3"/>
        <v>0.12</v>
      </c>
      <c r="N7" s="60">
        <f t="shared" si="4"/>
        <v>0.12</v>
      </c>
      <c r="O7" s="60">
        <f t="shared" si="5"/>
        <v>0.12</v>
      </c>
      <c r="P7" s="60">
        <f t="shared" si="26"/>
        <v>0.11</v>
      </c>
      <c r="Q7" s="60">
        <f t="shared" si="6"/>
        <v>0.11</v>
      </c>
      <c r="R7" s="60">
        <f t="shared" si="7"/>
        <v>0.11</v>
      </c>
      <c r="S7" s="60">
        <f t="shared" si="8"/>
        <v>0.12</v>
      </c>
      <c r="T7" s="60">
        <f t="shared" si="9"/>
        <v>0.12</v>
      </c>
      <c r="U7" s="60">
        <f t="shared" si="10"/>
        <v>0.11</v>
      </c>
      <c r="V7" s="60">
        <f t="shared" si="11"/>
        <v>0.12</v>
      </c>
      <c r="W7" s="60">
        <f t="shared" si="12"/>
        <v>0.11</v>
      </c>
      <c r="X7" s="60">
        <f t="shared" si="13"/>
        <v>0.11</v>
      </c>
      <c r="Y7" s="60">
        <f t="shared" si="14"/>
        <v>0.1</v>
      </c>
      <c r="Z7" s="60">
        <f t="shared" si="15"/>
        <v>0.11</v>
      </c>
      <c r="AA7" s="60">
        <f t="shared" si="16"/>
        <v>0.1</v>
      </c>
      <c r="AB7" s="60">
        <f t="shared" si="17"/>
        <v>0.11</v>
      </c>
      <c r="AC7" s="60">
        <f t="shared" si="18"/>
        <v>0.11</v>
      </c>
      <c r="AD7" s="60">
        <f t="shared" si="19"/>
        <v>0.14000000000000001</v>
      </c>
      <c r="AE7" s="60">
        <f t="shared" si="20"/>
        <v>0.1</v>
      </c>
      <c r="AF7" s="60">
        <f t="shared" si="21"/>
        <v>0.11</v>
      </c>
      <c r="AG7" s="60">
        <f t="shared" si="22"/>
        <v>0.1</v>
      </c>
      <c r="AH7" s="60">
        <f t="shared" si="23"/>
        <v>0.1</v>
      </c>
      <c r="AI7" s="60">
        <f t="shared" si="24"/>
        <v>0.11</v>
      </c>
      <c r="AJ7" s="60">
        <f t="shared" si="25"/>
        <v>0.1</v>
      </c>
    </row>
    <row r="8" spans="1:36" ht="12.95" customHeight="1" x14ac:dyDescent="0.15">
      <c r="A8" s="90">
        <v>485</v>
      </c>
      <c r="B8" s="107" t="s">
        <v>64</v>
      </c>
      <c r="C8" s="107"/>
      <c r="D8" s="75">
        <v>10</v>
      </c>
      <c r="E8" s="59">
        <v>11</v>
      </c>
      <c r="F8" s="4">
        <f t="shared" si="0"/>
        <v>0.05</v>
      </c>
      <c r="G8" s="5" t="s">
        <v>65</v>
      </c>
      <c r="H8" s="75" t="s">
        <v>61</v>
      </c>
      <c r="I8" s="5" t="s">
        <v>65</v>
      </c>
      <c r="J8" s="1" t="s">
        <v>15</v>
      </c>
      <c r="K8" s="60">
        <f t="shared" si="1"/>
        <v>0.05</v>
      </c>
      <c r="L8" s="60">
        <f t="shared" si="2"/>
        <v>0.05</v>
      </c>
      <c r="M8" s="60">
        <f t="shared" si="3"/>
        <v>0.05</v>
      </c>
      <c r="N8" s="60">
        <f t="shared" si="4"/>
        <v>0.05</v>
      </c>
      <c r="O8" s="60">
        <f t="shared" si="5"/>
        <v>0.05</v>
      </c>
      <c r="P8" s="60">
        <f t="shared" si="26"/>
        <v>0.05</v>
      </c>
      <c r="Q8" s="60">
        <f t="shared" si="6"/>
        <v>0.05</v>
      </c>
      <c r="R8" s="60">
        <f t="shared" si="7"/>
        <v>0.05</v>
      </c>
      <c r="S8" s="60">
        <f t="shared" si="8"/>
        <v>0.05</v>
      </c>
      <c r="T8" s="60">
        <f t="shared" si="9"/>
        <v>0.05</v>
      </c>
      <c r="U8" s="60">
        <f t="shared" si="10"/>
        <v>0.05</v>
      </c>
      <c r="V8" s="60">
        <f t="shared" si="11"/>
        <v>0.05</v>
      </c>
      <c r="W8" s="60">
        <f t="shared" si="12"/>
        <v>0.05</v>
      </c>
      <c r="X8" s="60">
        <f t="shared" si="13"/>
        <v>0.05</v>
      </c>
      <c r="Y8" s="60">
        <f t="shared" si="14"/>
        <v>0.04</v>
      </c>
      <c r="Z8" s="60">
        <f t="shared" si="15"/>
        <v>0.05</v>
      </c>
      <c r="AA8" s="60">
        <f t="shared" si="16"/>
        <v>0.04</v>
      </c>
      <c r="AB8" s="60">
        <f t="shared" si="17"/>
        <v>0.04</v>
      </c>
      <c r="AC8" s="60">
        <f t="shared" si="18"/>
        <v>0.05</v>
      </c>
      <c r="AD8" s="60">
        <f t="shared" si="19"/>
        <v>0.06</v>
      </c>
      <c r="AE8" s="60">
        <f t="shared" si="20"/>
        <v>0.04</v>
      </c>
      <c r="AF8" s="60">
        <f t="shared" si="21"/>
        <v>0.04</v>
      </c>
      <c r="AG8" s="60">
        <f t="shared" si="22"/>
        <v>0.04</v>
      </c>
      <c r="AH8" s="60">
        <f t="shared" si="23"/>
        <v>0.04</v>
      </c>
      <c r="AI8" s="60">
        <f t="shared" si="24"/>
        <v>0.05</v>
      </c>
      <c r="AJ8" s="60">
        <f t="shared" si="25"/>
        <v>0.04</v>
      </c>
    </row>
    <row r="9" spans="1:36" ht="12.95" customHeight="1" x14ac:dyDescent="0.15">
      <c r="A9" s="90">
        <v>486</v>
      </c>
      <c r="B9" s="107" t="s">
        <v>64</v>
      </c>
      <c r="C9" s="107"/>
      <c r="D9" s="75">
        <v>10</v>
      </c>
      <c r="E9" s="59">
        <v>9</v>
      </c>
      <c r="F9" s="4">
        <f t="shared" si="0"/>
        <v>0.04</v>
      </c>
      <c r="G9" s="58"/>
      <c r="H9" s="90" t="s">
        <v>61</v>
      </c>
      <c r="I9" s="90" t="s">
        <v>84</v>
      </c>
      <c r="J9" s="1" t="s">
        <v>15</v>
      </c>
      <c r="K9" s="60">
        <f t="shared" si="1"/>
        <v>0.04</v>
      </c>
      <c r="L9" s="60">
        <f t="shared" si="2"/>
        <v>0.04</v>
      </c>
      <c r="M9" s="60">
        <f t="shared" si="3"/>
        <v>0.04</v>
      </c>
      <c r="N9" s="60">
        <f t="shared" si="4"/>
        <v>0.04</v>
      </c>
      <c r="O9" s="60">
        <f t="shared" si="5"/>
        <v>0.04</v>
      </c>
      <c r="P9" s="60">
        <f t="shared" si="26"/>
        <v>0.04</v>
      </c>
      <c r="Q9" s="60">
        <f t="shared" si="6"/>
        <v>0.04</v>
      </c>
      <c r="R9" s="60">
        <f t="shared" si="7"/>
        <v>0.04</v>
      </c>
      <c r="S9" s="60">
        <f t="shared" si="8"/>
        <v>0.04</v>
      </c>
      <c r="T9" s="60">
        <f t="shared" si="9"/>
        <v>0.04</v>
      </c>
      <c r="U9" s="60">
        <f t="shared" si="10"/>
        <v>0.04</v>
      </c>
      <c r="V9" s="60">
        <f t="shared" si="11"/>
        <v>0.04</v>
      </c>
      <c r="W9" s="60">
        <f t="shared" si="12"/>
        <v>0.04</v>
      </c>
      <c r="X9" s="60">
        <f t="shared" si="13"/>
        <v>0.04</v>
      </c>
      <c r="Y9" s="60">
        <f t="shared" si="14"/>
        <v>0.03</v>
      </c>
      <c r="Z9" s="60">
        <f t="shared" si="15"/>
        <v>0.04</v>
      </c>
      <c r="AA9" s="60">
        <f t="shared" si="16"/>
        <v>0.04</v>
      </c>
      <c r="AB9" s="60">
        <f t="shared" si="17"/>
        <v>0.04</v>
      </c>
      <c r="AC9" s="60">
        <f t="shared" si="18"/>
        <v>0.04</v>
      </c>
      <c r="AD9" s="60">
        <f t="shared" si="19"/>
        <v>0.05</v>
      </c>
      <c r="AE9" s="60">
        <f t="shared" si="20"/>
        <v>0.03</v>
      </c>
      <c r="AF9" s="60">
        <f t="shared" si="21"/>
        <v>0.04</v>
      </c>
      <c r="AG9" s="60">
        <f t="shared" si="22"/>
        <v>0.04</v>
      </c>
      <c r="AH9" s="60">
        <f t="shared" si="23"/>
        <v>0.03</v>
      </c>
      <c r="AI9" s="60">
        <f t="shared" si="24"/>
        <v>0.04</v>
      </c>
      <c r="AJ9" s="60">
        <f t="shared" si="25"/>
        <v>0.04</v>
      </c>
    </row>
    <row r="10" spans="1:36" ht="12.95" customHeight="1" x14ac:dyDescent="0.15">
      <c r="A10" s="90">
        <v>487</v>
      </c>
      <c r="B10" s="107" t="s">
        <v>64</v>
      </c>
      <c r="C10" s="107"/>
      <c r="D10" s="75">
        <v>14</v>
      </c>
      <c r="E10" s="59">
        <v>12</v>
      </c>
      <c r="F10" s="4">
        <f t="shared" si="0"/>
        <v>0.1</v>
      </c>
      <c r="G10" s="58"/>
      <c r="H10" s="67"/>
      <c r="I10" s="59"/>
      <c r="J10" s="1" t="s">
        <v>15</v>
      </c>
      <c r="K10" s="60">
        <f t="shared" si="1"/>
        <v>0.09</v>
      </c>
      <c r="L10" s="60">
        <f t="shared" si="2"/>
        <v>0.1</v>
      </c>
      <c r="M10" s="60">
        <f t="shared" si="3"/>
        <v>0.1</v>
      </c>
      <c r="N10" s="60">
        <f t="shared" si="4"/>
        <v>0.1</v>
      </c>
      <c r="O10" s="60">
        <f t="shared" si="5"/>
        <v>0.1</v>
      </c>
      <c r="P10" s="60">
        <f t="shared" si="26"/>
        <v>0.1</v>
      </c>
      <c r="Q10" s="60">
        <f t="shared" si="6"/>
        <v>0.09</v>
      </c>
      <c r="R10" s="60">
        <f t="shared" si="7"/>
        <v>0.1</v>
      </c>
      <c r="S10" s="60">
        <f t="shared" si="8"/>
        <v>0.1</v>
      </c>
      <c r="T10" s="60">
        <f t="shared" si="9"/>
        <v>0.1</v>
      </c>
      <c r="U10" s="60">
        <f t="shared" si="10"/>
        <v>0.1</v>
      </c>
      <c r="V10" s="60">
        <f t="shared" si="11"/>
        <v>0.1</v>
      </c>
      <c r="W10" s="60">
        <f t="shared" si="12"/>
        <v>0.1</v>
      </c>
      <c r="X10" s="60">
        <f t="shared" si="13"/>
        <v>0.1</v>
      </c>
      <c r="Y10" s="60">
        <f t="shared" si="14"/>
        <v>0.08</v>
      </c>
      <c r="Z10" s="60">
        <f t="shared" si="15"/>
        <v>0.1</v>
      </c>
      <c r="AA10" s="60">
        <f t="shared" si="16"/>
        <v>0.09</v>
      </c>
      <c r="AB10" s="60">
        <f t="shared" si="17"/>
        <v>0.09</v>
      </c>
      <c r="AC10" s="60">
        <f t="shared" si="18"/>
        <v>0.1</v>
      </c>
      <c r="AD10" s="60">
        <f t="shared" si="19"/>
        <v>0.12</v>
      </c>
      <c r="AE10" s="60">
        <f t="shared" si="20"/>
        <v>0.09</v>
      </c>
      <c r="AF10" s="60">
        <f t="shared" si="21"/>
        <v>0.09</v>
      </c>
      <c r="AG10" s="60">
        <f t="shared" si="22"/>
        <v>0.09</v>
      </c>
      <c r="AH10" s="60">
        <f t="shared" si="23"/>
        <v>0.09</v>
      </c>
      <c r="AI10" s="60">
        <f t="shared" si="24"/>
        <v>0.1</v>
      </c>
      <c r="AJ10" s="60">
        <f t="shared" si="25"/>
        <v>0.09</v>
      </c>
    </row>
    <row r="11" spans="1:36" ht="12.95" customHeight="1" x14ac:dyDescent="0.15">
      <c r="A11" s="90">
        <v>488</v>
      </c>
      <c r="B11" s="107" t="s">
        <v>64</v>
      </c>
      <c r="C11" s="107"/>
      <c r="D11" s="75">
        <v>12</v>
      </c>
      <c r="E11" s="59">
        <v>11</v>
      </c>
      <c r="F11" s="4">
        <f t="shared" si="0"/>
        <v>7.0000000000000007E-2</v>
      </c>
      <c r="G11" s="5"/>
      <c r="H11" s="67"/>
      <c r="I11" s="59"/>
      <c r="J11" s="1" t="s">
        <v>15</v>
      </c>
      <c r="K11" s="60">
        <f t="shared" si="1"/>
        <v>7.0000000000000007E-2</v>
      </c>
      <c r="L11" s="60">
        <f t="shared" si="2"/>
        <v>7.0000000000000007E-2</v>
      </c>
      <c r="M11" s="60">
        <f t="shared" si="3"/>
        <v>7.0000000000000007E-2</v>
      </c>
      <c r="N11" s="60">
        <f t="shared" si="4"/>
        <v>7.0000000000000007E-2</v>
      </c>
      <c r="O11" s="60">
        <f t="shared" si="5"/>
        <v>7.0000000000000007E-2</v>
      </c>
      <c r="P11" s="60">
        <f t="shared" si="26"/>
        <v>7.0000000000000007E-2</v>
      </c>
      <c r="Q11" s="60">
        <f t="shared" si="6"/>
        <v>0.06</v>
      </c>
      <c r="R11" s="60">
        <f t="shared" si="7"/>
        <v>7.0000000000000007E-2</v>
      </c>
      <c r="S11" s="60">
        <f t="shared" si="8"/>
        <v>7.0000000000000007E-2</v>
      </c>
      <c r="T11" s="60">
        <f t="shared" si="9"/>
        <v>7.0000000000000007E-2</v>
      </c>
      <c r="U11" s="60">
        <f t="shared" si="10"/>
        <v>7.0000000000000007E-2</v>
      </c>
      <c r="V11" s="60">
        <f t="shared" si="11"/>
        <v>7.0000000000000007E-2</v>
      </c>
      <c r="W11" s="60">
        <f t="shared" si="12"/>
        <v>7.0000000000000007E-2</v>
      </c>
      <c r="X11" s="60">
        <f t="shared" si="13"/>
        <v>7.0000000000000007E-2</v>
      </c>
      <c r="Y11" s="60">
        <f t="shared" si="14"/>
        <v>0.06</v>
      </c>
      <c r="Z11" s="60">
        <f t="shared" si="15"/>
        <v>7.0000000000000007E-2</v>
      </c>
      <c r="AA11" s="60">
        <f t="shared" si="16"/>
        <v>0.06</v>
      </c>
      <c r="AB11" s="60">
        <f t="shared" si="17"/>
        <v>0.06</v>
      </c>
      <c r="AC11" s="60">
        <f t="shared" si="18"/>
        <v>7.0000000000000007E-2</v>
      </c>
      <c r="AD11" s="60">
        <f t="shared" si="19"/>
        <v>0.08</v>
      </c>
      <c r="AE11" s="60">
        <f t="shared" si="20"/>
        <v>0.06</v>
      </c>
      <c r="AF11" s="60">
        <f t="shared" si="21"/>
        <v>0.06</v>
      </c>
      <c r="AG11" s="60">
        <f t="shared" si="22"/>
        <v>0.06</v>
      </c>
      <c r="AH11" s="60">
        <f t="shared" si="23"/>
        <v>0.06</v>
      </c>
      <c r="AI11" s="60">
        <f t="shared" si="24"/>
        <v>7.0000000000000007E-2</v>
      </c>
      <c r="AJ11" s="60">
        <f t="shared" si="25"/>
        <v>0.06</v>
      </c>
    </row>
    <row r="12" spans="1:36" ht="12.95" customHeight="1" x14ac:dyDescent="0.15">
      <c r="A12" s="90">
        <v>489</v>
      </c>
      <c r="B12" s="107" t="s">
        <v>64</v>
      </c>
      <c r="C12" s="107"/>
      <c r="D12" s="75">
        <v>18</v>
      </c>
      <c r="E12" s="59">
        <v>16</v>
      </c>
      <c r="F12" s="4">
        <f t="shared" si="0"/>
        <v>0.21</v>
      </c>
      <c r="G12" s="5"/>
      <c r="H12" s="75"/>
      <c r="I12" s="88"/>
      <c r="J12" s="1" t="s">
        <v>15</v>
      </c>
      <c r="K12" s="60">
        <f t="shared" si="1"/>
        <v>0.19</v>
      </c>
      <c r="L12" s="60">
        <f t="shared" si="2"/>
        <v>0.21</v>
      </c>
      <c r="M12" s="60">
        <f t="shared" si="3"/>
        <v>0.21</v>
      </c>
      <c r="N12" s="60">
        <f t="shared" si="4"/>
        <v>0.21</v>
      </c>
      <c r="O12" s="60">
        <f t="shared" si="5"/>
        <v>0.21</v>
      </c>
      <c r="P12" s="60">
        <f t="shared" si="26"/>
        <v>0.21</v>
      </c>
      <c r="Q12" s="60">
        <f t="shared" si="6"/>
        <v>0.19</v>
      </c>
      <c r="R12" s="60">
        <f t="shared" si="7"/>
        <v>0.21</v>
      </c>
      <c r="S12" s="60">
        <f t="shared" si="8"/>
        <v>0.21</v>
      </c>
      <c r="T12" s="60">
        <f t="shared" si="9"/>
        <v>0.22</v>
      </c>
      <c r="U12" s="60">
        <f t="shared" si="10"/>
        <v>0.21</v>
      </c>
      <c r="V12" s="60">
        <f t="shared" si="11"/>
        <v>0.21</v>
      </c>
      <c r="W12" s="60">
        <f t="shared" si="12"/>
        <v>0.2</v>
      </c>
      <c r="X12" s="60">
        <f t="shared" si="13"/>
        <v>0.21</v>
      </c>
      <c r="Y12" s="60">
        <f t="shared" si="14"/>
        <v>0.18</v>
      </c>
      <c r="Z12" s="60">
        <f t="shared" si="15"/>
        <v>0.2</v>
      </c>
      <c r="AA12" s="60">
        <f t="shared" si="16"/>
        <v>0.19</v>
      </c>
      <c r="AB12" s="60">
        <f t="shared" si="17"/>
        <v>0.21</v>
      </c>
      <c r="AC12" s="60">
        <f t="shared" si="18"/>
        <v>0.21</v>
      </c>
      <c r="AD12" s="60">
        <f t="shared" si="19"/>
        <v>0.24</v>
      </c>
      <c r="AE12" s="60">
        <f t="shared" si="20"/>
        <v>0.19</v>
      </c>
      <c r="AF12" s="60">
        <f t="shared" si="21"/>
        <v>0.21</v>
      </c>
      <c r="AG12" s="60">
        <f t="shared" si="22"/>
        <v>0.18</v>
      </c>
      <c r="AH12" s="60">
        <f t="shared" si="23"/>
        <v>0.19</v>
      </c>
      <c r="AI12" s="60">
        <f t="shared" si="24"/>
        <v>0.21</v>
      </c>
      <c r="AJ12" s="60">
        <f t="shared" si="25"/>
        <v>0.19</v>
      </c>
    </row>
    <row r="13" spans="1:36" ht="12.95" customHeight="1" x14ac:dyDescent="0.15">
      <c r="A13" s="90">
        <v>490</v>
      </c>
      <c r="B13" s="107" t="s">
        <v>64</v>
      </c>
      <c r="C13" s="107"/>
      <c r="D13" s="75">
        <v>18</v>
      </c>
      <c r="E13" s="59">
        <v>14</v>
      </c>
      <c r="F13" s="4">
        <f t="shared" si="0"/>
        <v>0.18</v>
      </c>
      <c r="G13" s="5"/>
      <c r="H13" s="67"/>
      <c r="I13" s="59"/>
      <c r="J13" s="1" t="s">
        <v>15</v>
      </c>
      <c r="K13" s="60">
        <f t="shared" si="1"/>
        <v>0.17</v>
      </c>
      <c r="L13" s="60">
        <f t="shared" si="2"/>
        <v>0.18</v>
      </c>
      <c r="M13" s="60">
        <f t="shared" si="3"/>
        <v>0.18</v>
      </c>
      <c r="N13" s="60">
        <f t="shared" si="4"/>
        <v>0.18</v>
      </c>
      <c r="O13" s="60">
        <f t="shared" si="5"/>
        <v>0.19</v>
      </c>
      <c r="P13" s="60">
        <f t="shared" si="26"/>
        <v>0.18</v>
      </c>
      <c r="Q13" s="60">
        <f t="shared" si="6"/>
        <v>0.17</v>
      </c>
      <c r="R13" s="60">
        <f t="shared" si="7"/>
        <v>0.18</v>
      </c>
      <c r="S13" s="60">
        <f t="shared" si="8"/>
        <v>0.18</v>
      </c>
      <c r="T13" s="60">
        <f t="shared" si="9"/>
        <v>0.18</v>
      </c>
      <c r="U13" s="60">
        <f t="shared" si="10"/>
        <v>0.18</v>
      </c>
      <c r="V13" s="60">
        <f t="shared" si="11"/>
        <v>0.19</v>
      </c>
      <c r="W13" s="60">
        <f t="shared" si="12"/>
        <v>0.18</v>
      </c>
      <c r="X13" s="60">
        <f t="shared" si="13"/>
        <v>0.18</v>
      </c>
      <c r="Y13" s="60">
        <f t="shared" si="14"/>
        <v>0.16</v>
      </c>
      <c r="Z13" s="60">
        <f t="shared" si="15"/>
        <v>0.18</v>
      </c>
      <c r="AA13" s="60">
        <f t="shared" si="16"/>
        <v>0.16</v>
      </c>
      <c r="AB13" s="60">
        <f t="shared" si="17"/>
        <v>0.18</v>
      </c>
      <c r="AC13" s="60">
        <f t="shared" si="18"/>
        <v>0.18</v>
      </c>
      <c r="AD13" s="60">
        <f t="shared" si="19"/>
        <v>0.21</v>
      </c>
      <c r="AE13" s="60">
        <f t="shared" si="20"/>
        <v>0.16</v>
      </c>
      <c r="AF13" s="60">
        <f t="shared" si="21"/>
        <v>0.18</v>
      </c>
      <c r="AG13" s="60">
        <f t="shared" si="22"/>
        <v>0.16</v>
      </c>
      <c r="AH13" s="60">
        <f t="shared" si="23"/>
        <v>0.17</v>
      </c>
      <c r="AI13" s="60">
        <f t="shared" si="24"/>
        <v>0.18</v>
      </c>
      <c r="AJ13" s="60">
        <f t="shared" si="25"/>
        <v>0.17</v>
      </c>
    </row>
    <row r="14" spans="1:36" ht="12.95" customHeight="1" x14ac:dyDescent="0.15">
      <c r="A14" s="90">
        <v>491</v>
      </c>
      <c r="B14" s="107" t="s">
        <v>64</v>
      </c>
      <c r="C14" s="107"/>
      <c r="D14" s="75">
        <v>12</v>
      </c>
      <c r="E14" s="59">
        <v>10</v>
      </c>
      <c r="F14" s="4">
        <f t="shared" si="0"/>
        <v>0.06</v>
      </c>
      <c r="G14" s="5" t="s">
        <v>59</v>
      </c>
      <c r="H14" s="75" t="s">
        <v>61</v>
      </c>
      <c r="I14" s="5" t="s">
        <v>59</v>
      </c>
      <c r="J14" s="1" t="s">
        <v>15</v>
      </c>
      <c r="K14" s="60">
        <f t="shared" si="1"/>
        <v>0.06</v>
      </c>
      <c r="L14" s="60">
        <f t="shared" si="2"/>
        <v>0.06</v>
      </c>
      <c r="M14" s="60">
        <f t="shared" si="3"/>
        <v>0.06</v>
      </c>
      <c r="N14" s="60">
        <f t="shared" si="4"/>
        <v>0.06</v>
      </c>
      <c r="O14" s="60">
        <f t="shared" si="5"/>
        <v>0.06</v>
      </c>
      <c r="P14" s="60">
        <f t="shared" si="26"/>
        <v>0.06</v>
      </c>
      <c r="Q14" s="60">
        <f t="shared" si="6"/>
        <v>0.06</v>
      </c>
      <c r="R14" s="60">
        <f t="shared" si="7"/>
        <v>0.06</v>
      </c>
      <c r="S14" s="60">
        <f t="shared" si="8"/>
        <v>0.06</v>
      </c>
      <c r="T14" s="60">
        <f t="shared" si="9"/>
        <v>0.06</v>
      </c>
      <c r="U14" s="60">
        <f t="shared" si="10"/>
        <v>0.06</v>
      </c>
      <c r="V14" s="60">
        <f t="shared" si="11"/>
        <v>0.06</v>
      </c>
      <c r="W14" s="60">
        <f t="shared" si="12"/>
        <v>0.06</v>
      </c>
      <c r="X14" s="60">
        <f t="shared" si="13"/>
        <v>0.06</v>
      </c>
      <c r="Y14" s="60">
        <f t="shared" si="14"/>
        <v>0.05</v>
      </c>
      <c r="Z14" s="60">
        <f t="shared" si="15"/>
        <v>0.06</v>
      </c>
      <c r="AA14" s="60">
        <f t="shared" si="16"/>
        <v>0.06</v>
      </c>
      <c r="AB14" s="60">
        <f t="shared" si="17"/>
        <v>0.06</v>
      </c>
      <c r="AC14" s="60">
        <f t="shared" si="18"/>
        <v>0.06</v>
      </c>
      <c r="AD14" s="60">
        <f t="shared" si="19"/>
        <v>7.0000000000000007E-2</v>
      </c>
      <c r="AE14" s="60">
        <f t="shared" si="20"/>
        <v>0.05</v>
      </c>
      <c r="AF14" s="60">
        <f t="shared" si="21"/>
        <v>0.06</v>
      </c>
      <c r="AG14" s="60">
        <f t="shared" si="22"/>
        <v>0.05</v>
      </c>
      <c r="AH14" s="60">
        <f t="shared" si="23"/>
        <v>0.05</v>
      </c>
      <c r="AI14" s="60">
        <f t="shared" si="24"/>
        <v>0.06</v>
      </c>
      <c r="AJ14" s="60">
        <f t="shared" si="25"/>
        <v>0.05</v>
      </c>
    </row>
    <row r="15" spans="1:36" ht="12.95" customHeight="1" x14ac:dyDescent="0.15">
      <c r="A15" s="90">
        <v>492</v>
      </c>
      <c r="B15" s="107" t="s">
        <v>64</v>
      </c>
      <c r="C15" s="107"/>
      <c r="D15" s="75">
        <v>18</v>
      </c>
      <c r="E15" s="59">
        <v>12</v>
      </c>
      <c r="F15" s="4">
        <f t="shared" si="0"/>
        <v>0.15</v>
      </c>
      <c r="G15" s="5"/>
      <c r="H15" s="67"/>
      <c r="I15" s="59"/>
      <c r="J15" s="1" t="s">
        <v>15</v>
      </c>
      <c r="K15" s="60">
        <f t="shared" si="1"/>
        <v>0.15</v>
      </c>
      <c r="L15" s="60">
        <f t="shared" si="2"/>
        <v>0.15</v>
      </c>
      <c r="M15" s="60">
        <f t="shared" si="3"/>
        <v>0.15</v>
      </c>
      <c r="N15" s="60">
        <f t="shared" si="4"/>
        <v>0.16</v>
      </c>
      <c r="O15" s="60">
        <f t="shared" si="5"/>
        <v>0.16</v>
      </c>
      <c r="P15" s="60">
        <f t="shared" si="26"/>
        <v>0.15</v>
      </c>
      <c r="Q15" s="60">
        <f t="shared" si="6"/>
        <v>0.14000000000000001</v>
      </c>
      <c r="R15" s="60">
        <f t="shared" si="7"/>
        <v>0.15</v>
      </c>
      <c r="S15" s="60">
        <f t="shared" si="8"/>
        <v>0.15</v>
      </c>
      <c r="T15" s="60">
        <f t="shared" si="9"/>
        <v>0.15</v>
      </c>
      <c r="U15" s="60">
        <f t="shared" si="10"/>
        <v>0.15</v>
      </c>
      <c r="V15" s="60">
        <f t="shared" si="11"/>
        <v>0.16</v>
      </c>
      <c r="W15" s="60">
        <f t="shared" si="12"/>
        <v>0.16</v>
      </c>
      <c r="X15" s="60">
        <f t="shared" si="13"/>
        <v>0.15</v>
      </c>
      <c r="Y15" s="60">
        <f t="shared" si="14"/>
        <v>0.14000000000000001</v>
      </c>
      <c r="Z15" s="60">
        <f t="shared" si="15"/>
        <v>0.16</v>
      </c>
      <c r="AA15" s="60">
        <f t="shared" si="16"/>
        <v>0.14000000000000001</v>
      </c>
      <c r="AB15" s="60">
        <f t="shared" si="17"/>
        <v>0.16</v>
      </c>
      <c r="AC15" s="60">
        <f t="shared" si="18"/>
        <v>0.15</v>
      </c>
      <c r="AD15" s="60">
        <f t="shared" si="19"/>
        <v>0.18</v>
      </c>
      <c r="AE15" s="60">
        <f t="shared" si="20"/>
        <v>0.14000000000000001</v>
      </c>
      <c r="AF15" s="60">
        <f t="shared" si="21"/>
        <v>0.16</v>
      </c>
      <c r="AG15" s="60">
        <f t="shared" si="22"/>
        <v>0.14000000000000001</v>
      </c>
      <c r="AH15" s="60">
        <f t="shared" si="23"/>
        <v>0.14000000000000001</v>
      </c>
      <c r="AI15" s="60">
        <f t="shared" si="24"/>
        <v>0.16</v>
      </c>
      <c r="AJ15" s="60">
        <f t="shared" si="25"/>
        <v>0.14000000000000001</v>
      </c>
    </row>
    <row r="16" spans="1:36" ht="12.95" customHeight="1" x14ac:dyDescent="0.15">
      <c r="A16" s="90">
        <v>493</v>
      </c>
      <c r="B16" s="107" t="s">
        <v>64</v>
      </c>
      <c r="C16" s="107"/>
      <c r="D16" s="75">
        <v>16</v>
      </c>
      <c r="E16" s="59">
        <v>13</v>
      </c>
      <c r="F16" s="4">
        <f t="shared" si="0"/>
        <v>0.13</v>
      </c>
      <c r="G16" s="67"/>
      <c r="H16" s="75"/>
      <c r="I16" s="59"/>
      <c r="J16" s="1" t="s">
        <v>15</v>
      </c>
      <c r="K16" s="60">
        <f t="shared" si="1"/>
        <v>0.13</v>
      </c>
      <c r="L16" s="60">
        <f t="shared" si="2"/>
        <v>0.13</v>
      </c>
      <c r="M16" s="60">
        <f t="shared" si="3"/>
        <v>0.13</v>
      </c>
      <c r="N16" s="60">
        <f t="shared" si="4"/>
        <v>0.14000000000000001</v>
      </c>
      <c r="O16" s="60">
        <f t="shared" si="5"/>
        <v>0.14000000000000001</v>
      </c>
      <c r="P16" s="60">
        <f t="shared" si="26"/>
        <v>0.13</v>
      </c>
      <c r="Q16" s="60">
        <f t="shared" si="6"/>
        <v>0.13</v>
      </c>
      <c r="R16" s="60">
        <f t="shared" si="7"/>
        <v>0.13</v>
      </c>
      <c r="S16" s="60">
        <f t="shared" si="8"/>
        <v>0.14000000000000001</v>
      </c>
      <c r="T16" s="60">
        <f t="shared" si="9"/>
        <v>0.13</v>
      </c>
      <c r="U16" s="60">
        <f t="shared" si="10"/>
        <v>0.13</v>
      </c>
      <c r="V16" s="60">
        <f t="shared" si="11"/>
        <v>0.14000000000000001</v>
      </c>
      <c r="W16" s="60">
        <f t="shared" si="12"/>
        <v>0.13</v>
      </c>
      <c r="X16" s="60">
        <f t="shared" si="13"/>
        <v>0.13</v>
      </c>
      <c r="Y16" s="60">
        <f t="shared" si="14"/>
        <v>0.12</v>
      </c>
      <c r="Z16" s="60">
        <f t="shared" si="15"/>
        <v>0.13</v>
      </c>
      <c r="AA16" s="60">
        <f t="shared" si="16"/>
        <v>0.12</v>
      </c>
      <c r="AB16" s="60">
        <f t="shared" si="17"/>
        <v>0.13</v>
      </c>
      <c r="AC16" s="60">
        <f t="shared" si="18"/>
        <v>0.13</v>
      </c>
      <c r="AD16" s="60">
        <f t="shared" si="19"/>
        <v>0.16</v>
      </c>
      <c r="AE16" s="60">
        <f t="shared" si="20"/>
        <v>0.12</v>
      </c>
      <c r="AF16" s="60">
        <f t="shared" si="21"/>
        <v>0.13</v>
      </c>
      <c r="AG16" s="60">
        <f t="shared" si="22"/>
        <v>0.12</v>
      </c>
      <c r="AH16" s="60">
        <f t="shared" si="23"/>
        <v>0.12</v>
      </c>
      <c r="AI16" s="60">
        <f t="shared" si="24"/>
        <v>0.14000000000000001</v>
      </c>
      <c r="AJ16" s="60">
        <f t="shared" si="25"/>
        <v>0.12</v>
      </c>
    </row>
    <row r="17" spans="1:36" ht="12.95" customHeight="1" x14ac:dyDescent="0.15">
      <c r="A17" s="90">
        <v>494</v>
      </c>
      <c r="B17" s="107" t="s">
        <v>64</v>
      </c>
      <c r="C17" s="107"/>
      <c r="D17" s="75">
        <v>18</v>
      </c>
      <c r="E17" s="59">
        <v>12</v>
      </c>
      <c r="F17" s="4">
        <f t="shared" si="0"/>
        <v>0.15</v>
      </c>
      <c r="G17" s="5"/>
      <c r="H17" s="90" t="s">
        <v>61</v>
      </c>
      <c r="I17" s="90" t="s">
        <v>84</v>
      </c>
      <c r="J17" s="1" t="s">
        <v>15</v>
      </c>
      <c r="K17" s="60">
        <f t="shared" si="1"/>
        <v>0.15</v>
      </c>
      <c r="L17" s="60">
        <f t="shared" si="2"/>
        <v>0.15</v>
      </c>
      <c r="M17" s="60">
        <f t="shared" si="3"/>
        <v>0.15</v>
      </c>
      <c r="N17" s="60">
        <f t="shared" si="4"/>
        <v>0.16</v>
      </c>
      <c r="O17" s="60">
        <f t="shared" si="5"/>
        <v>0.16</v>
      </c>
      <c r="P17" s="60">
        <f t="shared" si="26"/>
        <v>0.15</v>
      </c>
      <c r="Q17" s="60">
        <f t="shared" si="6"/>
        <v>0.14000000000000001</v>
      </c>
      <c r="R17" s="60">
        <f t="shared" si="7"/>
        <v>0.15</v>
      </c>
      <c r="S17" s="60">
        <f t="shared" si="8"/>
        <v>0.15</v>
      </c>
      <c r="T17" s="60">
        <f t="shared" si="9"/>
        <v>0.15</v>
      </c>
      <c r="U17" s="60">
        <f t="shared" si="10"/>
        <v>0.15</v>
      </c>
      <c r="V17" s="60">
        <f t="shared" si="11"/>
        <v>0.16</v>
      </c>
      <c r="W17" s="60">
        <f t="shared" si="12"/>
        <v>0.16</v>
      </c>
      <c r="X17" s="60">
        <f t="shared" si="13"/>
        <v>0.15</v>
      </c>
      <c r="Y17" s="60">
        <f t="shared" si="14"/>
        <v>0.14000000000000001</v>
      </c>
      <c r="Z17" s="60">
        <f t="shared" si="15"/>
        <v>0.16</v>
      </c>
      <c r="AA17" s="60">
        <f t="shared" si="16"/>
        <v>0.14000000000000001</v>
      </c>
      <c r="AB17" s="60">
        <f t="shared" si="17"/>
        <v>0.16</v>
      </c>
      <c r="AC17" s="60">
        <f t="shared" si="18"/>
        <v>0.15</v>
      </c>
      <c r="AD17" s="60">
        <f t="shared" si="19"/>
        <v>0.18</v>
      </c>
      <c r="AE17" s="60">
        <f t="shared" si="20"/>
        <v>0.14000000000000001</v>
      </c>
      <c r="AF17" s="60">
        <f t="shared" si="21"/>
        <v>0.16</v>
      </c>
      <c r="AG17" s="60">
        <f t="shared" si="22"/>
        <v>0.14000000000000001</v>
      </c>
      <c r="AH17" s="60">
        <f t="shared" si="23"/>
        <v>0.14000000000000001</v>
      </c>
      <c r="AI17" s="60">
        <f t="shared" si="24"/>
        <v>0.16</v>
      </c>
      <c r="AJ17" s="60">
        <f t="shared" si="25"/>
        <v>0.14000000000000001</v>
      </c>
    </row>
    <row r="18" spans="1:36" ht="12.95" customHeight="1" x14ac:dyDescent="0.15">
      <c r="A18" s="90">
        <v>495</v>
      </c>
      <c r="B18" s="107" t="s">
        <v>64</v>
      </c>
      <c r="C18" s="107"/>
      <c r="D18" s="75">
        <v>20</v>
      </c>
      <c r="E18" s="59">
        <v>14</v>
      </c>
      <c r="F18" s="4">
        <f t="shared" si="0"/>
        <v>0.22</v>
      </c>
      <c r="G18" s="68"/>
      <c r="H18" s="67"/>
      <c r="I18" s="59"/>
      <c r="J18" s="1" t="s">
        <v>15</v>
      </c>
      <c r="K18" s="60">
        <f t="shared" si="1"/>
        <v>0.2</v>
      </c>
      <c r="L18" s="60">
        <f t="shared" si="2"/>
        <v>0.22</v>
      </c>
      <c r="M18" s="60">
        <f t="shared" si="3"/>
        <v>0.22</v>
      </c>
      <c r="N18" s="60">
        <f t="shared" si="4"/>
        <v>0.22</v>
      </c>
      <c r="O18" s="60">
        <f t="shared" si="5"/>
        <v>0.22</v>
      </c>
      <c r="P18" s="60">
        <f t="shared" si="26"/>
        <v>0.22</v>
      </c>
      <c r="Q18" s="60">
        <f t="shared" si="6"/>
        <v>0.2</v>
      </c>
      <c r="R18" s="60">
        <f t="shared" si="7"/>
        <v>0.22</v>
      </c>
      <c r="S18" s="60">
        <f t="shared" si="8"/>
        <v>0.22</v>
      </c>
      <c r="T18" s="60">
        <f t="shared" si="9"/>
        <v>0.22</v>
      </c>
      <c r="U18" s="60">
        <f t="shared" si="10"/>
        <v>0.22</v>
      </c>
      <c r="V18" s="60">
        <f t="shared" si="11"/>
        <v>0.23</v>
      </c>
      <c r="W18" s="60">
        <f t="shared" si="12"/>
        <v>0.22</v>
      </c>
      <c r="X18" s="60">
        <f t="shared" si="13"/>
        <v>0.22</v>
      </c>
      <c r="Y18" s="60">
        <f t="shared" si="14"/>
        <v>0.2</v>
      </c>
      <c r="Z18" s="60">
        <f t="shared" si="15"/>
        <v>0.22</v>
      </c>
      <c r="AA18" s="60">
        <f t="shared" si="16"/>
        <v>0.2</v>
      </c>
      <c r="AB18" s="60">
        <f t="shared" si="17"/>
        <v>0.22</v>
      </c>
      <c r="AC18" s="60">
        <f t="shared" si="18"/>
        <v>0.22</v>
      </c>
      <c r="AD18" s="60">
        <f t="shared" si="19"/>
        <v>0.25</v>
      </c>
      <c r="AE18" s="60">
        <f t="shared" si="20"/>
        <v>0.2</v>
      </c>
      <c r="AF18" s="60">
        <f t="shared" si="21"/>
        <v>0.22</v>
      </c>
      <c r="AG18" s="60">
        <f t="shared" si="22"/>
        <v>0.2</v>
      </c>
      <c r="AH18" s="60">
        <f t="shared" si="23"/>
        <v>0.2</v>
      </c>
      <c r="AI18" s="60">
        <f t="shared" si="24"/>
        <v>0.22</v>
      </c>
      <c r="AJ18" s="60">
        <f t="shared" si="25"/>
        <v>0.2</v>
      </c>
    </row>
    <row r="19" spans="1:36" ht="12.95" customHeight="1" x14ac:dyDescent="0.15">
      <c r="A19" s="90">
        <v>496</v>
      </c>
      <c r="B19" s="107" t="s">
        <v>62</v>
      </c>
      <c r="C19" s="107"/>
      <c r="D19" s="75">
        <v>34</v>
      </c>
      <c r="E19" s="59">
        <v>13</v>
      </c>
      <c r="F19" s="4">
        <f t="shared" si="0"/>
        <v>0.53</v>
      </c>
      <c r="G19" s="5"/>
      <c r="H19" s="75"/>
      <c r="I19" s="88"/>
      <c r="J19" s="1" t="s">
        <v>15</v>
      </c>
      <c r="K19" s="60">
        <f t="shared" si="1"/>
        <v>0.48</v>
      </c>
      <c r="L19" s="60">
        <f t="shared" si="2"/>
        <v>0.54</v>
      </c>
      <c r="M19" s="60">
        <f t="shared" si="3"/>
        <v>0.5</v>
      </c>
      <c r="N19" s="60">
        <f t="shared" si="4"/>
        <v>0.52</v>
      </c>
      <c r="O19" s="60">
        <f t="shared" si="5"/>
        <v>0.54</v>
      </c>
      <c r="P19" s="60">
        <f t="shared" si="26"/>
        <v>0.52</v>
      </c>
      <c r="Q19" s="60">
        <f t="shared" si="6"/>
        <v>0.49</v>
      </c>
      <c r="R19" s="60">
        <f t="shared" si="7"/>
        <v>0.56000000000000005</v>
      </c>
      <c r="S19" s="60">
        <f t="shared" si="8"/>
        <v>0.51</v>
      </c>
      <c r="T19" s="60">
        <f t="shared" si="9"/>
        <v>0.47</v>
      </c>
      <c r="U19" s="60">
        <f t="shared" si="10"/>
        <v>0.47</v>
      </c>
      <c r="V19" s="60">
        <f t="shared" si="11"/>
        <v>0.6</v>
      </c>
      <c r="W19" s="60">
        <f t="shared" si="12"/>
        <v>0.54</v>
      </c>
      <c r="X19" s="60">
        <f t="shared" si="13"/>
        <v>0.53</v>
      </c>
      <c r="Y19" s="60">
        <f t="shared" si="14"/>
        <v>0.53</v>
      </c>
      <c r="Z19" s="60">
        <f t="shared" si="15"/>
        <v>0.53</v>
      </c>
      <c r="AA19" s="60">
        <f t="shared" si="16"/>
        <v>0.48</v>
      </c>
      <c r="AB19" s="60">
        <f t="shared" si="17"/>
        <v>0.59</v>
      </c>
      <c r="AC19" s="60">
        <f t="shared" si="18"/>
        <v>0.56000000000000005</v>
      </c>
      <c r="AD19" s="60">
        <f t="shared" si="19"/>
        <v>0.55000000000000004</v>
      </c>
      <c r="AE19" s="60">
        <f t="shared" si="20"/>
        <v>0.51</v>
      </c>
      <c r="AF19" s="60">
        <f t="shared" si="21"/>
        <v>0.55000000000000004</v>
      </c>
      <c r="AG19" s="60">
        <f t="shared" si="22"/>
        <v>0.52</v>
      </c>
      <c r="AH19" s="60">
        <f t="shared" si="23"/>
        <v>0.53</v>
      </c>
      <c r="AI19" s="60">
        <f t="shared" si="24"/>
        <v>0.54</v>
      </c>
      <c r="AJ19" s="60">
        <f t="shared" si="25"/>
        <v>0.53</v>
      </c>
    </row>
    <row r="20" spans="1:36" ht="12.95" customHeight="1" x14ac:dyDescent="0.15">
      <c r="A20" s="75"/>
      <c r="B20" s="107"/>
      <c r="C20" s="107"/>
      <c r="D20" s="75"/>
      <c r="E20" s="59"/>
      <c r="F20" s="4" t="str">
        <f t="shared" si="0"/>
        <v/>
      </c>
      <c r="G20" s="5"/>
      <c r="H20" s="59"/>
      <c r="I20" s="59"/>
      <c r="J20" s="1" t="s">
        <v>15</v>
      </c>
      <c r="K20" s="60" t="e">
        <f t="shared" si="1"/>
        <v>#NUM!</v>
      </c>
      <c r="L20" s="60" t="e">
        <f t="shared" si="2"/>
        <v>#NUM!</v>
      </c>
      <c r="M20" s="60" t="e">
        <f t="shared" si="3"/>
        <v>#NUM!</v>
      </c>
      <c r="N20" s="60" t="e">
        <f t="shared" si="4"/>
        <v>#NUM!</v>
      </c>
      <c r="O20" s="60" t="e">
        <f t="shared" si="5"/>
        <v>#NUM!</v>
      </c>
      <c r="P20" s="60" t="e">
        <f t="shared" si="26"/>
        <v>#N/A</v>
      </c>
      <c r="Q20" s="60" t="e">
        <f t="shared" si="6"/>
        <v>#NUM!</v>
      </c>
      <c r="R20" s="60" t="e">
        <f t="shared" si="7"/>
        <v>#NUM!</v>
      </c>
      <c r="S20" s="60" t="e">
        <f t="shared" si="8"/>
        <v>#NUM!</v>
      </c>
      <c r="T20" s="60" t="e">
        <f t="shared" si="9"/>
        <v>#NUM!</v>
      </c>
      <c r="U20" s="60" t="e">
        <f t="shared" si="10"/>
        <v>#N/A</v>
      </c>
      <c r="V20" s="60" t="e">
        <f t="shared" si="11"/>
        <v>#NUM!</v>
      </c>
      <c r="W20" s="60" t="e">
        <f t="shared" si="12"/>
        <v>#NUM!</v>
      </c>
      <c r="X20" s="60" t="e">
        <f t="shared" si="13"/>
        <v>#NUM!</v>
      </c>
      <c r="Y20" s="60" t="e">
        <f t="shared" si="14"/>
        <v>#NUM!</v>
      </c>
      <c r="Z20" s="60" t="e">
        <f t="shared" si="15"/>
        <v>#N/A</v>
      </c>
      <c r="AA20" s="60" t="e">
        <f t="shared" si="16"/>
        <v>#NUM!</v>
      </c>
      <c r="AB20" s="60" t="e">
        <f t="shared" si="17"/>
        <v>#NUM!</v>
      </c>
      <c r="AC20" s="60" t="e">
        <f t="shared" si="18"/>
        <v>#NUM!</v>
      </c>
      <c r="AD20" s="60" t="e">
        <f t="shared" si="19"/>
        <v>#NUM!</v>
      </c>
      <c r="AE20" s="60" t="e">
        <f t="shared" si="20"/>
        <v>#NUM!</v>
      </c>
      <c r="AF20" s="60" t="e">
        <f t="shared" si="21"/>
        <v>#N/A</v>
      </c>
      <c r="AG20" s="60" t="e">
        <f t="shared" si="22"/>
        <v>#NUM!</v>
      </c>
      <c r="AH20" s="60" t="e">
        <f t="shared" si="23"/>
        <v>#NUM!</v>
      </c>
      <c r="AI20" s="60" t="e">
        <f t="shared" si="24"/>
        <v>#NUM!</v>
      </c>
      <c r="AJ20" s="60" t="e">
        <f t="shared" si="25"/>
        <v>#N/A</v>
      </c>
    </row>
    <row r="21" spans="1:36" ht="12.95" customHeight="1" x14ac:dyDescent="0.15">
      <c r="A21" s="75"/>
      <c r="B21" s="107"/>
      <c r="C21" s="107"/>
      <c r="D21" s="75"/>
      <c r="E21" s="59"/>
      <c r="F21" s="4" t="str">
        <f t="shared" si="0"/>
        <v/>
      </c>
      <c r="G21" s="68"/>
      <c r="H21" s="67"/>
      <c r="I21" s="59"/>
      <c r="J21" s="1" t="s">
        <v>15</v>
      </c>
      <c r="K21" s="60" t="e">
        <f t="shared" si="1"/>
        <v>#NUM!</v>
      </c>
      <c r="L21" s="60" t="e">
        <f t="shared" si="2"/>
        <v>#NUM!</v>
      </c>
      <c r="M21" s="60" t="e">
        <f t="shared" si="3"/>
        <v>#NUM!</v>
      </c>
      <c r="N21" s="60" t="e">
        <f t="shared" si="4"/>
        <v>#NUM!</v>
      </c>
      <c r="O21" s="60" t="e">
        <f t="shared" si="5"/>
        <v>#NUM!</v>
      </c>
      <c r="P21" s="60" t="e">
        <f t="shared" si="26"/>
        <v>#N/A</v>
      </c>
      <c r="Q21" s="60" t="e">
        <f t="shared" si="6"/>
        <v>#NUM!</v>
      </c>
      <c r="R21" s="60" t="e">
        <f t="shared" si="7"/>
        <v>#NUM!</v>
      </c>
      <c r="S21" s="60" t="e">
        <f t="shared" si="8"/>
        <v>#NUM!</v>
      </c>
      <c r="T21" s="60" t="e">
        <f t="shared" si="9"/>
        <v>#NUM!</v>
      </c>
      <c r="U21" s="60" t="e">
        <f t="shared" si="10"/>
        <v>#N/A</v>
      </c>
      <c r="V21" s="60" t="e">
        <f t="shared" si="11"/>
        <v>#NUM!</v>
      </c>
      <c r="W21" s="60" t="e">
        <f t="shared" si="12"/>
        <v>#NUM!</v>
      </c>
      <c r="X21" s="60" t="e">
        <f t="shared" si="13"/>
        <v>#NUM!</v>
      </c>
      <c r="Y21" s="60" t="e">
        <f t="shared" si="14"/>
        <v>#NUM!</v>
      </c>
      <c r="Z21" s="60" t="e">
        <f t="shared" si="15"/>
        <v>#N/A</v>
      </c>
      <c r="AA21" s="60" t="e">
        <f t="shared" si="16"/>
        <v>#NUM!</v>
      </c>
      <c r="AB21" s="60" t="e">
        <f t="shared" si="17"/>
        <v>#NUM!</v>
      </c>
      <c r="AC21" s="60" t="e">
        <f t="shared" si="18"/>
        <v>#NUM!</v>
      </c>
      <c r="AD21" s="60" t="e">
        <f t="shared" si="19"/>
        <v>#NUM!</v>
      </c>
      <c r="AE21" s="60" t="e">
        <f t="shared" si="20"/>
        <v>#NUM!</v>
      </c>
      <c r="AF21" s="60" t="e">
        <f t="shared" si="21"/>
        <v>#N/A</v>
      </c>
      <c r="AG21" s="60" t="e">
        <f t="shared" si="22"/>
        <v>#NUM!</v>
      </c>
      <c r="AH21" s="60" t="e">
        <f t="shared" si="23"/>
        <v>#NUM!</v>
      </c>
      <c r="AI21" s="60" t="e">
        <f t="shared" si="24"/>
        <v>#NUM!</v>
      </c>
      <c r="AJ21" s="60" t="e">
        <f t="shared" si="25"/>
        <v>#N/A</v>
      </c>
    </row>
    <row r="22" spans="1:36" ht="12.95" customHeight="1" x14ac:dyDescent="0.15">
      <c r="A22" s="75"/>
      <c r="B22" s="107"/>
      <c r="C22" s="107"/>
      <c r="D22" s="59"/>
      <c r="E22" s="59"/>
      <c r="F22" s="4" t="str">
        <f t="shared" si="0"/>
        <v/>
      </c>
      <c r="G22" s="68"/>
      <c r="H22" s="59"/>
      <c r="I22" s="59"/>
      <c r="J22" s="1" t="s">
        <v>15</v>
      </c>
      <c r="K22" s="60" t="e">
        <f t="shared" si="1"/>
        <v>#NUM!</v>
      </c>
      <c r="L22" s="60" t="e">
        <f t="shared" si="2"/>
        <v>#NUM!</v>
      </c>
      <c r="M22" s="60" t="e">
        <f t="shared" si="3"/>
        <v>#NUM!</v>
      </c>
      <c r="N22" s="60" t="e">
        <f t="shared" si="4"/>
        <v>#NUM!</v>
      </c>
      <c r="O22" s="60" t="e">
        <f t="shared" si="5"/>
        <v>#NUM!</v>
      </c>
      <c r="P22" s="60" t="e">
        <f t="shared" si="26"/>
        <v>#N/A</v>
      </c>
      <c r="Q22" s="60" t="e">
        <f t="shared" si="6"/>
        <v>#NUM!</v>
      </c>
      <c r="R22" s="60" t="e">
        <f t="shared" si="7"/>
        <v>#NUM!</v>
      </c>
      <c r="S22" s="60" t="e">
        <f t="shared" si="8"/>
        <v>#NUM!</v>
      </c>
      <c r="T22" s="60" t="e">
        <f t="shared" si="9"/>
        <v>#NUM!</v>
      </c>
      <c r="U22" s="60" t="e">
        <f t="shared" si="10"/>
        <v>#N/A</v>
      </c>
      <c r="V22" s="60" t="e">
        <f t="shared" si="11"/>
        <v>#NUM!</v>
      </c>
      <c r="W22" s="60" t="e">
        <f t="shared" si="12"/>
        <v>#NUM!</v>
      </c>
      <c r="X22" s="60" t="e">
        <f t="shared" si="13"/>
        <v>#NUM!</v>
      </c>
      <c r="Y22" s="60" t="e">
        <f t="shared" si="14"/>
        <v>#NUM!</v>
      </c>
      <c r="Z22" s="60" t="e">
        <f t="shared" si="15"/>
        <v>#N/A</v>
      </c>
      <c r="AA22" s="60" t="e">
        <f t="shared" si="16"/>
        <v>#NUM!</v>
      </c>
      <c r="AB22" s="60" t="e">
        <f t="shared" si="17"/>
        <v>#NUM!</v>
      </c>
      <c r="AC22" s="60" t="e">
        <f t="shared" si="18"/>
        <v>#NUM!</v>
      </c>
      <c r="AD22" s="60" t="e">
        <f t="shared" si="19"/>
        <v>#NUM!</v>
      </c>
      <c r="AE22" s="60" t="e">
        <f t="shared" si="20"/>
        <v>#NUM!</v>
      </c>
      <c r="AF22" s="60" t="e">
        <f t="shared" si="21"/>
        <v>#N/A</v>
      </c>
      <c r="AG22" s="60" t="e">
        <f t="shared" si="22"/>
        <v>#NUM!</v>
      </c>
      <c r="AH22" s="60" t="e">
        <f t="shared" si="23"/>
        <v>#NUM!</v>
      </c>
      <c r="AI22" s="60" t="e">
        <f t="shared" si="24"/>
        <v>#NUM!</v>
      </c>
      <c r="AJ22" s="60" t="e">
        <f t="shared" si="25"/>
        <v>#N/A</v>
      </c>
    </row>
    <row r="23" spans="1:36" ht="12.95" customHeight="1" x14ac:dyDescent="0.15">
      <c r="A23" s="67"/>
      <c r="B23" s="107"/>
      <c r="C23" s="107"/>
      <c r="D23" s="59"/>
      <c r="E23" s="59"/>
      <c r="F23" s="4" t="str">
        <f t="shared" si="0"/>
        <v/>
      </c>
      <c r="G23" s="68"/>
      <c r="H23" s="67"/>
      <c r="I23" s="59"/>
      <c r="J23" s="1" t="s">
        <v>15</v>
      </c>
      <c r="K23" s="60" t="e">
        <f t="shared" si="1"/>
        <v>#NUM!</v>
      </c>
      <c r="L23" s="60" t="e">
        <f t="shared" si="2"/>
        <v>#NUM!</v>
      </c>
      <c r="M23" s="60" t="e">
        <f t="shared" si="3"/>
        <v>#NUM!</v>
      </c>
      <c r="N23" s="60" t="e">
        <f t="shared" si="4"/>
        <v>#NUM!</v>
      </c>
      <c r="O23" s="60" t="e">
        <f t="shared" si="5"/>
        <v>#NUM!</v>
      </c>
      <c r="P23" s="60" t="e">
        <f t="shared" si="26"/>
        <v>#N/A</v>
      </c>
      <c r="Q23" s="60" t="e">
        <f t="shared" si="6"/>
        <v>#NUM!</v>
      </c>
      <c r="R23" s="60" t="e">
        <f t="shared" si="7"/>
        <v>#NUM!</v>
      </c>
      <c r="S23" s="60" t="e">
        <f t="shared" si="8"/>
        <v>#NUM!</v>
      </c>
      <c r="T23" s="60" t="e">
        <f t="shared" si="9"/>
        <v>#NUM!</v>
      </c>
      <c r="U23" s="60" t="e">
        <f t="shared" si="10"/>
        <v>#N/A</v>
      </c>
      <c r="V23" s="60" t="e">
        <f t="shared" si="11"/>
        <v>#NUM!</v>
      </c>
      <c r="W23" s="60" t="e">
        <f t="shared" si="12"/>
        <v>#NUM!</v>
      </c>
      <c r="X23" s="60" t="e">
        <f t="shared" si="13"/>
        <v>#NUM!</v>
      </c>
      <c r="Y23" s="60" t="e">
        <f t="shared" si="14"/>
        <v>#NUM!</v>
      </c>
      <c r="Z23" s="60" t="e">
        <f t="shared" si="15"/>
        <v>#N/A</v>
      </c>
      <c r="AA23" s="60" t="e">
        <f t="shared" si="16"/>
        <v>#NUM!</v>
      </c>
      <c r="AB23" s="60" t="e">
        <f t="shared" si="17"/>
        <v>#NUM!</v>
      </c>
      <c r="AC23" s="60" t="e">
        <f t="shared" si="18"/>
        <v>#NUM!</v>
      </c>
      <c r="AD23" s="60" t="e">
        <f t="shared" si="19"/>
        <v>#NUM!</v>
      </c>
      <c r="AE23" s="60" t="e">
        <f t="shared" si="20"/>
        <v>#NUM!</v>
      </c>
      <c r="AF23" s="60" t="e">
        <f t="shared" si="21"/>
        <v>#N/A</v>
      </c>
      <c r="AG23" s="60" t="e">
        <f t="shared" si="22"/>
        <v>#NUM!</v>
      </c>
      <c r="AH23" s="60" t="e">
        <f t="shared" si="23"/>
        <v>#NUM!</v>
      </c>
      <c r="AI23" s="60" t="e">
        <f t="shared" si="24"/>
        <v>#NUM!</v>
      </c>
      <c r="AJ23" s="60" t="e">
        <f t="shared" si="25"/>
        <v>#N/A</v>
      </c>
    </row>
    <row r="24" spans="1:36" ht="12.95" customHeight="1" x14ac:dyDescent="0.15">
      <c r="A24" s="59"/>
      <c r="B24" s="107"/>
      <c r="C24" s="107"/>
      <c r="D24" s="59"/>
      <c r="E24" s="59"/>
      <c r="F24" s="4" t="str">
        <f t="shared" si="0"/>
        <v/>
      </c>
      <c r="G24" s="59"/>
      <c r="H24" s="59"/>
      <c r="I24" s="59"/>
      <c r="J24" s="1" t="s">
        <v>15</v>
      </c>
      <c r="K24" s="60" t="e">
        <f t="shared" si="1"/>
        <v>#NUM!</v>
      </c>
      <c r="L24" s="60" t="e">
        <f t="shared" si="2"/>
        <v>#NUM!</v>
      </c>
      <c r="M24" s="60" t="e">
        <f t="shared" si="3"/>
        <v>#NUM!</v>
      </c>
      <c r="N24" s="60" t="e">
        <f t="shared" si="4"/>
        <v>#NUM!</v>
      </c>
      <c r="O24" s="60" t="e">
        <f t="shared" si="5"/>
        <v>#NUM!</v>
      </c>
      <c r="P24" s="60" t="e">
        <f t="shared" si="26"/>
        <v>#N/A</v>
      </c>
      <c r="Q24" s="60" t="e">
        <f t="shared" si="6"/>
        <v>#NUM!</v>
      </c>
      <c r="R24" s="60" t="e">
        <f t="shared" si="7"/>
        <v>#NUM!</v>
      </c>
      <c r="S24" s="60" t="e">
        <f t="shared" si="8"/>
        <v>#NUM!</v>
      </c>
      <c r="T24" s="60" t="e">
        <f t="shared" si="9"/>
        <v>#NUM!</v>
      </c>
      <c r="U24" s="60" t="e">
        <f t="shared" si="10"/>
        <v>#N/A</v>
      </c>
      <c r="V24" s="60" t="e">
        <f t="shared" si="11"/>
        <v>#NUM!</v>
      </c>
      <c r="W24" s="60" t="e">
        <f t="shared" si="12"/>
        <v>#NUM!</v>
      </c>
      <c r="X24" s="60" t="e">
        <f t="shared" si="13"/>
        <v>#NUM!</v>
      </c>
      <c r="Y24" s="60" t="e">
        <f t="shared" si="14"/>
        <v>#NUM!</v>
      </c>
      <c r="Z24" s="60" t="e">
        <f t="shared" si="15"/>
        <v>#N/A</v>
      </c>
      <c r="AA24" s="60" t="e">
        <f t="shared" si="16"/>
        <v>#NUM!</v>
      </c>
      <c r="AB24" s="60" t="e">
        <f t="shared" si="17"/>
        <v>#NUM!</v>
      </c>
      <c r="AC24" s="60" t="e">
        <f t="shared" si="18"/>
        <v>#NUM!</v>
      </c>
      <c r="AD24" s="60" t="e">
        <f t="shared" si="19"/>
        <v>#NUM!</v>
      </c>
      <c r="AE24" s="60" t="e">
        <f t="shared" si="20"/>
        <v>#NUM!</v>
      </c>
      <c r="AF24" s="60" t="e">
        <f t="shared" si="21"/>
        <v>#N/A</v>
      </c>
      <c r="AG24" s="60" t="e">
        <f t="shared" si="22"/>
        <v>#NUM!</v>
      </c>
      <c r="AH24" s="60" t="e">
        <f t="shared" si="23"/>
        <v>#NUM!</v>
      </c>
      <c r="AI24" s="60" t="e">
        <f t="shared" si="24"/>
        <v>#NUM!</v>
      </c>
      <c r="AJ24" s="60" t="e">
        <f t="shared" si="25"/>
        <v>#N/A</v>
      </c>
    </row>
    <row r="25" spans="1:36" ht="12.95" customHeight="1" x14ac:dyDescent="0.15">
      <c r="A25" s="59"/>
      <c r="B25" s="107"/>
      <c r="C25" s="107"/>
      <c r="D25" s="59"/>
      <c r="E25" s="59"/>
      <c r="F25" s="4" t="str">
        <f t="shared" si="0"/>
        <v/>
      </c>
      <c r="G25" s="6"/>
      <c r="H25" s="59"/>
      <c r="I25" s="59"/>
      <c r="J25" s="1" t="s">
        <v>15</v>
      </c>
      <c r="K25" s="60" t="e">
        <f t="shared" si="1"/>
        <v>#NUM!</v>
      </c>
      <c r="L25" s="60" t="e">
        <f t="shared" si="2"/>
        <v>#NUM!</v>
      </c>
      <c r="M25" s="60" t="e">
        <f t="shared" si="3"/>
        <v>#NUM!</v>
      </c>
      <c r="N25" s="60" t="e">
        <f t="shared" si="4"/>
        <v>#NUM!</v>
      </c>
      <c r="O25" s="60" t="e">
        <f t="shared" si="5"/>
        <v>#NUM!</v>
      </c>
      <c r="P25" s="60" t="e">
        <f t="shared" si="26"/>
        <v>#N/A</v>
      </c>
      <c r="Q25" s="60" t="e">
        <f t="shared" si="6"/>
        <v>#NUM!</v>
      </c>
      <c r="R25" s="60" t="e">
        <f t="shared" si="7"/>
        <v>#NUM!</v>
      </c>
      <c r="S25" s="60" t="e">
        <f t="shared" si="8"/>
        <v>#NUM!</v>
      </c>
      <c r="T25" s="60" t="e">
        <f t="shared" si="9"/>
        <v>#NUM!</v>
      </c>
      <c r="U25" s="60" t="e">
        <f t="shared" si="10"/>
        <v>#N/A</v>
      </c>
      <c r="V25" s="60" t="e">
        <f t="shared" si="11"/>
        <v>#NUM!</v>
      </c>
      <c r="W25" s="60" t="e">
        <f t="shared" si="12"/>
        <v>#NUM!</v>
      </c>
      <c r="X25" s="60" t="e">
        <f t="shared" si="13"/>
        <v>#NUM!</v>
      </c>
      <c r="Y25" s="60" t="e">
        <f t="shared" si="14"/>
        <v>#NUM!</v>
      </c>
      <c r="Z25" s="60" t="e">
        <f t="shared" si="15"/>
        <v>#N/A</v>
      </c>
      <c r="AA25" s="60" t="e">
        <f t="shared" si="16"/>
        <v>#NUM!</v>
      </c>
      <c r="AB25" s="60" t="e">
        <f t="shared" si="17"/>
        <v>#NUM!</v>
      </c>
      <c r="AC25" s="60" t="e">
        <f t="shared" si="18"/>
        <v>#NUM!</v>
      </c>
      <c r="AD25" s="60" t="e">
        <f t="shared" si="19"/>
        <v>#NUM!</v>
      </c>
      <c r="AE25" s="60" t="e">
        <f t="shared" si="20"/>
        <v>#NUM!</v>
      </c>
      <c r="AF25" s="60" t="e">
        <f t="shared" si="21"/>
        <v>#N/A</v>
      </c>
      <c r="AG25" s="60" t="e">
        <f t="shared" si="22"/>
        <v>#NUM!</v>
      </c>
      <c r="AH25" s="60" t="e">
        <f t="shared" si="23"/>
        <v>#NUM!</v>
      </c>
      <c r="AI25" s="60" t="e">
        <f t="shared" si="24"/>
        <v>#NUM!</v>
      </c>
      <c r="AJ25" s="60" t="e">
        <f t="shared" si="25"/>
        <v>#N/A</v>
      </c>
    </row>
    <row r="26" spans="1:36" ht="12.95" customHeight="1" x14ac:dyDescent="0.15">
      <c r="A26" s="59"/>
      <c r="B26" s="107"/>
      <c r="C26" s="107"/>
      <c r="D26" s="59"/>
      <c r="E26" s="59"/>
      <c r="F26" s="4"/>
      <c r="G26" s="7"/>
      <c r="H26" s="59"/>
      <c r="I26" s="59"/>
      <c r="J26" s="1" t="s">
        <v>15</v>
      </c>
      <c r="K26" s="60" t="e">
        <f t="shared" si="1"/>
        <v>#NUM!</v>
      </c>
      <c r="L26" s="60" t="e">
        <f t="shared" si="2"/>
        <v>#NUM!</v>
      </c>
      <c r="M26" s="60" t="e">
        <f t="shared" si="3"/>
        <v>#NUM!</v>
      </c>
      <c r="N26" s="60" t="e">
        <f t="shared" si="4"/>
        <v>#NUM!</v>
      </c>
      <c r="O26" s="60" t="e">
        <f t="shared" si="5"/>
        <v>#NUM!</v>
      </c>
      <c r="P26" s="60" t="e">
        <f t="shared" si="26"/>
        <v>#N/A</v>
      </c>
      <c r="Q26" s="60" t="e">
        <f t="shared" si="6"/>
        <v>#NUM!</v>
      </c>
      <c r="R26" s="60" t="e">
        <f t="shared" si="7"/>
        <v>#NUM!</v>
      </c>
      <c r="S26" s="60" t="e">
        <f t="shared" si="8"/>
        <v>#NUM!</v>
      </c>
      <c r="T26" s="60" t="e">
        <f t="shared" si="9"/>
        <v>#NUM!</v>
      </c>
      <c r="U26" s="60" t="e">
        <f t="shared" si="10"/>
        <v>#N/A</v>
      </c>
      <c r="V26" s="60" t="e">
        <f t="shared" si="11"/>
        <v>#NUM!</v>
      </c>
      <c r="W26" s="60" t="e">
        <f t="shared" si="12"/>
        <v>#NUM!</v>
      </c>
      <c r="X26" s="60" t="e">
        <f t="shared" si="13"/>
        <v>#NUM!</v>
      </c>
      <c r="Y26" s="60" t="e">
        <f t="shared" si="14"/>
        <v>#NUM!</v>
      </c>
      <c r="Z26" s="60" t="e">
        <f t="shared" si="15"/>
        <v>#N/A</v>
      </c>
      <c r="AA26" s="60" t="e">
        <f t="shared" si="16"/>
        <v>#NUM!</v>
      </c>
      <c r="AB26" s="60" t="e">
        <f t="shared" si="17"/>
        <v>#NUM!</v>
      </c>
      <c r="AC26" s="60" t="e">
        <f t="shared" si="18"/>
        <v>#NUM!</v>
      </c>
      <c r="AD26" s="60" t="e">
        <f t="shared" si="19"/>
        <v>#NUM!</v>
      </c>
      <c r="AE26" s="60" t="e">
        <f t="shared" si="20"/>
        <v>#NUM!</v>
      </c>
      <c r="AF26" s="60" t="e">
        <f t="shared" si="21"/>
        <v>#N/A</v>
      </c>
      <c r="AG26" s="60" t="e">
        <f t="shared" si="22"/>
        <v>#NUM!</v>
      </c>
      <c r="AH26" s="60" t="e">
        <f t="shared" si="23"/>
        <v>#NUM!</v>
      </c>
      <c r="AI26" s="60" t="e">
        <f t="shared" si="24"/>
        <v>#NUM!</v>
      </c>
      <c r="AJ26" s="60" t="e">
        <f t="shared" si="25"/>
        <v>#N/A</v>
      </c>
    </row>
    <row r="27" spans="1:36" ht="12.95" customHeight="1" x14ac:dyDescent="0.15">
      <c r="A27" s="59"/>
      <c r="B27" s="107"/>
      <c r="C27" s="107"/>
      <c r="D27" s="59"/>
      <c r="E27" s="59"/>
      <c r="F27" s="4"/>
      <c r="G27" s="59"/>
      <c r="H27" s="59"/>
      <c r="I27" s="59"/>
      <c r="J27" s="1" t="s">
        <v>15</v>
      </c>
      <c r="K27" s="60" t="e">
        <f t="shared" si="1"/>
        <v>#NUM!</v>
      </c>
      <c r="L27" s="60" t="e">
        <f t="shared" si="2"/>
        <v>#NUM!</v>
      </c>
      <c r="M27" s="60" t="e">
        <f t="shared" si="3"/>
        <v>#NUM!</v>
      </c>
      <c r="N27" s="60" t="e">
        <f t="shared" si="4"/>
        <v>#NUM!</v>
      </c>
      <c r="O27" s="60" t="e">
        <f t="shared" si="5"/>
        <v>#NUM!</v>
      </c>
      <c r="P27" s="60" t="e">
        <f t="shared" si="26"/>
        <v>#N/A</v>
      </c>
      <c r="Q27" s="60" t="e">
        <f t="shared" si="6"/>
        <v>#NUM!</v>
      </c>
      <c r="R27" s="60" t="e">
        <f t="shared" si="7"/>
        <v>#NUM!</v>
      </c>
      <c r="S27" s="60" t="e">
        <f t="shared" si="8"/>
        <v>#NUM!</v>
      </c>
      <c r="T27" s="60" t="e">
        <f t="shared" si="9"/>
        <v>#NUM!</v>
      </c>
      <c r="U27" s="60" t="e">
        <f t="shared" si="10"/>
        <v>#N/A</v>
      </c>
      <c r="V27" s="60" t="e">
        <f t="shared" si="11"/>
        <v>#NUM!</v>
      </c>
      <c r="W27" s="60" t="e">
        <f t="shared" si="12"/>
        <v>#NUM!</v>
      </c>
      <c r="X27" s="60" t="e">
        <f t="shared" si="13"/>
        <v>#NUM!</v>
      </c>
      <c r="Y27" s="60" t="e">
        <f t="shared" si="14"/>
        <v>#NUM!</v>
      </c>
      <c r="Z27" s="60" t="e">
        <f t="shared" si="15"/>
        <v>#N/A</v>
      </c>
      <c r="AA27" s="60" t="e">
        <f t="shared" si="16"/>
        <v>#NUM!</v>
      </c>
      <c r="AB27" s="60" t="e">
        <f t="shared" si="17"/>
        <v>#NUM!</v>
      </c>
      <c r="AC27" s="60" t="e">
        <f t="shared" si="18"/>
        <v>#NUM!</v>
      </c>
      <c r="AD27" s="60" t="e">
        <f t="shared" si="19"/>
        <v>#NUM!</v>
      </c>
      <c r="AE27" s="60" t="e">
        <f t="shared" si="20"/>
        <v>#NUM!</v>
      </c>
      <c r="AF27" s="60" t="e">
        <f t="shared" si="21"/>
        <v>#N/A</v>
      </c>
      <c r="AG27" s="60" t="e">
        <f t="shared" si="22"/>
        <v>#NUM!</v>
      </c>
      <c r="AH27" s="60" t="e">
        <f t="shared" si="23"/>
        <v>#NUM!</v>
      </c>
      <c r="AI27" s="60" t="e">
        <f t="shared" si="24"/>
        <v>#NUM!</v>
      </c>
      <c r="AJ27" s="60" t="e">
        <f t="shared" si="25"/>
        <v>#N/A</v>
      </c>
    </row>
    <row r="28" spans="1:36" ht="12.95" customHeight="1" x14ac:dyDescent="0.15">
      <c r="A28" s="59"/>
      <c r="B28" s="107"/>
      <c r="C28" s="107"/>
      <c r="D28" s="59"/>
      <c r="E28" s="59"/>
      <c r="F28" s="4"/>
      <c r="G28" s="59"/>
      <c r="H28" s="59"/>
      <c r="I28" s="59"/>
      <c r="J28" s="1" t="s">
        <v>15</v>
      </c>
      <c r="K28" s="60" t="e">
        <f t="shared" si="1"/>
        <v>#NUM!</v>
      </c>
      <c r="L28" s="60" t="e">
        <f t="shared" si="2"/>
        <v>#NUM!</v>
      </c>
      <c r="M28" s="60" t="e">
        <f t="shared" si="3"/>
        <v>#NUM!</v>
      </c>
      <c r="N28" s="65" t="e">
        <f t="shared" si="4"/>
        <v>#NUM!</v>
      </c>
      <c r="O28" s="60" t="e">
        <f t="shared" si="5"/>
        <v>#NUM!</v>
      </c>
      <c r="P28" s="60" t="e">
        <f t="shared" si="26"/>
        <v>#N/A</v>
      </c>
      <c r="Q28" s="60" t="e">
        <f t="shared" si="6"/>
        <v>#NUM!</v>
      </c>
      <c r="R28" s="60" t="e">
        <f t="shared" si="7"/>
        <v>#NUM!</v>
      </c>
      <c r="S28" s="60" t="e">
        <f t="shared" si="8"/>
        <v>#NUM!</v>
      </c>
      <c r="T28" s="60" t="e">
        <f t="shared" si="9"/>
        <v>#NUM!</v>
      </c>
      <c r="U28" s="60" t="e">
        <f t="shared" si="10"/>
        <v>#N/A</v>
      </c>
      <c r="V28" s="60" t="e">
        <f t="shared" si="11"/>
        <v>#NUM!</v>
      </c>
      <c r="W28" s="60" t="e">
        <f t="shared" si="12"/>
        <v>#NUM!</v>
      </c>
      <c r="X28" s="60" t="e">
        <f t="shared" si="13"/>
        <v>#NUM!</v>
      </c>
      <c r="Y28" s="60" t="e">
        <f t="shared" si="14"/>
        <v>#NUM!</v>
      </c>
      <c r="Z28" s="60" t="e">
        <f t="shared" si="15"/>
        <v>#N/A</v>
      </c>
      <c r="AA28" s="60" t="e">
        <f t="shared" si="16"/>
        <v>#NUM!</v>
      </c>
      <c r="AB28" s="60" t="e">
        <f t="shared" si="17"/>
        <v>#NUM!</v>
      </c>
      <c r="AC28" s="60" t="e">
        <f t="shared" si="18"/>
        <v>#NUM!</v>
      </c>
      <c r="AD28" s="60" t="e">
        <f t="shared" si="19"/>
        <v>#NUM!</v>
      </c>
      <c r="AE28" s="60" t="e">
        <f t="shared" si="20"/>
        <v>#NUM!</v>
      </c>
      <c r="AF28" s="60" t="e">
        <f t="shared" si="21"/>
        <v>#N/A</v>
      </c>
      <c r="AG28" s="60" t="e">
        <f t="shared" si="22"/>
        <v>#NUM!</v>
      </c>
      <c r="AH28" s="60" t="e">
        <f t="shared" si="23"/>
        <v>#NUM!</v>
      </c>
      <c r="AI28" s="60" t="e">
        <f t="shared" si="24"/>
        <v>#NUM!</v>
      </c>
      <c r="AJ28" s="60" t="e">
        <f t="shared" si="25"/>
        <v>#N/A</v>
      </c>
    </row>
    <row r="29" spans="1:36" ht="12.95" customHeight="1" x14ac:dyDescent="0.15">
      <c r="A29" s="59"/>
      <c r="B29" s="107"/>
      <c r="C29" s="107"/>
      <c r="D29" s="59"/>
      <c r="E29" s="59"/>
      <c r="F29" s="4"/>
      <c r="G29" s="75"/>
      <c r="H29" s="59"/>
      <c r="I29" s="59"/>
      <c r="J29" s="1" t="s">
        <v>15</v>
      </c>
      <c r="K29" s="60" t="e">
        <f t="shared" si="1"/>
        <v>#NUM!</v>
      </c>
      <c r="L29" s="60" t="e">
        <f t="shared" si="2"/>
        <v>#NUM!</v>
      </c>
      <c r="M29" s="60" t="e">
        <f t="shared" si="3"/>
        <v>#NUM!</v>
      </c>
      <c r="N29" s="60" t="e">
        <f t="shared" si="4"/>
        <v>#NUM!</v>
      </c>
      <c r="O29" s="60" t="e">
        <f t="shared" si="5"/>
        <v>#NUM!</v>
      </c>
      <c r="P29" s="60" t="e">
        <f t="shared" si="26"/>
        <v>#N/A</v>
      </c>
      <c r="Q29" s="60" t="e">
        <f t="shared" si="6"/>
        <v>#NUM!</v>
      </c>
      <c r="R29" s="60" t="e">
        <f t="shared" si="7"/>
        <v>#NUM!</v>
      </c>
      <c r="S29" s="60" t="e">
        <f t="shared" si="8"/>
        <v>#NUM!</v>
      </c>
      <c r="T29" s="60" t="e">
        <f t="shared" si="9"/>
        <v>#NUM!</v>
      </c>
      <c r="U29" s="60" t="e">
        <f t="shared" si="10"/>
        <v>#N/A</v>
      </c>
      <c r="V29" s="60" t="e">
        <f t="shared" si="11"/>
        <v>#NUM!</v>
      </c>
      <c r="W29" s="60" t="e">
        <f t="shared" si="12"/>
        <v>#NUM!</v>
      </c>
      <c r="X29" s="60" t="e">
        <f t="shared" si="13"/>
        <v>#NUM!</v>
      </c>
      <c r="Y29" s="60" t="e">
        <f t="shared" si="14"/>
        <v>#NUM!</v>
      </c>
      <c r="Z29" s="60" t="e">
        <f t="shared" si="15"/>
        <v>#N/A</v>
      </c>
      <c r="AA29" s="60" t="e">
        <f t="shared" si="16"/>
        <v>#NUM!</v>
      </c>
      <c r="AB29" s="60" t="e">
        <f t="shared" si="17"/>
        <v>#NUM!</v>
      </c>
      <c r="AC29" s="60" t="e">
        <f t="shared" si="18"/>
        <v>#NUM!</v>
      </c>
      <c r="AD29" s="60" t="e">
        <f t="shared" si="19"/>
        <v>#NUM!</v>
      </c>
      <c r="AE29" s="60" t="e">
        <f t="shared" si="20"/>
        <v>#NUM!</v>
      </c>
      <c r="AF29" s="60" t="e">
        <f t="shared" si="21"/>
        <v>#N/A</v>
      </c>
      <c r="AG29" s="60" t="e">
        <f t="shared" si="22"/>
        <v>#NUM!</v>
      </c>
      <c r="AH29" s="60" t="e">
        <f t="shared" si="23"/>
        <v>#NUM!</v>
      </c>
      <c r="AI29" s="60" t="e">
        <f t="shared" si="24"/>
        <v>#NUM!</v>
      </c>
      <c r="AJ29" s="60" t="e">
        <f t="shared" si="25"/>
        <v>#N/A</v>
      </c>
    </row>
    <row r="30" spans="1:36" ht="12.95" customHeight="1" x14ac:dyDescent="0.15">
      <c r="A30" s="59"/>
      <c r="B30" s="107"/>
      <c r="C30" s="107"/>
      <c r="D30" s="59"/>
      <c r="E30" s="59"/>
      <c r="F30" s="4"/>
      <c r="G30" s="5"/>
      <c r="H30" s="59"/>
      <c r="I30" s="59"/>
      <c r="J30" s="1" t="s">
        <v>15</v>
      </c>
      <c r="K30" s="60" t="e">
        <f t="shared" si="1"/>
        <v>#NUM!</v>
      </c>
      <c r="L30" s="60" t="e">
        <f t="shared" si="2"/>
        <v>#NUM!</v>
      </c>
      <c r="M30" s="60" t="e">
        <f t="shared" si="3"/>
        <v>#NUM!</v>
      </c>
      <c r="N30" s="60" t="e">
        <f t="shared" si="4"/>
        <v>#NUM!</v>
      </c>
      <c r="O30" s="60" t="e">
        <f t="shared" si="5"/>
        <v>#NUM!</v>
      </c>
      <c r="P30" s="60" t="e">
        <f t="shared" si="26"/>
        <v>#N/A</v>
      </c>
      <c r="Q30" s="60" t="e">
        <f t="shared" si="6"/>
        <v>#NUM!</v>
      </c>
      <c r="R30" s="60" t="e">
        <f t="shared" si="7"/>
        <v>#NUM!</v>
      </c>
      <c r="S30" s="60" t="e">
        <f t="shared" si="8"/>
        <v>#NUM!</v>
      </c>
      <c r="T30" s="60" t="e">
        <f t="shared" si="9"/>
        <v>#NUM!</v>
      </c>
      <c r="U30" s="60" t="e">
        <f t="shared" si="10"/>
        <v>#N/A</v>
      </c>
      <c r="V30" s="60" t="e">
        <f t="shared" si="11"/>
        <v>#NUM!</v>
      </c>
      <c r="W30" s="60" t="e">
        <f t="shared" si="12"/>
        <v>#NUM!</v>
      </c>
      <c r="X30" s="60" t="e">
        <f t="shared" si="13"/>
        <v>#NUM!</v>
      </c>
      <c r="Y30" s="60" t="e">
        <f t="shared" si="14"/>
        <v>#NUM!</v>
      </c>
      <c r="Z30" s="60" t="e">
        <f t="shared" si="15"/>
        <v>#N/A</v>
      </c>
      <c r="AA30" s="60" t="e">
        <f t="shared" si="16"/>
        <v>#NUM!</v>
      </c>
      <c r="AB30" s="60" t="e">
        <f t="shared" si="17"/>
        <v>#NUM!</v>
      </c>
      <c r="AC30" s="60" t="e">
        <f t="shared" si="18"/>
        <v>#NUM!</v>
      </c>
      <c r="AD30" s="60" t="e">
        <f t="shared" si="19"/>
        <v>#NUM!</v>
      </c>
      <c r="AE30" s="60" t="e">
        <f t="shared" si="20"/>
        <v>#NUM!</v>
      </c>
      <c r="AF30" s="60" t="e">
        <f t="shared" si="21"/>
        <v>#N/A</v>
      </c>
      <c r="AG30" s="60" t="e">
        <f t="shared" si="22"/>
        <v>#NUM!</v>
      </c>
      <c r="AH30" s="60" t="e">
        <f t="shared" si="23"/>
        <v>#NUM!</v>
      </c>
      <c r="AI30" s="60" t="e">
        <f t="shared" si="24"/>
        <v>#NUM!</v>
      </c>
      <c r="AJ30" s="60" t="e">
        <f t="shared" si="25"/>
        <v>#N/A</v>
      </c>
    </row>
    <row r="31" spans="1:36" ht="12.95" customHeight="1" x14ac:dyDescent="0.15">
      <c r="A31" s="59"/>
      <c r="B31" s="107"/>
      <c r="C31" s="107"/>
      <c r="D31" s="59"/>
      <c r="E31" s="59"/>
      <c r="F31" s="4"/>
      <c r="G31" s="75"/>
      <c r="H31" s="59"/>
      <c r="I31" s="59"/>
      <c r="J31" s="1" t="s">
        <v>15</v>
      </c>
      <c r="K31" s="60" t="e">
        <f t="shared" si="1"/>
        <v>#NUM!</v>
      </c>
      <c r="L31" s="60" t="e">
        <f t="shared" si="2"/>
        <v>#NUM!</v>
      </c>
      <c r="M31" s="60" t="e">
        <f t="shared" si="3"/>
        <v>#NUM!</v>
      </c>
      <c r="N31" s="60" t="e">
        <f t="shared" si="4"/>
        <v>#NUM!</v>
      </c>
      <c r="O31" s="60" t="e">
        <f t="shared" si="5"/>
        <v>#NUM!</v>
      </c>
      <c r="P31" s="60" t="e">
        <f t="shared" si="26"/>
        <v>#N/A</v>
      </c>
      <c r="Q31" s="60" t="e">
        <f t="shared" si="6"/>
        <v>#NUM!</v>
      </c>
      <c r="R31" s="60" t="e">
        <f t="shared" si="7"/>
        <v>#NUM!</v>
      </c>
      <c r="S31" s="60" t="e">
        <f t="shared" si="8"/>
        <v>#NUM!</v>
      </c>
      <c r="T31" s="60" t="e">
        <f t="shared" si="9"/>
        <v>#NUM!</v>
      </c>
      <c r="U31" s="60" t="e">
        <f t="shared" si="10"/>
        <v>#N/A</v>
      </c>
      <c r="V31" s="60" t="e">
        <f t="shared" si="11"/>
        <v>#NUM!</v>
      </c>
      <c r="W31" s="60" t="e">
        <f t="shared" si="12"/>
        <v>#NUM!</v>
      </c>
      <c r="X31" s="60" t="e">
        <f t="shared" si="13"/>
        <v>#NUM!</v>
      </c>
      <c r="Y31" s="60" t="e">
        <f t="shared" si="14"/>
        <v>#NUM!</v>
      </c>
      <c r="Z31" s="60" t="e">
        <f t="shared" si="15"/>
        <v>#N/A</v>
      </c>
      <c r="AA31" s="60" t="e">
        <f t="shared" si="16"/>
        <v>#NUM!</v>
      </c>
      <c r="AB31" s="60" t="e">
        <f t="shared" si="17"/>
        <v>#NUM!</v>
      </c>
      <c r="AC31" s="60" t="e">
        <f t="shared" si="18"/>
        <v>#NUM!</v>
      </c>
      <c r="AD31" s="60" t="e">
        <f t="shared" si="19"/>
        <v>#NUM!</v>
      </c>
      <c r="AE31" s="60" t="e">
        <f t="shared" si="20"/>
        <v>#NUM!</v>
      </c>
      <c r="AF31" s="60" t="e">
        <f t="shared" si="21"/>
        <v>#N/A</v>
      </c>
      <c r="AG31" s="60" t="e">
        <f t="shared" si="22"/>
        <v>#NUM!</v>
      </c>
      <c r="AH31" s="60" t="e">
        <f t="shared" si="23"/>
        <v>#NUM!</v>
      </c>
      <c r="AI31" s="60" t="e">
        <f t="shared" si="24"/>
        <v>#NUM!</v>
      </c>
      <c r="AJ31" s="60" t="e">
        <f t="shared" si="25"/>
        <v>#N/A</v>
      </c>
    </row>
    <row r="32" spans="1:36" ht="12.95" customHeight="1" x14ac:dyDescent="0.15">
      <c r="A32" s="59"/>
      <c r="B32" s="107"/>
      <c r="C32" s="107"/>
      <c r="D32" s="59"/>
      <c r="E32" s="59"/>
      <c r="F32" s="4"/>
      <c r="G32" s="59"/>
      <c r="H32" s="59"/>
      <c r="I32" s="59"/>
      <c r="J32" s="1" t="s">
        <v>15</v>
      </c>
      <c r="K32" s="60" t="e">
        <f t="shared" si="1"/>
        <v>#NUM!</v>
      </c>
      <c r="L32" s="60" t="e">
        <f t="shared" si="2"/>
        <v>#NUM!</v>
      </c>
      <c r="M32" s="60" t="e">
        <f t="shared" si="3"/>
        <v>#NUM!</v>
      </c>
      <c r="N32" s="60" t="e">
        <f t="shared" si="4"/>
        <v>#NUM!</v>
      </c>
      <c r="O32" s="60" t="e">
        <f t="shared" si="5"/>
        <v>#NUM!</v>
      </c>
      <c r="P32" s="60" t="e">
        <f t="shared" si="26"/>
        <v>#N/A</v>
      </c>
      <c r="Q32" s="60" t="e">
        <f t="shared" si="6"/>
        <v>#NUM!</v>
      </c>
      <c r="R32" s="60" t="e">
        <f t="shared" si="7"/>
        <v>#NUM!</v>
      </c>
      <c r="S32" s="60" t="e">
        <f t="shared" si="8"/>
        <v>#NUM!</v>
      </c>
      <c r="T32" s="60" t="e">
        <f t="shared" si="9"/>
        <v>#NUM!</v>
      </c>
      <c r="U32" s="60" t="e">
        <f t="shared" si="10"/>
        <v>#N/A</v>
      </c>
      <c r="V32" s="60" t="e">
        <f t="shared" si="11"/>
        <v>#NUM!</v>
      </c>
      <c r="W32" s="60" t="e">
        <f t="shared" si="12"/>
        <v>#NUM!</v>
      </c>
      <c r="X32" s="60" t="e">
        <f t="shared" si="13"/>
        <v>#NUM!</v>
      </c>
      <c r="Y32" s="60" t="e">
        <f t="shared" si="14"/>
        <v>#NUM!</v>
      </c>
      <c r="Z32" s="60" t="e">
        <f t="shared" si="15"/>
        <v>#N/A</v>
      </c>
      <c r="AA32" s="60" t="e">
        <f t="shared" si="16"/>
        <v>#NUM!</v>
      </c>
      <c r="AB32" s="60" t="e">
        <f t="shared" si="17"/>
        <v>#NUM!</v>
      </c>
      <c r="AC32" s="60" t="e">
        <f t="shared" si="18"/>
        <v>#NUM!</v>
      </c>
      <c r="AD32" s="60" t="e">
        <f t="shared" si="19"/>
        <v>#NUM!</v>
      </c>
      <c r="AE32" s="60" t="e">
        <f t="shared" si="20"/>
        <v>#NUM!</v>
      </c>
      <c r="AF32" s="60" t="e">
        <f t="shared" si="21"/>
        <v>#N/A</v>
      </c>
      <c r="AG32" s="60" t="e">
        <f t="shared" si="22"/>
        <v>#NUM!</v>
      </c>
      <c r="AH32" s="60" t="e">
        <f t="shared" si="23"/>
        <v>#NUM!</v>
      </c>
      <c r="AI32" s="60" t="e">
        <f t="shared" si="24"/>
        <v>#NUM!</v>
      </c>
      <c r="AJ32" s="60" t="e">
        <f t="shared" si="25"/>
        <v>#N/A</v>
      </c>
    </row>
    <row r="33" spans="1:36" ht="12.95" customHeight="1" x14ac:dyDescent="0.15">
      <c r="A33" s="59"/>
      <c r="B33" s="107"/>
      <c r="C33" s="107"/>
      <c r="D33" s="59"/>
      <c r="E33" s="59"/>
      <c r="F33" s="4"/>
      <c r="G33" s="59"/>
      <c r="H33" s="59"/>
      <c r="I33" s="59"/>
      <c r="J33" s="1" t="s">
        <v>15</v>
      </c>
      <c r="K33" s="60" t="e">
        <f t="shared" si="1"/>
        <v>#NUM!</v>
      </c>
      <c r="L33" s="60" t="e">
        <f t="shared" si="2"/>
        <v>#NUM!</v>
      </c>
      <c r="M33" s="60" t="e">
        <f t="shared" si="3"/>
        <v>#NUM!</v>
      </c>
      <c r="N33" s="60" t="e">
        <f t="shared" si="4"/>
        <v>#NUM!</v>
      </c>
      <c r="O33" s="60" t="e">
        <f t="shared" si="5"/>
        <v>#NUM!</v>
      </c>
      <c r="P33" s="60" t="e">
        <f t="shared" si="26"/>
        <v>#N/A</v>
      </c>
      <c r="Q33" s="60" t="e">
        <f t="shared" si="6"/>
        <v>#NUM!</v>
      </c>
      <c r="R33" s="60" t="e">
        <f t="shared" si="7"/>
        <v>#NUM!</v>
      </c>
      <c r="S33" s="60" t="e">
        <f t="shared" si="8"/>
        <v>#NUM!</v>
      </c>
      <c r="T33" s="60" t="e">
        <f t="shared" si="9"/>
        <v>#NUM!</v>
      </c>
      <c r="U33" s="60" t="e">
        <f t="shared" si="10"/>
        <v>#N/A</v>
      </c>
      <c r="V33" s="60" t="e">
        <f t="shared" si="11"/>
        <v>#NUM!</v>
      </c>
      <c r="W33" s="60" t="e">
        <f t="shared" si="12"/>
        <v>#NUM!</v>
      </c>
      <c r="X33" s="60" t="e">
        <f t="shared" si="13"/>
        <v>#NUM!</v>
      </c>
      <c r="Y33" s="60" t="e">
        <f t="shared" si="14"/>
        <v>#NUM!</v>
      </c>
      <c r="Z33" s="60" t="e">
        <f t="shared" si="15"/>
        <v>#N/A</v>
      </c>
      <c r="AA33" s="60" t="e">
        <f t="shared" si="16"/>
        <v>#NUM!</v>
      </c>
      <c r="AB33" s="60" t="e">
        <f t="shared" si="17"/>
        <v>#NUM!</v>
      </c>
      <c r="AC33" s="60" t="e">
        <f t="shared" si="18"/>
        <v>#NUM!</v>
      </c>
      <c r="AD33" s="60" t="e">
        <f t="shared" si="19"/>
        <v>#NUM!</v>
      </c>
      <c r="AE33" s="60" t="e">
        <f t="shared" si="20"/>
        <v>#NUM!</v>
      </c>
      <c r="AF33" s="60" t="e">
        <f t="shared" si="21"/>
        <v>#N/A</v>
      </c>
      <c r="AG33" s="60" t="e">
        <f t="shared" si="22"/>
        <v>#NUM!</v>
      </c>
      <c r="AH33" s="60" t="e">
        <f t="shared" si="23"/>
        <v>#NUM!</v>
      </c>
      <c r="AI33" s="60" t="e">
        <f t="shared" si="24"/>
        <v>#NUM!</v>
      </c>
      <c r="AJ33" s="60" t="e">
        <f t="shared" si="25"/>
        <v>#N/A</v>
      </c>
    </row>
    <row r="34" spans="1:36" ht="12.95" customHeight="1" x14ac:dyDescent="0.15">
      <c r="A34" s="59"/>
      <c r="B34" s="107"/>
      <c r="C34" s="107"/>
      <c r="D34" s="59"/>
      <c r="E34" s="59"/>
      <c r="F34" s="4"/>
      <c r="G34" s="59"/>
      <c r="H34" s="59"/>
      <c r="I34" s="59"/>
      <c r="K34" s="60" t="e">
        <f t="shared" si="1"/>
        <v>#NUM!</v>
      </c>
      <c r="L34" s="60" t="e">
        <f t="shared" si="2"/>
        <v>#NUM!</v>
      </c>
      <c r="M34" s="60" t="e">
        <f t="shared" si="3"/>
        <v>#NUM!</v>
      </c>
      <c r="N34" s="60" t="e">
        <f t="shared" si="4"/>
        <v>#NUM!</v>
      </c>
      <c r="O34" s="60" t="e">
        <f t="shared" si="5"/>
        <v>#NUM!</v>
      </c>
      <c r="P34" s="60" t="e">
        <f t="shared" si="26"/>
        <v>#N/A</v>
      </c>
      <c r="Q34" s="60" t="e">
        <f t="shared" si="6"/>
        <v>#NUM!</v>
      </c>
      <c r="R34" s="60" t="e">
        <f t="shared" si="7"/>
        <v>#NUM!</v>
      </c>
      <c r="S34" s="60" t="e">
        <f t="shared" si="8"/>
        <v>#NUM!</v>
      </c>
      <c r="T34" s="60" t="e">
        <f t="shared" si="9"/>
        <v>#NUM!</v>
      </c>
      <c r="U34" s="60" t="e">
        <f t="shared" si="10"/>
        <v>#N/A</v>
      </c>
      <c r="V34" s="60" t="e">
        <f t="shared" si="11"/>
        <v>#NUM!</v>
      </c>
      <c r="W34" s="60" t="e">
        <f t="shared" si="12"/>
        <v>#NUM!</v>
      </c>
      <c r="X34" s="60" t="e">
        <f t="shared" si="13"/>
        <v>#NUM!</v>
      </c>
      <c r="Y34" s="60" t="e">
        <f t="shared" si="14"/>
        <v>#NUM!</v>
      </c>
      <c r="Z34" s="60" t="e">
        <f t="shared" si="15"/>
        <v>#N/A</v>
      </c>
      <c r="AA34" s="60" t="e">
        <f t="shared" si="16"/>
        <v>#NUM!</v>
      </c>
      <c r="AB34" s="60" t="e">
        <f t="shared" si="17"/>
        <v>#NUM!</v>
      </c>
      <c r="AC34" s="60" t="e">
        <f t="shared" si="18"/>
        <v>#NUM!</v>
      </c>
      <c r="AD34" s="60" t="e">
        <f t="shared" si="19"/>
        <v>#NUM!</v>
      </c>
      <c r="AE34" s="60" t="e">
        <f t="shared" si="20"/>
        <v>#NUM!</v>
      </c>
      <c r="AF34" s="60" t="e">
        <f t="shared" si="21"/>
        <v>#N/A</v>
      </c>
      <c r="AG34" s="60" t="e">
        <f t="shared" si="22"/>
        <v>#NUM!</v>
      </c>
      <c r="AH34" s="60" t="e">
        <f t="shared" si="23"/>
        <v>#NUM!</v>
      </c>
      <c r="AI34" s="60" t="e">
        <f t="shared" si="24"/>
        <v>#NUM!</v>
      </c>
      <c r="AJ34" s="60" t="e">
        <f t="shared" si="25"/>
        <v>#N/A</v>
      </c>
    </row>
    <row r="35" spans="1:36" ht="12.95" customHeight="1" x14ac:dyDescent="0.15">
      <c r="A35" s="59"/>
      <c r="B35" s="107"/>
      <c r="C35" s="107"/>
      <c r="D35" s="59"/>
      <c r="E35" s="59"/>
      <c r="F35" s="4"/>
      <c r="G35" s="59"/>
      <c r="H35" s="59"/>
      <c r="I35" s="59"/>
      <c r="K35" s="60" t="e">
        <f t="shared" si="1"/>
        <v>#NUM!</v>
      </c>
      <c r="L35" s="60" t="e">
        <f t="shared" si="2"/>
        <v>#NUM!</v>
      </c>
      <c r="M35" s="60" t="e">
        <f t="shared" si="3"/>
        <v>#NUM!</v>
      </c>
      <c r="N35" s="60" t="e">
        <f t="shared" si="4"/>
        <v>#NUM!</v>
      </c>
      <c r="O35" s="60" t="e">
        <f t="shared" si="5"/>
        <v>#NUM!</v>
      </c>
      <c r="P35" s="60" t="e">
        <f t="shared" si="26"/>
        <v>#N/A</v>
      </c>
      <c r="Q35" s="60" t="e">
        <f t="shared" si="6"/>
        <v>#NUM!</v>
      </c>
      <c r="R35" s="60" t="e">
        <f t="shared" si="7"/>
        <v>#NUM!</v>
      </c>
      <c r="S35" s="60" t="e">
        <f t="shared" si="8"/>
        <v>#NUM!</v>
      </c>
      <c r="T35" s="60" t="e">
        <f t="shared" si="9"/>
        <v>#NUM!</v>
      </c>
      <c r="U35" s="60" t="e">
        <f t="shared" si="10"/>
        <v>#N/A</v>
      </c>
      <c r="V35" s="60" t="e">
        <f t="shared" si="11"/>
        <v>#NUM!</v>
      </c>
      <c r="W35" s="60" t="e">
        <f t="shared" si="12"/>
        <v>#NUM!</v>
      </c>
      <c r="X35" s="60" t="e">
        <f t="shared" si="13"/>
        <v>#NUM!</v>
      </c>
      <c r="Y35" s="60" t="e">
        <f t="shared" si="14"/>
        <v>#NUM!</v>
      </c>
      <c r="Z35" s="60" t="e">
        <f t="shared" si="15"/>
        <v>#N/A</v>
      </c>
      <c r="AA35" s="60" t="e">
        <f t="shared" si="16"/>
        <v>#NUM!</v>
      </c>
      <c r="AB35" s="60" t="e">
        <f t="shared" si="17"/>
        <v>#NUM!</v>
      </c>
      <c r="AC35" s="60" t="e">
        <f t="shared" si="18"/>
        <v>#NUM!</v>
      </c>
      <c r="AD35" s="60" t="e">
        <f t="shared" si="19"/>
        <v>#NUM!</v>
      </c>
      <c r="AE35" s="60" t="e">
        <f t="shared" si="20"/>
        <v>#NUM!</v>
      </c>
      <c r="AF35" s="60" t="e">
        <f t="shared" si="21"/>
        <v>#N/A</v>
      </c>
      <c r="AG35" s="60" t="e">
        <f t="shared" si="22"/>
        <v>#NUM!</v>
      </c>
      <c r="AH35" s="60" t="e">
        <f t="shared" si="23"/>
        <v>#NUM!</v>
      </c>
      <c r="AI35" s="60" t="e">
        <f t="shared" si="24"/>
        <v>#NUM!</v>
      </c>
      <c r="AJ35" s="60" t="e">
        <f t="shared" si="25"/>
        <v>#N/A</v>
      </c>
    </row>
    <row r="36" spans="1:36" ht="12.95" customHeight="1" x14ac:dyDescent="0.15">
      <c r="A36" s="59"/>
      <c r="B36" s="135"/>
      <c r="C36" s="136"/>
      <c r="D36" s="59"/>
      <c r="E36" s="59"/>
      <c r="F36" s="4"/>
      <c r="G36" s="59"/>
      <c r="H36" s="59"/>
      <c r="I36" s="59"/>
      <c r="K36" s="60" t="e">
        <f t="shared" si="1"/>
        <v>#NUM!</v>
      </c>
      <c r="L36" s="60" t="e">
        <f t="shared" si="2"/>
        <v>#NUM!</v>
      </c>
      <c r="M36" s="60" t="e">
        <f t="shared" si="3"/>
        <v>#NUM!</v>
      </c>
      <c r="N36" s="60" t="e">
        <f t="shared" si="4"/>
        <v>#NUM!</v>
      </c>
      <c r="O36" s="60" t="e">
        <f t="shared" si="5"/>
        <v>#NUM!</v>
      </c>
      <c r="P36" s="60" t="e">
        <f t="shared" si="26"/>
        <v>#N/A</v>
      </c>
      <c r="Q36" s="60" t="e">
        <f t="shared" si="6"/>
        <v>#NUM!</v>
      </c>
      <c r="R36" s="60" t="e">
        <f t="shared" si="7"/>
        <v>#NUM!</v>
      </c>
      <c r="S36" s="60" t="e">
        <f t="shared" si="8"/>
        <v>#NUM!</v>
      </c>
      <c r="T36" s="60" t="e">
        <f t="shared" si="9"/>
        <v>#NUM!</v>
      </c>
      <c r="U36" s="60" t="e">
        <f t="shared" si="10"/>
        <v>#N/A</v>
      </c>
      <c r="V36" s="60" t="e">
        <f t="shared" si="11"/>
        <v>#NUM!</v>
      </c>
      <c r="W36" s="60" t="e">
        <f t="shared" si="12"/>
        <v>#NUM!</v>
      </c>
      <c r="X36" s="60" t="e">
        <f t="shared" si="13"/>
        <v>#NUM!</v>
      </c>
      <c r="Y36" s="60" t="e">
        <f t="shared" si="14"/>
        <v>#NUM!</v>
      </c>
      <c r="Z36" s="60" t="e">
        <f t="shared" si="15"/>
        <v>#N/A</v>
      </c>
      <c r="AA36" s="60" t="e">
        <f t="shared" si="16"/>
        <v>#NUM!</v>
      </c>
      <c r="AB36" s="60" t="e">
        <f t="shared" si="17"/>
        <v>#NUM!</v>
      </c>
      <c r="AC36" s="60" t="e">
        <f t="shared" si="18"/>
        <v>#NUM!</v>
      </c>
      <c r="AD36" s="60" t="e">
        <f t="shared" si="19"/>
        <v>#NUM!</v>
      </c>
      <c r="AE36" s="60" t="e">
        <f t="shared" si="20"/>
        <v>#NUM!</v>
      </c>
      <c r="AF36" s="60" t="e">
        <f t="shared" si="21"/>
        <v>#N/A</v>
      </c>
      <c r="AG36" s="60" t="e">
        <f t="shared" si="22"/>
        <v>#NUM!</v>
      </c>
      <c r="AH36" s="60" t="e">
        <f t="shared" si="23"/>
        <v>#NUM!</v>
      </c>
      <c r="AI36" s="60" t="e">
        <f t="shared" si="24"/>
        <v>#NUM!</v>
      </c>
      <c r="AJ36" s="60" t="e">
        <f t="shared" si="25"/>
        <v>#N/A</v>
      </c>
    </row>
    <row r="37" spans="1:36" ht="12.95" customHeight="1" x14ac:dyDescent="0.15">
      <c r="A37" s="59"/>
      <c r="B37" s="135"/>
      <c r="C37" s="136"/>
      <c r="D37" s="59"/>
      <c r="E37" s="59"/>
      <c r="F37" s="4"/>
      <c r="G37" s="59"/>
      <c r="H37" s="59"/>
      <c r="I37" s="59"/>
      <c r="K37" s="60" t="e">
        <f t="shared" si="1"/>
        <v>#NUM!</v>
      </c>
      <c r="L37" s="60" t="e">
        <f t="shared" si="2"/>
        <v>#NUM!</v>
      </c>
      <c r="M37" s="60" t="e">
        <f t="shared" si="3"/>
        <v>#NUM!</v>
      </c>
      <c r="N37" s="60" t="e">
        <f t="shared" si="4"/>
        <v>#NUM!</v>
      </c>
      <c r="O37" s="60" t="e">
        <f t="shared" si="5"/>
        <v>#NUM!</v>
      </c>
      <c r="P37" s="60" t="e">
        <f t="shared" si="26"/>
        <v>#N/A</v>
      </c>
      <c r="Q37" s="60" t="e">
        <f t="shared" si="6"/>
        <v>#NUM!</v>
      </c>
      <c r="R37" s="60" t="e">
        <f t="shared" si="7"/>
        <v>#NUM!</v>
      </c>
      <c r="S37" s="60" t="e">
        <f t="shared" si="8"/>
        <v>#NUM!</v>
      </c>
      <c r="T37" s="60" t="e">
        <f t="shared" si="9"/>
        <v>#NUM!</v>
      </c>
      <c r="U37" s="60" t="e">
        <f t="shared" si="10"/>
        <v>#N/A</v>
      </c>
      <c r="V37" s="60" t="e">
        <f t="shared" si="11"/>
        <v>#NUM!</v>
      </c>
      <c r="W37" s="60" t="e">
        <f t="shared" si="12"/>
        <v>#NUM!</v>
      </c>
      <c r="X37" s="60" t="e">
        <f t="shared" si="13"/>
        <v>#NUM!</v>
      </c>
      <c r="Y37" s="60" t="e">
        <f t="shared" si="14"/>
        <v>#NUM!</v>
      </c>
      <c r="Z37" s="60" t="e">
        <f t="shared" si="15"/>
        <v>#N/A</v>
      </c>
      <c r="AA37" s="60" t="e">
        <f t="shared" si="16"/>
        <v>#NUM!</v>
      </c>
      <c r="AB37" s="60" t="e">
        <f t="shared" si="17"/>
        <v>#NUM!</v>
      </c>
      <c r="AC37" s="60" t="e">
        <f t="shared" si="18"/>
        <v>#NUM!</v>
      </c>
      <c r="AD37" s="60" t="e">
        <f t="shared" si="19"/>
        <v>#NUM!</v>
      </c>
      <c r="AE37" s="60" t="e">
        <f t="shared" si="20"/>
        <v>#NUM!</v>
      </c>
      <c r="AF37" s="60" t="e">
        <f t="shared" si="21"/>
        <v>#N/A</v>
      </c>
      <c r="AG37" s="60" t="e">
        <f t="shared" si="22"/>
        <v>#NUM!</v>
      </c>
      <c r="AH37" s="60" t="e">
        <f t="shared" si="23"/>
        <v>#NUM!</v>
      </c>
      <c r="AI37" s="60" t="e">
        <f t="shared" si="24"/>
        <v>#NUM!</v>
      </c>
      <c r="AJ37" s="60" t="e">
        <f t="shared" si="25"/>
        <v>#N/A</v>
      </c>
    </row>
    <row r="38" spans="1:36" ht="12.95" customHeight="1" x14ac:dyDescent="0.15">
      <c r="A38" s="59"/>
      <c r="B38" s="135"/>
      <c r="C38" s="136"/>
      <c r="D38" s="59"/>
      <c r="E38" s="59"/>
      <c r="F38" s="4"/>
      <c r="G38" s="59"/>
      <c r="H38" s="59"/>
      <c r="I38" s="59"/>
      <c r="K38" s="60" t="e">
        <f t="shared" si="1"/>
        <v>#NUM!</v>
      </c>
      <c r="L38" s="60" t="e">
        <f t="shared" si="2"/>
        <v>#NUM!</v>
      </c>
      <c r="M38" s="60" t="e">
        <f t="shared" si="3"/>
        <v>#NUM!</v>
      </c>
      <c r="N38" s="60" t="e">
        <f t="shared" si="4"/>
        <v>#NUM!</v>
      </c>
      <c r="O38" s="60" t="e">
        <f t="shared" si="5"/>
        <v>#NUM!</v>
      </c>
      <c r="P38" s="60" t="e">
        <f t="shared" si="26"/>
        <v>#N/A</v>
      </c>
      <c r="Q38" s="60" t="e">
        <f t="shared" si="6"/>
        <v>#NUM!</v>
      </c>
      <c r="R38" s="60" t="e">
        <f t="shared" si="7"/>
        <v>#NUM!</v>
      </c>
      <c r="S38" s="60" t="e">
        <f t="shared" si="8"/>
        <v>#NUM!</v>
      </c>
      <c r="T38" s="60" t="e">
        <f t="shared" si="9"/>
        <v>#NUM!</v>
      </c>
      <c r="U38" s="60" t="e">
        <f t="shared" si="10"/>
        <v>#N/A</v>
      </c>
      <c r="V38" s="60" t="e">
        <f t="shared" si="11"/>
        <v>#NUM!</v>
      </c>
      <c r="W38" s="60" t="e">
        <f t="shared" si="12"/>
        <v>#NUM!</v>
      </c>
      <c r="X38" s="60" t="e">
        <f t="shared" si="13"/>
        <v>#NUM!</v>
      </c>
      <c r="Y38" s="60" t="e">
        <f t="shared" si="14"/>
        <v>#NUM!</v>
      </c>
      <c r="Z38" s="60" t="e">
        <f t="shared" si="15"/>
        <v>#N/A</v>
      </c>
      <c r="AA38" s="60" t="e">
        <f t="shared" si="16"/>
        <v>#NUM!</v>
      </c>
      <c r="AB38" s="60" t="e">
        <f t="shared" si="17"/>
        <v>#NUM!</v>
      </c>
      <c r="AC38" s="60" t="e">
        <f t="shared" si="18"/>
        <v>#NUM!</v>
      </c>
      <c r="AD38" s="60" t="e">
        <f t="shared" si="19"/>
        <v>#NUM!</v>
      </c>
      <c r="AE38" s="60" t="e">
        <f t="shared" si="20"/>
        <v>#NUM!</v>
      </c>
      <c r="AF38" s="60" t="e">
        <f t="shared" si="21"/>
        <v>#N/A</v>
      </c>
      <c r="AG38" s="60" t="e">
        <f t="shared" si="22"/>
        <v>#NUM!</v>
      </c>
      <c r="AH38" s="60" t="e">
        <f t="shared" si="23"/>
        <v>#NUM!</v>
      </c>
      <c r="AI38" s="60" t="e">
        <f t="shared" si="24"/>
        <v>#NUM!</v>
      </c>
      <c r="AJ38" s="60" t="e">
        <f t="shared" si="25"/>
        <v>#N/A</v>
      </c>
    </row>
    <row r="39" spans="1:36" ht="12.95" customHeight="1" x14ac:dyDescent="0.15">
      <c r="A39" s="59"/>
      <c r="B39" s="107"/>
      <c r="C39" s="107"/>
      <c r="D39" s="59"/>
      <c r="E39" s="59"/>
      <c r="F39" s="4" t="str">
        <f t="shared" si="0"/>
        <v/>
      </c>
      <c r="G39" s="59"/>
      <c r="H39" s="59"/>
      <c r="I39" s="59"/>
      <c r="K39" s="60" t="e">
        <f t="shared" si="1"/>
        <v>#NUM!</v>
      </c>
      <c r="L39" s="60" t="e">
        <f t="shared" si="2"/>
        <v>#NUM!</v>
      </c>
      <c r="M39" s="60" t="e">
        <f t="shared" si="3"/>
        <v>#NUM!</v>
      </c>
      <c r="N39" s="60" t="e">
        <f t="shared" si="4"/>
        <v>#NUM!</v>
      </c>
      <c r="O39" s="60" t="e">
        <f t="shared" si="5"/>
        <v>#NUM!</v>
      </c>
      <c r="P39" s="60" t="e">
        <f t="shared" si="26"/>
        <v>#N/A</v>
      </c>
      <c r="Q39" s="60" t="e">
        <f t="shared" si="6"/>
        <v>#NUM!</v>
      </c>
      <c r="R39" s="60" t="e">
        <f t="shared" si="7"/>
        <v>#NUM!</v>
      </c>
      <c r="S39" s="60" t="e">
        <f t="shared" si="8"/>
        <v>#NUM!</v>
      </c>
      <c r="T39" s="60" t="e">
        <f t="shared" si="9"/>
        <v>#NUM!</v>
      </c>
      <c r="U39" s="60" t="e">
        <f t="shared" si="10"/>
        <v>#N/A</v>
      </c>
      <c r="V39" s="60" t="e">
        <f t="shared" si="11"/>
        <v>#NUM!</v>
      </c>
      <c r="W39" s="60" t="e">
        <f t="shared" si="12"/>
        <v>#NUM!</v>
      </c>
      <c r="X39" s="60" t="e">
        <f t="shared" si="13"/>
        <v>#NUM!</v>
      </c>
      <c r="Y39" s="60" t="e">
        <f t="shared" si="14"/>
        <v>#NUM!</v>
      </c>
      <c r="Z39" s="60" t="e">
        <f t="shared" si="15"/>
        <v>#N/A</v>
      </c>
      <c r="AA39" s="60" t="e">
        <f t="shared" si="16"/>
        <v>#NUM!</v>
      </c>
      <c r="AB39" s="60" t="e">
        <f t="shared" si="17"/>
        <v>#NUM!</v>
      </c>
      <c r="AC39" s="60" t="e">
        <f t="shared" si="18"/>
        <v>#NUM!</v>
      </c>
      <c r="AD39" s="60" t="e">
        <f t="shared" si="19"/>
        <v>#NUM!</v>
      </c>
      <c r="AE39" s="60" t="e">
        <f t="shared" si="20"/>
        <v>#NUM!</v>
      </c>
      <c r="AF39" s="60" t="e">
        <f t="shared" si="21"/>
        <v>#N/A</v>
      </c>
      <c r="AG39" s="60" t="e">
        <f t="shared" si="22"/>
        <v>#NUM!</v>
      </c>
      <c r="AH39" s="60" t="e">
        <f t="shared" si="23"/>
        <v>#NUM!</v>
      </c>
      <c r="AI39" s="60" t="e">
        <f t="shared" si="24"/>
        <v>#NUM!</v>
      </c>
      <c r="AJ39" s="60" t="e">
        <f t="shared" si="25"/>
        <v>#N/A</v>
      </c>
    </row>
    <row r="40" spans="1:36" ht="12.95" customHeight="1" x14ac:dyDescent="0.15">
      <c r="A40" s="59"/>
      <c r="B40" s="107"/>
      <c r="C40" s="107"/>
      <c r="D40" s="59"/>
      <c r="E40" s="59"/>
      <c r="F40" s="4" t="str">
        <f t="shared" si="0"/>
        <v/>
      </c>
      <c r="G40" s="59"/>
      <c r="H40" s="59"/>
      <c r="I40" s="59"/>
      <c r="K40" s="60" t="e">
        <f t="shared" si="1"/>
        <v>#NUM!</v>
      </c>
      <c r="L40" s="60" t="e">
        <f t="shared" si="2"/>
        <v>#NUM!</v>
      </c>
      <c r="M40" s="60" t="e">
        <f t="shared" si="3"/>
        <v>#NUM!</v>
      </c>
      <c r="N40" s="60" t="e">
        <f t="shared" si="4"/>
        <v>#NUM!</v>
      </c>
      <c r="O40" s="60" t="e">
        <f t="shared" si="5"/>
        <v>#NUM!</v>
      </c>
      <c r="P40" s="60" t="e">
        <f t="shared" si="26"/>
        <v>#N/A</v>
      </c>
      <c r="Q40" s="60" t="e">
        <f t="shared" si="6"/>
        <v>#NUM!</v>
      </c>
      <c r="R40" s="60" t="e">
        <f t="shared" si="7"/>
        <v>#NUM!</v>
      </c>
      <c r="S40" s="60" t="e">
        <f t="shared" si="8"/>
        <v>#NUM!</v>
      </c>
      <c r="T40" s="60" t="e">
        <f t="shared" si="9"/>
        <v>#NUM!</v>
      </c>
      <c r="U40" s="60" t="e">
        <f t="shared" si="10"/>
        <v>#N/A</v>
      </c>
      <c r="V40" s="60" t="e">
        <f t="shared" si="11"/>
        <v>#NUM!</v>
      </c>
      <c r="W40" s="60" t="e">
        <f t="shared" si="12"/>
        <v>#NUM!</v>
      </c>
      <c r="X40" s="60" t="e">
        <f t="shared" si="13"/>
        <v>#NUM!</v>
      </c>
      <c r="Y40" s="60" t="e">
        <f t="shared" si="14"/>
        <v>#NUM!</v>
      </c>
      <c r="Z40" s="60" t="e">
        <f t="shared" si="15"/>
        <v>#N/A</v>
      </c>
      <c r="AA40" s="60" t="e">
        <f t="shared" si="16"/>
        <v>#NUM!</v>
      </c>
      <c r="AB40" s="60" t="e">
        <f t="shared" si="17"/>
        <v>#NUM!</v>
      </c>
      <c r="AC40" s="60" t="e">
        <f t="shared" si="18"/>
        <v>#NUM!</v>
      </c>
      <c r="AD40" s="60" t="e">
        <f t="shared" si="19"/>
        <v>#NUM!</v>
      </c>
      <c r="AE40" s="60" t="e">
        <f t="shared" si="20"/>
        <v>#NUM!</v>
      </c>
      <c r="AF40" s="60" t="e">
        <f t="shared" si="21"/>
        <v>#N/A</v>
      </c>
      <c r="AG40" s="60" t="e">
        <f t="shared" si="22"/>
        <v>#NUM!</v>
      </c>
      <c r="AH40" s="60" t="e">
        <f t="shared" si="23"/>
        <v>#NUM!</v>
      </c>
      <c r="AI40" s="60" t="e">
        <f t="shared" si="24"/>
        <v>#NUM!</v>
      </c>
      <c r="AJ40" s="60" t="e">
        <f t="shared" si="25"/>
        <v>#N/A</v>
      </c>
    </row>
    <row r="41" spans="1:36" ht="12.95" customHeight="1" x14ac:dyDescent="0.15">
      <c r="A41" s="59"/>
      <c r="B41" s="107"/>
      <c r="C41" s="107"/>
      <c r="D41" s="59"/>
      <c r="E41" s="59"/>
      <c r="F41" s="4" t="str">
        <f t="shared" si="0"/>
        <v/>
      </c>
      <c r="G41" s="59"/>
      <c r="H41" s="59"/>
      <c r="I41" s="59"/>
      <c r="K41" s="60" t="e">
        <f t="shared" si="1"/>
        <v>#NUM!</v>
      </c>
      <c r="L41" s="60" t="e">
        <f t="shared" si="2"/>
        <v>#NUM!</v>
      </c>
      <c r="M41" s="60" t="e">
        <f t="shared" si="3"/>
        <v>#NUM!</v>
      </c>
      <c r="N41" s="60" t="e">
        <f t="shared" si="4"/>
        <v>#NUM!</v>
      </c>
      <c r="O41" s="60" t="e">
        <f t="shared" si="5"/>
        <v>#NUM!</v>
      </c>
      <c r="P41" s="60" t="e">
        <f t="shared" si="26"/>
        <v>#N/A</v>
      </c>
      <c r="Q41" s="60" t="e">
        <f t="shared" si="6"/>
        <v>#NUM!</v>
      </c>
      <c r="R41" s="60" t="e">
        <f t="shared" si="7"/>
        <v>#NUM!</v>
      </c>
      <c r="S41" s="60" t="e">
        <f t="shared" si="8"/>
        <v>#NUM!</v>
      </c>
      <c r="T41" s="60" t="e">
        <f t="shared" si="9"/>
        <v>#NUM!</v>
      </c>
      <c r="U41" s="60" t="e">
        <f t="shared" si="10"/>
        <v>#N/A</v>
      </c>
      <c r="V41" s="60" t="e">
        <f t="shared" si="11"/>
        <v>#NUM!</v>
      </c>
      <c r="W41" s="60" t="e">
        <f t="shared" si="12"/>
        <v>#NUM!</v>
      </c>
      <c r="X41" s="60" t="e">
        <f t="shared" si="13"/>
        <v>#NUM!</v>
      </c>
      <c r="Y41" s="60" t="e">
        <f t="shared" si="14"/>
        <v>#NUM!</v>
      </c>
      <c r="Z41" s="60" t="e">
        <f t="shared" si="15"/>
        <v>#N/A</v>
      </c>
      <c r="AA41" s="60" t="e">
        <f t="shared" si="16"/>
        <v>#NUM!</v>
      </c>
      <c r="AB41" s="60" t="e">
        <f t="shared" si="17"/>
        <v>#NUM!</v>
      </c>
      <c r="AC41" s="60" t="e">
        <f t="shared" si="18"/>
        <v>#NUM!</v>
      </c>
      <c r="AD41" s="60" t="e">
        <f t="shared" si="19"/>
        <v>#NUM!</v>
      </c>
      <c r="AE41" s="60" t="e">
        <f t="shared" si="20"/>
        <v>#NUM!</v>
      </c>
      <c r="AF41" s="60" t="e">
        <f t="shared" si="21"/>
        <v>#N/A</v>
      </c>
      <c r="AG41" s="60" t="e">
        <f t="shared" si="22"/>
        <v>#NUM!</v>
      </c>
      <c r="AH41" s="60" t="e">
        <f t="shared" si="23"/>
        <v>#NUM!</v>
      </c>
      <c r="AI41" s="60" t="e">
        <f t="shared" si="24"/>
        <v>#NUM!</v>
      </c>
      <c r="AJ41" s="60" t="e">
        <f t="shared" si="25"/>
        <v>#N/A</v>
      </c>
    </row>
    <row r="42" spans="1:36" ht="12.95" customHeight="1" x14ac:dyDescent="0.15">
      <c r="A42" s="59"/>
      <c r="B42" s="107"/>
      <c r="C42" s="107"/>
      <c r="D42" s="59"/>
      <c r="E42" s="59"/>
      <c r="F42" s="4" t="str">
        <f t="shared" si="0"/>
        <v/>
      </c>
      <c r="G42" s="59"/>
      <c r="H42" s="59"/>
      <c r="I42" s="59"/>
      <c r="K42" s="60" t="e">
        <f t="shared" si="1"/>
        <v>#NUM!</v>
      </c>
      <c r="L42" s="60" t="e">
        <f t="shared" si="2"/>
        <v>#NUM!</v>
      </c>
      <c r="M42" s="60" t="e">
        <f t="shared" si="3"/>
        <v>#NUM!</v>
      </c>
      <c r="N42" s="60" t="e">
        <f t="shared" si="4"/>
        <v>#NUM!</v>
      </c>
      <c r="O42" s="60" t="e">
        <f t="shared" si="5"/>
        <v>#NUM!</v>
      </c>
      <c r="P42" s="60" t="e">
        <f t="shared" si="26"/>
        <v>#N/A</v>
      </c>
      <c r="Q42" s="60" t="e">
        <f t="shared" si="6"/>
        <v>#NUM!</v>
      </c>
      <c r="R42" s="60" t="e">
        <f t="shared" si="7"/>
        <v>#NUM!</v>
      </c>
      <c r="S42" s="60" t="e">
        <f t="shared" si="8"/>
        <v>#NUM!</v>
      </c>
      <c r="T42" s="60" t="e">
        <f t="shared" si="9"/>
        <v>#NUM!</v>
      </c>
      <c r="U42" s="60" t="e">
        <f t="shared" si="10"/>
        <v>#N/A</v>
      </c>
      <c r="V42" s="60" t="e">
        <f t="shared" si="11"/>
        <v>#NUM!</v>
      </c>
      <c r="W42" s="60" t="e">
        <f t="shared" si="12"/>
        <v>#NUM!</v>
      </c>
      <c r="X42" s="60" t="e">
        <f t="shared" si="13"/>
        <v>#NUM!</v>
      </c>
      <c r="Y42" s="60" t="e">
        <f t="shared" si="14"/>
        <v>#NUM!</v>
      </c>
      <c r="Z42" s="60" t="e">
        <f t="shared" si="15"/>
        <v>#N/A</v>
      </c>
      <c r="AA42" s="60" t="e">
        <f t="shared" si="16"/>
        <v>#NUM!</v>
      </c>
      <c r="AB42" s="60" t="e">
        <f t="shared" si="17"/>
        <v>#NUM!</v>
      </c>
      <c r="AC42" s="60" t="e">
        <f t="shared" si="18"/>
        <v>#NUM!</v>
      </c>
      <c r="AD42" s="60" t="e">
        <f t="shared" si="19"/>
        <v>#NUM!</v>
      </c>
      <c r="AE42" s="60" t="e">
        <f t="shared" si="20"/>
        <v>#NUM!</v>
      </c>
      <c r="AF42" s="60" t="e">
        <f t="shared" si="21"/>
        <v>#N/A</v>
      </c>
      <c r="AG42" s="60" t="e">
        <f t="shared" si="22"/>
        <v>#NUM!</v>
      </c>
      <c r="AH42" s="60" t="e">
        <f t="shared" si="23"/>
        <v>#NUM!</v>
      </c>
      <c r="AI42" s="60" t="e">
        <f t="shared" si="24"/>
        <v>#NUM!</v>
      </c>
      <c r="AJ42" s="60" t="e">
        <f t="shared" si="25"/>
        <v>#N/A</v>
      </c>
    </row>
    <row r="43" spans="1:36" ht="12.95" customHeight="1" x14ac:dyDescent="0.15">
      <c r="A43" s="59"/>
      <c r="B43" s="107"/>
      <c r="C43" s="107"/>
      <c r="D43" s="59"/>
      <c r="E43" s="59"/>
      <c r="F43" s="4" t="str">
        <f t="shared" si="0"/>
        <v/>
      </c>
      <c r="G43" s="59"/>
      <c r="H43" s="59"/>
      <c r="I43" s="59"/>
      <c r="K43" s="60" t="e">
        <f t="shared" si="1"/>
        <v>#NUM!</v>
      </c>
      <c r="L43" s="60" t="e">
        <f t="shared" si="2"/>
        <v>#NUM!</v>
      </c>
      <c r="M43" s="60" t="e">
        <f t="shared" si="3"/>
        <v>#NUM!</v>
      </c>
      <c r="N43" s="60" t="e">
        <f t="shared" si="4"/>
        <v>#NUM!</v>
      </c>
      <c r="O43" s="60" t="e">
        <f t="shared" si="5"/>
        <v>#NUM!</v>
      </c>
      <c r="P43" s="60" t="e">
        <f t="shared" si="26"/>
        <v>#N/A</v>
      </c>
      <c r="Q43" s="60" t="e">
        <f t="shared" si="6"/>
        <v>#NUM!</v>
      </c>
      <c r="R43" s="60" t="e">
        <f t="shared" si="7"/>
        <v>#NUM!</v>
      </c>
      <c r="S43" s="60" t="e">
        <f t="shared" si="8"/>
        <v>#NUM!</v>
      </c>
      <c r="T43" s="60" t="e">
        <f t="shared" si="9"/>
        <v>#NUM!</v>
      </c>
      <c r="U43" s="60" t="e">
        <f t="shared" si="10"/>
        <v>#N/A</v>
      </c>
      <c r="V43" s="60" t="e">
        <f t="shared" si="11"/>
        <v>#NUM!</v>
      </c>
      <c r="W43" s="60" t="e">
        <f t="shared" si="12"/>
        <v>#NUM!</v>
      </c>
      <c r="X43" s="60" t="e">
        <f t="shared" si="13"/>
        <v>#NUM!</v>
      </c>
      <c r="Y43" s="60" t="e">
        <f t="shared" si="14"/>
        <v>#NUM!</v>
      </c>
      <c r="Z43" s="60" t="e">
        <f t="shared" si="15"/>
        <v>#N/A</v>
      </c>
      <c r="AA43" s="60" t="e">
        <f t="shared" si="16"/>
        <v>#NUM!</v>
      </c>
      <c r="AB43" s="60" t="e">
        <f t="shared" si="17"/>
        <v>#NUM!</v>
      </c>
      <c r="AC43" s="60" t="e">
        <f t="shared" si="18"/>
        <v>#NUM!</v>
      </c>
      <c r="AD43" s="60" t="e">
        <f t="shared" si="19"/>
        <v>#NUM!</v>
      </c>
      <c r="AE43" s="60" t="e">
        <f t="shared" si="20"/>
        <v>#NUM!</v>
      </c>
      <c r="AF43" s="60" t="e">
        <f t="shared" si="21"/>
        <v>#N/A</v>
      </c>
      <c r="AG43" s="60" t="e">
        <f t="shared" si="22"/>
        <v>#NUM!</v>
      </c>
      <c r="AH43" s="60" t="e">
        <f t="shared" si="23"/>
        <v>#NUM!</v>
      </c>
      <c r="AI43" s="60" t="e">
        <f t="shared" si="24"/>
        <v>#NUM!</v>
      </c>
      <c r="AJ43" s="60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59" t="s">
        <v>18</v>
      </c>
      <c r="D46" s="59" t="s">
        <v>19</v>
      </c>
      <c r="E46" s="59" t="s">
        <v>20</v>
      </c>
      <c r="F46" s="10"/>
      <c r="G46" s="5" t="s">
        <v>21</v>
      </c>
      <c r="H46" s="12"/>
      <c r="I46" s="104" t="s">
        <v>138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16</v>
      </c>
      <c r="D47" s="14">
        <f>COUNTIF(G4:G43,"*下層*")</f>
        <v>0</v>
      </c>
      <c r="E47" s="14">
        <f>COUNTA(A4:A43)</f>
        <v>16</v>
      </c>
      <c r="F47" s="10"/>
      <c r="G47" s="15">
        <f>C47*100</f>
        <v>1600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16</v>
      </c>
      <c r="D49" s="14" t="str">
        <f>IF(D47&gt;0,ROUND(SUMIF(G4:G43,"*下層*",D4:D43)/D47,0),"")</f>
        <v/>
      </c>
      <c r="E49" s="14">
        <f>ROUND(SUM(D4:D43)/E47,0)</f>
        <v>16</v>
      </c>
      <c r="F49" s="13"/>
      <c r="G49" s="15">
        <f>C49</f>
        <v>16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2.38</v>
      </c>
      <c r="D50" s="16">
        <f>SUMIF(G4:G43,"*下層*",F4:F43)</f>
        <v>0</v>
      </c>
      <c r="E50" s="4">
        <f>SUM(F4:F43)</f>
        <v>2.38</v>
      </c>
      <c r="F50" s="13"/>
      <c r="G50" s="17">
        <f>C50*100</f>
        <v>238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形状比＝81、Sr＝19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59" t="s">
        <v>18</v>
      </c>
      <c r="D53" s="59" t="s">
        <v>19</v>
      </c>
      <c r="E53" s="59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5</v>
      </c>
      <c r="D54" s="14">
        <f>COUNTIF(H4:H43,"▲")</f>
        <v>0</v>
      </c>
      <c r="E54" s="14">
        <f>COUNTA(H4:H43)</f>
        <v>5</v>
      </c>
      <c r="F54" s="10"/>
      <c r="G54" s="15">
        <f>C54*100</f>
        <v>500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0.4</v>
      </c>
      <c r="D57" s="16">
        <f>SUMIF(H4:H43,"▲",F4:F43)</f>
        <v>0</v>
      </c>
      <c r="E57" s="16">
        <f>SUM(C57:D57)</f>
        <v>0.4</v>
      </c>
      <c r="F57" s="13"/>
      <c r="G57" s="19">
        <f>C57*100</f>
        <v>40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59" t="s">
        <v>18</v>
      </c>
      <c r="D60" s="59" t="s">
        <v>19</v>
      </c>
      <c r="E60" s="59" t="s">
        <v>20</v>
      </c>
      <c r="F60" s="10"/>
      <c r="G60" s="13"/>
      <c r="H60" s="10"/>
      <c r="I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31.3</v>
      </c>
      <c r="D61" s="20" t="str">
        <f>IF(D47&gt;0,ROUND(D54/D47*100,1),"")</f>
        <v/>
      </c>
      <c r="E61" s="20">
        <f>ROUND(E54/E47*100,1)</f>
        <v>31.3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16.8</v>
      </c>
      <c r="D62" s="20" t="str">
        <f>IF(D47&gt;0,ROUND(D57/D50*100,1),"")</f>
        <v/>
      </c>
      <c r="E62" s="20">
        <f>ROUND(E57/E50*100,1)</f>
        <v>16.8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59" t="s">
        <v>18</v>
      </c>
      <c r="D65" s="59" t="s">
        <v>19</v>
      </c>
      <c r="E65" s="59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11</v>
      </c>
      <c r="D66" s="14">
        <f>D47-D54</f>
        <v>0</v>
      </c>
      <c r="E66" s="14">
        <f>SUM(C66:D66)</f>
        <v>11</v>
      </c>
      <c r="F66" s="10"/>
      <c r="G66" s="15">
        <f>C66*100</f>
        <v>1100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13</v>
      </c>
      <c r="D67" s="14" t="str">
        <f>IF(D66&gt;0,ROUND(SUMIFS(E4:E43,G4:G43,"*下層*",H4:H43,"")/D66,0),"")</f>
        <v/>
      </c>
      <c r="E67" s="14">
        <f>IF(E66&gt;0,ROUND(SUMIF(H4:H43,"",E4:E43)/E66,0),"")</f>
        <v>13</v>
      </c>
      <c r="F67" s="13"/>
      <c r="G67" s="15">
        <f>C67</f>
        <v>13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18</v>
      </c>
      <c r="D68" s="14" t="str">
        <f>IF(D66&gt;0,ROUND(SUMIFS(D4:D43,G4:G43,"*下層*",H4:H43,"")/D66,0),"")</f>
        <v/>
      </c>
      <c r="E68" s="14">
        <f>IF(E66&gt;0,ROUND(SUMIF(H4:H43,"",D4:D43)/E66,0),"")</f>
        <v>18</v>
      </c>
      <c r="F68" s="13"/>
      <c r="G68" s="15">
        <f>C68</f>
        <v>18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1.98</v>
      </c>
      <c r="D69" s="16" t="str">
        <f>IF(D66&gt;0,D50-D57,"")</f>
        <v/>
      </c>
      <c r="E69" s="4">
        <f>SUM(C69:D69)</f>
        <v>1.98</v>
      </c>
      <c r="F69" s="13"/>
      <c r="G69" s="17">
        <f>C69*100</f>
        <v>198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形状比＝72、Sr＝23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2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I46:I57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60:B60"/>
    <mergeCell ref="A46:B46"/>
    <mergeCell ref="A47:B47"/>
    <mergeCell ref="A48:B48"/>
    <mergeCell ref="A49:B49"/>
    <mergeCell ref="A50:B50"/>
    <mergeCell ref="A53:B53"/>
    <mergeCell ref="A54:B54"/>
    <mergeCell ref="A55:B55"/>
    <mergeCell ref="A56:B56"/>
    <mergeCell ref="A57:B57"/>
    <mergeCell ref="A69:B69"/>
    <mergeCell ref="A61:B61"/>
    <mergeCell ref="A62:B62"/>
    <mergeCell ref="A65:B65"/>
    <mergeCell ref="A66:B66"/>
    <mergeCell ref="A67:B67"/>
    <mergeCell ref="A68:B68"/>
  </mergeCells>
  <phoneticPr fontId="3"/>
  <conditionalFormatting sqref="K4:K43">
    <cfRule type="expression" dxfId="1023" priority="16" stopIfTrue="1">
      <formula>AND(($H4="スギ"),(#REF!&lt;12))</formula>
    </cfRule>
  </conditionalFormatting>
  <conditionalFormatting sqref="L4:L43">
    <cfRule type="expression" dxfId="1022" priority="15" stopIfTrue="1">
      <formula>AND(($H4="スギ"),(#REF!&lt;22),(#REF!&gt;=12))</formula>
    </cfRule>
  </conditionalFormatting>
  <conditionalFormatting sqref="M4:M43">
    <cfRule type="expression" dxfId="1021" priority="14" stopIfTrue="1">
      <formula>AND(($H4="スギ"),(#REF!&lt;32),(#REF!&gt;=22))</formula>
    </cfRule>
  </conditionalFormatting>
  <conditionalFormatting sqref="N4:N43">
    <cfRule type="expression" dxfId="1020" priority="13" stopIfTrue="1">
      <formula>AND(($H4="スギ"),(#REF!&lt;42),(#REF!&gt;=32))</formula>
    </cfRule>
  </conditionalFormatting>
  <conditionalFormatting sqref="U4:U43 Z4:AF43 AJ4:AJ43 O4:P43">
    <cfRule type="expression" dxfId="1019" priority="12" stopIfTrue="1">
      <formula>AND(($H4="スギ"),(#REF!&gt;=42))</formula>
    </cfRule>
  </conditionalFormatting>
  <conditionalFormatting sqref="Q4:Q43 AA4:AA43">
    <cfRule type="expression" dxfId="1018" priority="11" stopIfTrue="1">
      <formula>AND(($H4="ヒノキ"),(#REF!&lt;12))</formula>
    </cfRule>
  </conditionalFormatting>
  <conditionalFormatting sqref="R4:R43 AB4:AE43">
    <cfRule type="expression" dxfId="1017" priority="10" stopIfTrue="1">
      <formula>AND(($H4="ヒノキ"),(#REF!&lt;22),(#REF!&gt;=12))</formula>
    </cfRule>
  </conditionalFormatting>
  <conditionalFormatting sqref="S4:S43">
    <cfRule type="expression" dxfId="1016" priority="9" stopIfTrue="1">
      <formula>AND(($H4="ヒノキ"),(#REF!&lt;32),(#REF!&gt;=22))</formula>
    </cfRule>
  </conditionalFormatting>
  <conditionalFormatting sqref="T4:U43 Z4:AF43 AJ4:AJ43">
    <cfRule type="expression" dxfId="1015" priority="8" stopIfTrue="1">
      <formula>AND(($H4="ヒノキ"),(#REF!&gt;=32))</formula>
    </cfRule>
  </conditionalFormatting>
  <conditionalFormatting sqref="V4:V43 AA4:AA43">
    <cfRule type="expression" dxfId="1014" priority="7" stopIfTrue="1">
      <formula>AND(($H4="アカマツ"),(#REF!&lt;12))</formula>
    </cfRule>
  </conditionalFormatting>
  <conditionalFormatting sqref="W4:W43 AB4:AB43">
    <cfRule type="expression" dxfId="1013" priority="6" stopIfTrue="1">
      <formula>AND(($H4="アカマツ"),(#REF!&lt;22),(#REF!&gt;=12))</formula>
    </cfRule>
  </conditionalFormatting>
  <conditionalFormatting sqref="X4:X43 AC4:AC43">
    <cfRule type="expression" dxfId="1012" priority="5" stopIfTrue="1">
      <formula>AND(($H4="アカマツ"),(#REF!&lt;42),(#REF!&gt;=22))</formula>
    </cfRule>
  </conditionalFormatting>
  <conditionalFormatting sqref="Y4:AF43 AJ4:AJ43">
    <cfRule type="expression" dxfId="1011" priority="4" stopIfTrue="1">
      <formula>AND(($H4="アカマツ"),(#REF!&gt;=42))</formula>
    </cfRule>
  </conditionalFormatting>
  <conditionalFormatting sqref="AG4:AG43">
    <cfRule type="expression" dxfId="1010" priority="3" stopIfTrue="1">
      <formula>AND(($H4&lt;&gt;"スギ"),($H4&lt;&gt;"ヒノキ"),($H4&lt;&gt;"アカマツ"),(#REF!&lt;12))</formula>
    </cfRule>
  </conditionalFormatting>
  <conditionalFormatting sqref="AH4:AH43">
    <cfRule type="expression" dxfId="100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00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ignoredErrors>
    <ignoredError sqref="D61:D62" formula="1"/>
  </ignoredErrors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B636F-E026-43FB-9580-6559E3071023}">
  <sheetPr>
    <tabColor rgb="FFFFFF00"/>
  </sheetPr>
  <dimension ref="A1:AJ120"/>
  <sheetViews>
    <sheetView showGridLines="0" tabSelected="1" view="pageBreakPreview" topLeftCell="A19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204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981</v>
      </c>
      <c r="B4" s="107" t="s">
        <v>58</v>
      </c>
      <c r="C4" s="107"/>
      <c r="D4" s="91">
        <v>22</v>
      </c>
      <c r="E4" s="91">
        <v>18</v>
      </c>
      <c r="F4" s="4">
        <f t="shared" ref="F4:F43" si="0">IF(D4&gt;0,IF(B4="スギ",P4,IF(B4="ヒノキ",U4,IF(B4="アカマツ",Z4,IF(B4="カラマツ",AF4,AJ4)))),"")</f>
        <v>0.31</v>
      </c>
      <c r="G4" s="5" t="s">
        <v>63</v>
      </c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0.31</v>
      </c>
      <c r="L4" s="92">
        <f t="shared" ref="L4:L43" si="2">ROUND(10^(-5+0.73504+1.83346*LOG(D4)+1.06569*LOG(E4)),2)</f>
        <v>0.34</v>
      </c>
      <c r="M4" s="92">
        <f t="shared" ref="M4:M43" si="3">ROUND(10^(-5+0.71514+1.74357*LOG(D4)+1.17719*LOG(E4)),2)</f>
        <v>0.34</v>
      </c>
      <c r="N4" s="92">
        <f t="shared" ref="N4:N43" si="4">ROUND(10^(-5+0.82956+1.76381*LOG(D4)+1.06412*LOG(E4)),2)</f>
        <v>0.34</v>
      </c>
      <c r="O4" s="92">
        <f t="shared" ref="O4:O43" si="5">ROUND(10^(-5+0.88226+1.79204*LOG(D4)+0.99303*LOG(E4)),2)</f>
        <v>0.34</v>
      </c>
      <c r="P4" s="92">
        <f>HLOOKUP($D4,K$3:O$43,MATCH($A4,$A$3:$A$43,0),1)</f>
        <v>0.34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0.31</v>
      </c>
      <c r="R4" s="92">
        <f t="shared" ref="R4:R43" si="7">ROUND(10^(1.905709*LOG(D4)+1.011385*LOG(E4)-4.293729),2)</f>
        <v>0.34</v>
      </c>
      <c r="S4" s="92">
        <f t="shared" ref="S4:S43" si="8">ROUND(10^(1.771888*LOG(D4)+1.138415*LOG(E4)-4.271259),2)</f>
        <v>0.34</v>
      </c>
      <c r="T4" s="92">
        <f t="shared" ref="T4:T43" si="9">ROUND(10^(1.671519*LOG(D4)+1.363617*LOG(E4)-4.404407),2)</f>
        <v>0.36</v>
      </c>
      <c r="U4" s="92">
        <f t="shared" ref="U4:U43" si="10">HLOOKUP($D4,Q$3:T$43,MATCH($A4,$A$3:$A$43,0),1)</f>
        <v>0.34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0.35</v>
      </c>
      <c r="W4" s="92">
        <f t="shared" ref="W4:W43" si="12">ROUND(10^(-4.155639+1.847898*LOG(D4)+0.951955*LOG(E4)),2)</f>
        <v>0.33</v>
      </c>
      <c r="X4" s="92">
        <f t="shared" ref="X4:X43" si="13">ROUND(10^(-4.194535+1.804172*LOG(D4)+1.034248*LOG(E4)),2)</f>
        <v>0.34</v>
      </c>
      <c r="Y4" s="92">
        <f t="shared" ref="Y4:Y43" si="14">ROUND(10^(-4.42347+2.006485*LOG(D4)+0.967757*LOG(E4)),2)</f>
        <v>0.31</v>
      </c>
      <c r="Z4" s="92">
        <f t="shared" ref="Z4:Z43" si="15">HLOOKUP($D4,V$3:Y$43,MATCH($A4,$A$3:$A$43,0),1)</f>
        <v>0.34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0.3</v>
      </c>
      <c r="AB4" s="92">
        <f t="shared" ref="AB4:AB43" si="17">ROUND(10^(1.979213*LOG(D4)+0.998347*LOG(E4)-4.369281),2)</f>
        <v>0.35</v>
      </c>
      <c r="AC4" s="92">
        <f t="shared" ref="AC4:AC43" si="18">ROUND(10^(1.904401*LOG(D4)+1.062478*LOG(E4)-4.348104),2)</f>
        <v>0.35</v>
      </c>
      <c r="AD4" s="92">
        <f t="shared" ref="AD4:AD43" si="19">ROUND(10^(1.640825*LOG(D4)+1.080387*LOG(E4)-3.976731),2)</f>
        <v>0.38</v>
      </c>
      <c r="AE4" s="92">
        <f t="shared" ref="AE4:AE43" si="20">ROUND(10^(1.90887*LOG(D4)+1.088002*LOG(E4)-4.431495),2)</f>
        <v>0.31</v>
      </c>
      <c r="AF4" s="92">
        <f t="shared" ref="AF4:AF43" si="21">HLOOKUP($D4,AA$3:AE$43,MATCH($A4,$A$3:$A$43,0),1)</f>
        <v>0.35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0.28999999999999998</v>
      </c>
      <c r="AH4" s="92">
        <f t="shared" ref="AH4:AH43" si="23">ROUND(10^(1.93813902*LOG(D4)+0.96697002*LOG(E4)-4.32216295),2)</f>
        <v>0.31</v>
      </c>
      <c r="AI4" s="92">
        <f t="shared" ref="AI4:AI43" si="24">ROUND(10^(1.82464098*LOG(D4)+0.97625989*LOG(E4)-4.15096808),2)</f>
        <v>0.33</v>
      </c>
      <c r="AJ4" s="92">
        <f t="shared" ref="AJ4:AJ43" si="25">HLOOKUP($D4,AG$3:AI$43,MATCH($A4,$A$3:$A$43,0),1)</f>
        <v>0.31</v>
      </c>
    </row>
    <row r="5" spans="1:36" ht="12.95" customHeight="1" x14ac:dyDescent="0.15">
      <c r="A5" s="91">
        <v>982</v>
      </c>
      <c r="B5" s="107" t="s">
        <v>58</v>
      </c>
      <c r="C5" s="107"/>
      <c r="D5" s="91">
        <v>18</v>
      </c>
      <c r="E5" s="91">
        <v>16</v>
      </c>
      <c r="F5" s="4">
        <f t="shared" si="0"/>
        <v>0.19</v>
      </c>
      <c r="G5" s="5" t="s">
        <v>63</v>
      </c>
      <c r="H5" s="91" t="s">
        <v>61</v>
      </c>
      <c r="I5" s="91"/>
      <c r="J5" s="1" t="s">
        <v>15</v>
      </c>
      <c r="K5" s="92">
        <f t="shared" si="1"/>
        <v>0.19</v>
      </c>
      <c r="L5" s="92">
        <f t="shared" si="2"/>
        <v>0.21</v>
      </c>
      <c r="M5" s="92">
        <f t="shared" si="3"/>
        <v>0.21</v>
      </c>
      <c r="N5" s="92">
        <f t="shared" si="4"/>
        <v>0.21</v>
      </c>
      <c r="O5" s="92">
        <f t="shared" si="5"/>
        <v>0.21</v>
      </c>
      <c r="P5" s="92">
        <f t="shared" ref="P5:P43" si="26">HLOOKUP($D5,K$3:O$43,MATCH(A5,$A$3:$A$43,0),1)</f>
        <v>0.21</v>
      </c>
      <c r="Q5" s="92">
        <f t="shared" si="6"/>
        <v>0.19</v>
      </c>
      <c r="R5" s="92">
        <f t="shared" si="7"/>
        <v>0.21</v>
      </c>
      <c r="S5" s="92">
        <f t="shared" si="8"/>
        <v>0.21</v>
      </c>
      <c r="T5" s="92">
        <f t="shared" si="9"/>
        <v>0.22</v>
      </c>
      <c r="U5" s="92">
        <f t="shared" si="10"/>
        <v>0.21</v>
      </c>
      <c r="V5" s="92">
        <f t="shared" si="11"/>
        <v>0.21</v>
      </c>
      <c r="W5" s="92">
        <f t="shared" si="12"/>
        <v>0.2</v>
      </c>
      <c r="X5" s="92">
        <f t="shared" si="13"/>
        <v>0.21</v>
      </c>
      <c r="Y5" s="92">
        <f t="shared" si="14"/>
        <v>0.18</v>
      </c>
      <c r="Z5" s="92">
        <f t="shared" si="15"/>
        <v>0.2</v>
      </c>
      <c r="AA5" s="92">
        <f t="shared" si="16"/>
        <v>0.19</v>
      </c>
      <c r="AB5" s="92">
        <f t="shared" si="17"/>
        <v>0.21</v>
      </c>
      <c r="AC5" s="92">
        <f t="shared" si="18"/>
        <v>0.21</v>
      </c>
      <c r="AD5" s="92">
        <f t="shared" si="19"/>
        <v>0.24</v>
      </c>
      <c r="AE5" s="92">
        <f t="shared" si="20"/>
        <v>0.19</v>
      </c>
      <c r="AF5" s="92">
        <f t="shared" si="21"/>
        <v>0.21</v>
      </c>
      <c r="AG5" s="92">
        <f t="shared" si="22"/>
        <v>0.18</v>
      </c>
      <c r="AH5" s="92">
        <f t="shared" si="23"/>
        <v>0.19</v>
      </c>
      <c r="AI5" s="92">
        <f t="shared" si="24"/>
        <v>0.21</v>
      </c>
      <c r="AJ5" s="92">
        <f t="shared" si="25"/>
        <v>0.19</v>
      </c>
    </row>
    <row r="6" spans="1:36" ht="12.95" customHeight="1" x14ac:dyDescent="0.15">
      <c r="A6" s="91">
        <v>983</v>
      </c>
      <c r="B6" s="107" t="s">
        <v>60</v>
      </c>
      <c r="C6" s="107"/>
      <c r="D6" s="91">
        <v>34</v>
      </c>
      <c r="E6" s="91">
        <v>19</v>
      </c>
      <c r="F6" s="4">
        <f t="shared" si="0"/>
        <v>0.76</v>
      </c>
      <c r="G6" s="5" t="s">
        <v>63</v>
      </c>
      <c r="H6" s="91" t="s">
        <v>61</v>
      </c>
      <c r="I6" s="91"/>
      <c r="J6" s="1" t="s">
        <v>15</v>
      </c>
      <c r="K6" s="92">
        <f t="shared" si="1"/>
        <v>0.7</v>
      </c>
      <c r="L6" s="92">
        <f t="shared" si="2"/>
        <v>0.8</v>
      </c>
      <c r="M6" s="92">
        <f t="shared" si="3"/>
        <v>0.78</v>
      </c>
      <c r="N6" s="92">
        <f t="shared" si="4"/>
        <v>0.78</v>
      </c>
      <c r="O6" s="92">
        <f t="shared" si="5"/>
        <v>0.79</v>
      </c>
      <c r="P6" s="92">
        <f t="shared" si="26"/>
        <v>0.78</v>
      </c>
      <c r="Q6" s="92">
        <f t="shared" si="6"/>
        <v>0.72</v>
      </c>
      <c r="R6" s="92">
        <f t="shared" si="7"/>
        <v>0.83</v>
      </c>
      <c r="S6" s="92">
        <f t="shared" si="8"/>
        <v>0.79</v>
      </c>
      <c r="T6" s="92">
        <f t="shared" si="9"/>
        <v>0.79</v>
      </c>
      <c r="U6" s="92">
        <f t="shared" si="10"/>
        <v>0.79</v>
      </c>
      <c r="V6" s="92">
        <f t="shared" si="11"/>
        <v>0.86</v>
      </c>
      <c r="W6" s="92">
        <f t="shared" si="12"/>
        <v>0.78</v>
      </c>
      <c r="X6" s="92">
        <f t="shared" si="13"/>
        <v>0.78</v>
      </c>
      <c r="Y6" s="92">
        <f t="shared" si="14"/>
        <v>0.77</v>
      </c>
      <c r="Z6" s="92">
        <f t="shared" si="15"/>
        <v>0.78</v>
      </c>
      <c r="AA6" s="92">
        <f t="shared" si="16"/>
        <v>0.69</v>
      </c>
      <c r="AB6" s="92">
        <f t="shared" si="17"/>
        <v>0.87</v>
      </c>
      <c r="AC6" s="92">
        <f t="shared" si="18"/>
        <v>0.85</v>
      </c>
      <c r="AD6" s="92">
        <f t="shared" si="19"/>
        <v>0.83</v>
      </c>
      <c r="AE6" s="92">
        <f t="shared" si="20"/>
        <v>0.76</v>
      </c>
      <c r="AF6" s="92">
        <f t="shared" si="21"/>
        <v>0.83</v>
      </c>
      <c r="AG6" s="92">
        <f t="shared" si="22"/>
        <v>0.71</v>
      </c>
      <c r="AH6" s="92">
        <f t="shared" si="23"/>
        <v>0.76</v>
      </c>
      <c r="AI6" s="92">
        <f t="shared" si="24"/>
        <v>0.78</v>
      </c>
      <c r="AJ6" s="92">
        <f t="shared" si="25"/>
        <v>0.76</v>
      </c>
    </row>
    <row r="7" spans="1:36" ht="12.95" customHeight="1" x14ac:dyDescent="0.15">
      <c r="A7" s="91">
        <v>984</v>
      </c>
      <c r="B7" s="107" t="s">
        <v>60</v>
      </c>
      <c r="C7" s="107"/>
      <c r="D7" s="91">
        <v>30</v>
      </c>
      <c r="E7" s="91">
        <v>19</v>
      </c>
      <c r="F7" s="4">
        <f t="shared" si="0"/>
        <v>0.6</v>
      </c>
      <c r="G7" s="5" t="s">
        <v>63</v>
      </c>
      <c r="H7" s="91" t="s">
        <v>61</v>
      </c>
      <c r="I7" s="91"/>
      <c r="J7" s="1" t="s">
        <v>15</v>
      </c>
      <c r="K7" s="92">
        <f t="shared" si="1"/>
        <v>0.56000000000000005</v>
      </c>
      <c r="L7" s="92">
        <f t="shared" si="2"/>
        <v>0.64</v>
      </c>
      <c r="M7" s="92">
        <f t="shared" si="3"/>
        <v>0.63</v>
      </c>
      <c r="N7" s="92">
        <f t="shared" si="4"/>
        <v>0.62</v>
      </c>
      <c r="O7" s="92">
        <f t="shared" si="5"/>
        <v>0.63</v>
      </c>
      <c r="P7" s="92">
        <f t="shared" si="26"/>
        <v>0.63</v>
      </c>
      <c r="Q7" s="92">
        <f t="shared" si="6"/>
        <v>0.56999999999999995</v>
      </c>
      <c r="R7" s="92">
        <f t="shared" si="7"/>
        <v>0.65</v>
      </c>
      <c r="S7" s="92">
        <f t="shared" si="8"/>
        <v>0.63</v>
      </c>
      <c r="T7" s="92">
        <f t="shared" si="9"/>
        <v>0.64</v>
      </c>
      <c r="U7" s="92">
        <f t="shared" si="10"/>
        <v>0.63</v>
      </c>
      <c r="V7" s="92">
        <f t="shared" si="11"/>
        <v>0.68</v>
      </c>
      <c r="W7" s="92">
        <f t="shared" si="12"/>
        <v>0.62</v>
      </c>
      <c r="X7" s="92">
        <f t="shared" si="13"/>
        <v>0.62</v>
      </c>
      <c r="Y7" s="92">
        <f t="shared" si="14"/>
        <v>0.6</v>
      </c>
      <c r="Z7" s="92">
        <f t="shared" si="15"/>
        <v>0.62</v>
      </c>
      <c r="AA7" s="92">
        <f t="shared" si="16"/>
        <v>0.55000000000000004</v>
      </c>
      <c r="AB7" s="92">
        <f t="shared" si="17"/>
        <v>0.68</v>
      </c>
      <c r="AC7" s="92">
        <f t="shared" si="18"/>
        <v>0.67</v>
      </c>
      <c r="AD7" s="92">
        <f t="shared" si="19"/>
        <v>0.67</v>
      </c>
      <c r="AE7" s="92">
        <f t="shared" si="20"/>
        <v>0.6</v>
      </c>
      <c r="AF7" s="92">
        <f t="shared" si="21"/>
        <v>0.67</v>
      </c>
      <c r="AG7" s="92">
        <f t="shared" si="22"/>
        <v>0.56000000000000005</v>
      </c>
      <c r="AH7" s="92">
        <f t="shared" si="23"/>
        <v>0.6</v>
      </c>
      <c r="AI7" s="92">
        <f t="shared" si="24"/>
        <v>0.62</v>
      </c>
      <c r="AJ7" s="92">
        <f t="shared" si="25"/>
        <v>0.6</v>
      </c>
    </row>
    <row r="8" spans="1:36" ht="12.95" customHeight="1" x14ac:dyDescent="0.15">
      <c r="A8" s="91">
        <v>985</v>
      </c>
      <c r="B8" s="107" t="s">
        <v>60</v>
      </c>
      <c r="C8" s="107"/>
      <c r="D8" s="91">
        <v>32</v>
      </c>
      <c r="E8" s="91">
        <v>20</v>
      </c>
      <c r="F8" s="4">
        <f t="shared" si="0"/>
        <v>0.71</v>
      </c>
      <c r="G8" s="5" t="s">
        <v>127</v>
      </c>
      <c r="H8" s="91"/>
      <c r="I8" s="91"/>
      <c r="J8" s="1" t="s">
        <v>15</v>
      </c>
      <c r="K8" s="92">
        <f t="shared" si="1"/>
        <v>0.67</v>
      </c>
      <c r="L8" s="92">
        <f t="shared" si="2"/>
        <v>0.76</v>
      </c>
      <c r="M8" s="92">
        <f t="shared" si="3"/>
        <v>0.74</v>
      </c>
      <c r="N8" s="92">
        <f t="shared" si="4"/>
        <v>0.74</v>
      </c>
      <c r="O8" s="92">
        <f t="shared" si="5"/>
        <v>0.74</v>
      </c>
      <c r="P8" s="92">
        <f t="shared" si="26"/>
        <v>0.74</v>
      </c>
      <c r="Q8" s="92">
        <f t="shared" si="6"/>
        <v>0.68</v>
      </c>
      <c r="R8" s="92">
        <f t="shared" si="7"/>
        <v>0.78</v>
      </c>
      <c r="S8" s="92">
        <f t="shared" si="8"/>
        <v>0.75</v>
      </c>
      <c r="T8" s="92">
        <f t="shared" si="9"/>
        <v>0.77</v>
      </c>
      <c r="U8" s="92">
        <f t="shared" si="10"/>
        <v>0.77</v>
      </c>
      <c r="V8" s="92">
        <f t="shared" si="11"/>
        <v>0.81</v>
      </c>
      <c r="W8" s="92">
        <f t="shared" si="12"/>
        <v>0.73</v>
      </c>
      <c r="X8" s="92">
        <f t="shared" si="13"/>
        <v>0.74</v>
      </c>
      <c r="Y8" s="92">
        <f t="shared" si="14"/>
        <v>0.72</v>
      </c>
      <c r="Z8" s="92">
        <f t="shared" si="15"/>
        <v>0.74</v>
      </c>
      <c r="AA8" s="92">
        <f t="shared" si="16"/>
        <v>0.65</v>
      </c>
      <c r="AB8" s="92">
        <f t="shared" si="17"/>
        <v>0.81</v>
      </c>
      <c r="AC8" s="92">
        <f t="shared" si="18"/>
        <v>0.8</v>
      </c>
      <c r="AD8" s="92">
        <f t="shared" si="19"/>
        <v>0.79</v>
      </c>
      <c r="AE8" s="92">
        <f t="shared" si="20"/>
        <v>0.72</v>
      </c>
      <c r="AF8" s="92">
        <f t="shared" si="21"/>
        <v>0.79</v>
      </c>
      <c r="AG8" s="92">
        <f t="shared" si="22"/>
        <v>0.66</v>
      </c>
      <c r="AH8" s="92">
        <f t="shared" si="23"/>
        <v>0.71</v>
      </c>
      <c r="AI8" s="92">
        <f t="shared" si="24"/>
        <v>0.73</v>
      </c>
      <c r="AJ8" s="92">
        <f t="shared" si="25"/>
        <v>0.71</v>
      </c>
    </row>
    <row r="9" spans="1:36" ht="12.95" customHeight="1" x14ac:dyDescent="0.15">
      <c r="A9" s="91">
        <v>986</v>
      </c>
      <c r="B9" s="107" t="s">
        <v>74</v>
      </c>
      <c r="C9" s="107"/>
      <c r="D9" s="91">
        <v>14</v>
      </c>
      <c r="E9" s="91">
        <v>9</v>
      </c>
      <c r="F9" s="4">
        <f t="shared" si="0"/>
        <v>7.0000000000000007E-2</v>
      </c>
      <c r="G9" s="5"/>
      <c r="H9" s="91" t="s">
        <v>61</v>
      </c>
      <c r="I9" s="91"/>
      <c r="J9" s="1" t="s">
        <v>15</v>
      </c>
      <c r="K9" s="92">
        <f t="shared" si="1"/>
        <v>7.0000000000000007E-2</v>
      </c>
      <c r="L9" s="92">
        <f t="shared" si="2"/>
        <v>7.0000000000000007E-2</v>
      </c>
      <c r="M9" s="92">
        <f t="shared" si="3"/>
        <v>7.0000000000000007E-2</v>
      </c>
      <c r="N9" s="92">
        <f t="shared" si="4"/>
        <v>7.0000000000000007E-2</v>
      </c>
      <c r="O9" s="92">
        <f t="shared" si="5"/>
        <v>0.08</v>
      </c>
      <c r="P9" s="92">
        <f t="shared" si="26"/>
        <v>7.0000000000000007E-2</v>
      </c>
      <c r="Q9" s="92">
        <f t="shared" si="6"/>
        <v>7.0000000000000007E-2</v>
      </c>
      <c r="R9" s="92">
        <f t="shared" si="7"/>
        <v>7.0000000000000007E-2</v>
      </c>
      <c r="S9" s="92">
        <f t="shared" si="8"/>
        <v>7.0000000000000007E-2</v>
      </c>
      <c r="T9" s="92">
        <f t="shared" si="9"/>
        <v>0.06</v>
      </c>
      <c r="U9" s="92">
        <f t="shared" si="10"/>
        <v>7.0000000000000007E-2</v>
      </c>
      <c r="V9" s="92">
        <f t="shared" si="11"/>
        <v>0.08</v>
      </c>
      <c r="W9" s="92">
        <f t="shared" si="12"/>
        <v>7.0000000000000007E-2</v>
      </c>
      <c r="X9" s="92">
        <f t="shared" si="13"/>
        <v>7.0000000000000007E-2</v>
      </c>
      <c r="Y9" s="92">
        <f t="shared" si="14"/>
        <v>0.06</v>
      </c>
      <c r="Z9" s="92">
        <f t="shared" si="15"/>
        <v>7.0000000000000007E-2</v>
      </c>
      <c r="AA9" s="92">
        <f t="shared" si="16"/>
        <v>7.0000000000000007E-2</v>
      </c>
      <c r="AB9" s="92">
        <f t="shared" si="17"/>
        <v>7.0000000000000007E-2</v>
      </c>
      <c r="AC9" s="92">
        <f t="shared" si="18"/>
        <v>7.0000000000000007E-2</v>
      </c>
      <c r="AD9" s="92">
        <f t="shared" si="19"/>
        <v>0.09</v>
      </c>
      <c r="AE9" s="92">
        <f t="shared" si="20"/>
        <v>0.06</v>
      </c>
      <c r="AF9" s="92">
        <f t="shared" si="21"/>
        <v>7.0000000000000007E-2</v>
      </c>
      <c r="AG9" s="92">
        <f t="shared" si="22"/>
        <v>7.0000000000000007E-2</v>
      </c>
      <c r="AH9" s="92">
        <f t="shared" si="23"/>
        <v>7.0000000000000007E-2</v>
      </c>
      <c r="AI9" s="92">
        <f t="shared" si="24"/>
        <v>7.0000000000000007E-2</v>
      </c>
      <c r="AJ9" s="92">
        <f t="shared" si="25"/>
        <v>7.0000000000000007E-2</v>
      </c>
    </row>
    <row r="10" spans="1:36" ht="12.95" customHeight="1" x14ac:dyDescent="0.15">
      <c r="A10" s="91">
        <v>987</v>
      </c>
      <c r="B10" s="107" t="s">
        <v>60</v>
      </c>
      <c r="C10" s="107"/>
      <c r="D10" s="91">
        <v>24</v>
      </c>
      <c r="E10" s="91">
        <v>18</v>
      </c>
      <c r="F10" s="4">
        <f t="shared" si="0"/>
        <v>0.37</v>
      </c>
      <c r="G10" s="5"/>
      <c r="H10" s="91" t="s">
        <v>61</v>
      </c>
      <c r="I10" s="91"/>
      <c r="J10" s="1" t="s">
        <v>15</v>
      </c>
      <c r="K10" s="92">
        <f t="shared" si="1"/>
        <v>0.36</v>
      </c>
      <c r="L10" s="92">
        <f t="shared" si="2"/>
        <v>0.4</v>
      </c>
      <c r="M10" s="92">
        <f t="shared" si="3"/>
        <v>0.4</v>
      </c>
      <c r="N10" s="92">
        <f t="shared" si="4"/>
        <v>0.4</v>
      </c>
      <c r="O10" s="92">
        <f t="shared" si="5"/>
        <v>0.4</v>
      </c>
      <c r="P10" s="92">
        <f t="shared" si="26"/>
        <v>0.4</v>
      </c>
      <c r="Q10" s="92">
        <f t="shared" si="6"/>
        <v>0.36</v>
      </c>
      <c r="R10" s="92">
        <f t="shared" si="7"/>
        <v>0.4</v>
      </c>
      <c r="S10" s="92">
        <f t="shared" si="8"/>
        <v>0.4</v>
      </c>
      <c r="T10" s="92">
        <f t="shared" si="9"/>
        <v>0.41</v>
      </c>
      <c r="U10" s="92">
        <f t="shared" si="10"/>
        <v>0.4</v>
      </c>
      <c r="V10" s="92">
        <f t="shared" si="11"/>
        <v>0.42</v>
      </c>
      <c r="W10" s="92">
        <f t="shared" si="12"/>
        <v>0.39</v>
      </c>
      <c r="X10" s="92">
        <f t="shared" si="13"/>
        <v>0.39</v>
      </c>
      <c r="Y10" s="92">
        <f t="shared" si="14"/>
        <v>0.36</v>
      </c>
      <c r="Z10" s="92">
        <f t="shared" si="15"/>
        <v>0.39</v>
      </c>
      <c r="AA10" s="92">
        <f t="shared" si="16"/>
        <v>0.35</v>
      </c>
      <c r="AB10" s="92">
        <f t="shared" si="17"/>
        <v>0.41</v>
      </c>
      <c r="AC10" s="92">
        <f t="shared" si="18"/>
        <v>0.41</v>
      </c>
      <c r="AD10" s="92">
        <f t="shared" si="19"/>
        <v>0.44</v>
      </c>
      <c r="AE10" s="92">
        <f t="shared" si="20"/>
        <v>0.37</v>
      </c>
      <c r="AF10" s="92">
        <f t="shared" si="21"/>
        <v>0.41</v>
      </c>
      <c r="AG10" s="92">
        <f t="shared" si="22"/>
        <v>0.35</v>
      </c>
      <c r="AH10" s="92">
        <f t="shared" si="23"/>
        <v>0.37</v>
      </c>
      <c r="AI10" s="92">
        <f t="shared" si="24"/>
        <v>0.39</v>
      </c>
      <c r="AJ10" s="92">
        <f t="shared" si="25"/>
        <v>0.37</v>
      </c>
    </row>
    <row r="11" spans="1:36" ht="12.95" customHeight="1" x14ac:dyDescent="0.15">
      <c r="A11" s="91">
        <v>988</v>
      </c>
      <c r="B11" s="135" t="s">
        <v>60</v>
      </c>
      <c r="C11" s="136"/>
      <c r="D11" s="91">
        <v>14</v>
      </c>
      <c r="E11" s="91">
        <v>12</v>
      </c>
      <c r="F11" s="4">
        <f t="shared" si="0"/>
        <v>0.09</v>
      </c>
      <c r="G11" s="5"/>
      <c r="H11" s="91" t="s">
        <v>61</v>
      </c>
      <c r="I11" s="91"/>
      <c r="J11" s="1" t="s">
        <v>15</v>
      </c>
      <c r="K11" s="92">
        <f t="shared" si="1"/>
        <v>0.09</v>
      </c>
      <c r="L11" s="92">
        <f t="shared" si="2"/>
        <v>0.1</v>
      </c>
      <c r="M11" s="92">
        <f t="shared" si="3"/>
        <v>0.1</v>
      </c>
      <c r="N11" s="92">
        <f t="shared" si="4"/>
        <v>0.1</v>
      </c>
      <c r="O11" s="92">
        <f t="shared" si="5"/>
        <v>0.1</v>
      </c>
      <c r="P11" s="92">
        <f t="shared" si="26"/>
        <v>0.1</v>
      </c>
      <c r="Q11" s="92">
        <f t="shared" si="6"/>
        <v>0.09</v>
      </c>
      <c r="R11" s="92">
        <f t="shared" si="7"/>
        <v>0.1</v>
      </c>
      <c r="S11" s="92">
        <f t="shared" si="8"/>
        <v>0.1</v>
      </c>
      <c r="T11" s="92">
        <f t="shared" si="9"/>
        <v>0.1</v>
      </c>
      <c r="U11" s="92">
        <f t="shared" si="10"/>
        <v>0.1</v>
      </c>
      <c r="V11" s="92">
        <f t="shared" si="11"/>
        <v>0.1</v>
      </c>
      <c r="W11" s="92">
        <f t="shared" si="12"/>
        <v>0.1</v>
      </c>
      <c r="X11" s="92">
        <f t="shared" si="13"/>
        <v>0.1</v>
      </c>
      <c r="Y11" s="92">
        <f t="shared" si="14"/>
        <v>0.08</v>
      </c>
      <c r="Z11" s="92">
        <f t="shared" si="15"/>
        <v>0.1</v>
      </c>
      <c r="AA11" s="92">
        <f t="shared" si="16"/>
        <v>0.09</v>
      </c>
      <c r="AB11" s="92">
        <f t="shared" si="17"/>
        <v>0.09</v>
      </c>
      <c r="AC11" s="92">
        <f t="shared" si="18"/>
        <v>0.1</v>
      </c>
      <c r="AD11" s="92">
        <f t="shared" si="19"/>
        <v>0.12</v>
      </c>
      <c r="AE11" s="92">
        <f t="shared" si="20"/>
        <v>0.09</v>
      </c>
      <c r="AF11" s="92">
        <f t="shared" si="21"/>
        <v>0.09</v>
      </c>
      <c r="AG11" s="92">
        <f t="shared" si="22"/>
        <v>0.09</v>
      </c>
      <c r="AH11" s="92">
        <f t="shared" si="23"/>
        <v>0.09</v>
      </c>
      <c r="AI11" s="92">
        <f t="shared" si="24"/>
        <v>0.1</v>
      </c>
      <c r="AJ11" s="92">
        <f t="shared" si="25"/>
        <v>0.09</v>
      </c>
    </row>
    <row r="12" spans="1:36" ht="12.95" customHeight="1" x14ac:dyDescent="0.15">
      <c r="A12" s="91">
        <v>989</v>
      </c>
      <c r="B12" s="135" t="s">
        <v>57</v>
      </c>
      <c r="C12" s="136"/>
      <c r="D12" s="91">
        <v>14</v>
      </c>
      <c r="E12" s="91">
        <v>7</v>
      </c>
      <c r="F12" s="4">
        <f t="shared" si="0"/>
        <v>0.05</v>
      </c>
      <c r="G12" s="5"/>
      <c r="H12" s="91" t="s">
        <v>61</v>
      </c>
      <c r="I12" s="91"/>
      <c r="J12" s="1" t="s">
        <v>15</v>
      </c>
      <c r="K12" s="92">
        <f t="shared" si="1"/>
        <v>0.05</v>
      </c>
      <c r="L12" s="92">
        <f t="shared" si="2"/>
        <v>0.05</v>
      </c>
      <c r="M12" s="92">
        <f t="shared" si="3"/>
        <v>0.05</v>
      </c>
      <c r="N12" s="92">
        <f t="shared" si="4"/>
        <v>0.06</v>
      </c>
      <c r="O12" s="92">
        <f t="shared" si="5"/>
        <v>0.06</v>
      </c>
      <c r="P12" s="92">
        <f t="shared" si="26"/>
        <v>0.05</v>
      </c>
      <c r="Q12" s="92">
        <f t="shared" si="6"/>
        <v>0.05</v>
      </c>
      <c r="R12" s="92">
        <f t="shared" si="7"/>
        <v>0.06</v>
      </c>
      <c r="S12" s="92">
        <f t="shared" si="8"/>
        <v>0.05</v>
      </c>
      <c r="T12" s="92">
        <f t="shared" si="9"/>
        <v>0.05</v>
      </c>
      <c r="U12" s="92">
        <f t="shared" si="10"/>
        <v>0.06</v>
      </c>
      <c r="V12" s="92">
        <f t="shared" si="11"/>
        <v>0.06</v>
      </c>
      <c r="W12" s="92">
        <f t="shared" si="12"/>
        <v>0.06</v>
      </c>
      <c r="X12" s="92">
        <f t="shared" si="13"/>
        <v>0.06</v>
      </c>
      <c r="Y12" s="92">
        <f t="shared" si="14"/>
        <v>0.05</v>
      </c>
      <c r="Z12" s="92">
        <f t="shared" si="15"/>
        <v>0.06</v>
      </c>
      <c r="AA12" s="92">
        <f t="shared" si="16"/>
        <v>0.05</v>
      </c>
      <c r="AB12" s="92">
        <f t="shared" si="17"/>
        <v>0.06</v>
      </c>
      <c r="AC12" s="92">
        <f t="shared" si="18"/>
        <v>0.05</v>
      </c>
      <c r="AD12" s="92">
        <f t="shared" si="19"/>
        <v>7.0000000000000007E-2</v>
      </c>
      <c r="AE12" s="92">
        <f t="shared" si="20"/>
        <v>0.05</v>
      </c>
      <c r="AF12" s="92">
        <f t="shared" si="21"/>
        <v>0.06</v>
      </c>
      <c r="AG12" s="92">
        <f t="shared" si="22"/>
        <v>0.05</v>
      </c>
      <c r="AH12" s="92">
        <f t="shared" si="23"/>
        <v>0.05</v>
      </c>
      <c r="AI12" s="92">
        <f t="shared" si="24"/>
        <v>0.06</v>
      </c>
      <c r="AJ12" s="92">
        <f t="shared" si="25"/>
        <v>0.05</v>
      </c>
    </row>
    <row r="13" spans="1:36" ht="12.95" customHeight="1" x14ac:dyDescent="0.15">
      <c r="A13" s="91">
        <v>990</v>
      </c>
      <c r="B13" s="107" t="s">
        <v>58</v>
      </c>
      <c r="C13" s="107"/>
      <c r="D13" s="91">
        <v>16</v>
      </c>
      <c r="E13" s="91">
        <v>18</v>
      </c>
      <c r="F13" s="4">
        <f t="shared" si="0"/>
        <v>0.17</v>
      </c>
      <c r="G13" s="5" t="s">
        <v>63</v>
      </c>
      <c r="H13" s="91"/>
      <c r="I13" s="91"/>
      <c r="J13" s="1" t="s">
        <v>15</v>
      </c>
      <c r="K13" s="92">
        <f t="shared" si="1"/>
        <v>0.18</v>
      </c>
      <c r="L13" s="92">
        <f t="shared" si="2"/>
        <v>0.19</v>
      </c>
      <c r="M13" s="92">
        <f t="shared" si="3"/>
        <v>0.2</v>
      </c>
      <c r="N13" s="92">
        <f t="shared" si="4"/>
        <v>0.19</v>
      </c>
      <c r="O13" s="92">
        <f t="shared" si="5"/>
        <v>0.19</v>
      </c>
      <c r="P13" s="92">
        <f t="shared" si="26"/>
        <v>0.19</v>
      </c>
      <c r="Q13" s="92">
        <f t="shared" si="6"/>
        <v>0.17</v>
      </c>
      <c r="R13" s="92">
        <f t="shared" si="7"/>
        <v>0.19</v>
      </c>
      <c r="S13" s="92">
        <f t="shared" si="8"/>
        <v>0.2</v>
      </c>
      <c r="T13" s="92">
        <f t="shared" si="9"/>
        <v>0.21</v>
      </c>
      <c r="U13" s="92">
        <f t="shared" si="10"/>
        <v>0.19</v>
      </c>
      <c r="V13" s="92">
        <f t="shared" si="11"/>
        <v>0.19</v>
      </c>
      <c r="W13" s="92">
        <f t="shared" si="12"/>
        <v>0.18</v>
      </c>
      <c r="X13" s="92">
        <f t="shared" si="13"/>
        <v>0.19</v>
      </c>
      <c r="Y13" s="92">
        <f t="shared" si="14"/>
        <v>0.16</v>
      </c>
      <c r="Z13" s="92">
        <f t="shared" si="15"/>
        <v>0.18</v>
      </c>
      <c r="AA13" s="92">
        <f t="shared" si="16"/>
        <v>0.17</v>
      </c>
      <c r="AB13" s="92">
        <f t="shared" si="17"/>
        <v>0.18</v>
      </c>
      <c r="AC13" s="92">
        <f t="shared" si="18"/>
        <v>0.19</v>
      </c>
      <c r="AD13" s="92">
        <f t="shared" si="19"/>
        <v>0.23</v>
      </c>
      <c r="AE13" s="92">
        <f t="shared" si="20"/>
        <v>0.17</v>
      </c>
      <c r="AF13" s="92">
        <f t="shared" si="21"/>
        <v>0.18</v>
      </c>
      <c r="AG13" s="92">
        <f t="shared" si="22"/>
        <v>0.16</v>
      </c>
      <c r="AH13" s="92">
        <f t="shared" si="23"/>
        <v>0.17</v>
      </c>
      <c r="AI13" s="92">
        <f t="shared" si="24"/>
        <v>0.19</v>
      </c>
      <c r="AJ13" s="92">
        <f t="shared" si="25"/>
        <v>0.17</v>
      </c>
    </row>
    <row r="14" spans="1:36" ht="12.95" customHeight="1" x14ac:dyDescent="0.15">
      <c r="A14" s="91">
        <v>991</v>
      </c>
      <c r="B14" s="107" t="s">
        <v>58</v>
      </c>
      <c r="C14" s="107"/>
      <c r="D14" s="91">
        <v>22</v>
      </c>
      <c r="E14" s="91">
        <v>18</v>
      </c>
      <c r="F14" s="4">
        <f t="shared" si="0"/>
        <v>0.31</v>
      </c>
      <c r="G14" s="5" t="s">
        <v>63</v>
      </c>
      <c r="H14" s="91" t="s">
        <v>61</v>
      </c>
      <c r="I14" s="91"/>
      <c r="J14" s="1" t="s">
        <v>15</v>
      </c>
      <c r="K14" s="92">
        <f t="shared" si="1"/>
        <v>0.31</v>
      </c>
      <c r="L14" s="92">
        <f t="shared" si="2"/>
        <v>0.34</v>
      </c>
      <c r="M14" s="92">
        <f t="shared" si="3"/>
        <v>0.34</v>
      </c>
      <c r="N14" s="92">
        <f t="shared" si="4"/>
        <v>0.34</v>
      </c>
      <c r="O14" s="92">
        <f t="shared" si="5"/>
        <v>0.34</v>
      </c>
      <c r="P14" s="92">
        <f t="shared" si="26"/>
        <v>0.34</v>
      </c>
      <c r="Q14" s="92">
        <f t="shared" si="6"/>
        <v>0.31</v>
      </c>
      <c r="R14" s="92">
        <f t="shared" si="7"/>
        <v>0.34</v>
      </c>
      <c r="S14" s="92">
        <f t="shared" si="8"/>
        <v>0.34</v>
      </c>
      <c r="T14" s="92">
        <f t="shared" si="9"/>
        <v>0.36</v>
      </c>
      <c r="U14" s="92">
        <f t="shared" si="10"/>
        <v>0.34</v>
      </c>
      <c r="V14" s="92">
        <f t="shared" si="11"/>
        <v>0.35</v>
      </c>
      <c r="W14" s="92">
        <f t="shared" si="12"/>
        <v>0.33</v>
      </c>
      <c r="X14" s="92">
        <f t="shared" si="13"/>
        <v>0.34</v>
      </c>
      <c r="Y14" s="92">
        <f t="shared" si="14"/>
        <v>0.31</v>
      </c>
      <c r="Z14" s="92">
        <f t="shared" si="15"/>
        <v>0.34</v>
      </c>
      <c r="AA14" s="92">
        <f t="shared" si="16"/>
        <v>0.3</v>
      </c>
      <c r="AB14" s="92">
        <f t="shared" si="17"/>
        <v>0.35</v>
      </c>
      <c r="AC14" s="92">
        <f t="shared" si="18"/>
        <v>0.35</v>
      </c>
      <c r="AD14" s="92">
        <f t="shared" si="19"/>
        <v>0.38</v>
      </c>
      <c r="AE14" s="92">
        <f t="shared" si="20"/>
        <v>0.31</v>
      </c>
      <c r="AF14" s="92">
        <f t="shared" si="21"/>
        <v>0.35</v>
      </c>
      <c r="AG14" s="92">
        <f t="shared" si="22"/>
        <v>0.28999999999999998</v>
      </c>
      <c r="AH14" s="92">
        <f t="shared" si="23"/>
        <v>0.31</v>
      </c>
      <c r="AI14" s="92">
        <f t="shared" si="24"/>
        <v>0.33</v>
      </c>
      <c r="AJ14" s="92">
        <f t="shared" si="25"/>
        <v>0.31</v>
      </c>
    </row>
    <row r="15" spans="1:36" ht="12.95" customHeight="1" x14ac:dyDescent="0.15">
      <c r="A15" s="91">
        <v>992</v>
      </c>
      <c r="B15" s="107" t="s">
        <v>58</v>
      </c>
      <c r="C15" s="107"/>
      <c r="D15" s="91">
        <v>16</v>
      </c>
      <c r="E15" s="91">
        <v>18</v>
      </c>
      <c r="F15" s="4">
        <f t="shared" si="0"/>
        <v>0.17</v>
      </c>
      <c r="G15" s="5" t="s">
        <v>63</v>
      </c>
      <c r="H15" s="91" t="s">
        <v>61</v>
      </c>
      <c r="I15" s="91"/>
      <c r="J15" s="1" t="s">
        <v>15</v>
      </c>
      <c r="K15" s="92">
        <f t="shared" si="1"/>
        <v>0.18</v>
      </c>
      <c r="L15" s="92">
        <f t="shared" si="2"/>
        <v>0.19</v>
      </c>
      <c r="M15" s="92">
        <f t="shared" si="3"/>
        <v>0.2</v>
      </c>
      <c r="N15" s="92">
        <f t="shared" si="4"/>
        <v>0.19</v>
      </c>
      <c r="O15" s="92">
        <f t="shared" si="5"/>
        <v>0.19</v>
      </c>
      <c r="P15" s="92">
        <f t="shared" si="26"/>
        <v>0.19</v>
      </c>
      <c r="Q15" s="92">
        <f t="shared" si="6"/>
        <v>0.17</v>
      </c>
      <c r="R15" s="92">
        <f t="shared" si="7"/>
        <v>0.19</v>
      </c>
      <c r="S15" s="92">
        <f t="shared" si="8"/>
        <v>0.2</v>
      </c>
      <c r="T15" s="92">
        <f t="shared" si="9"/>
        <v>0.21</v>
      </c>
      <c r="U15" s="92">
        <f t="shared" si="10"/>
        <v>0.19</v>
      </c>
      <c r="V15" s="92">
        <f t="shared" si="11"/>
        <v>0.19</v>
      </c>
      <c r="W15" s="92">
        <f t="shared" si="12"/>
        <v>0.18</v>
      </c>
      <c r="X15" s="92">
        <f t="shared" si="13"/>
        <v>0.19</v>
      </c>
      <c r="Y15" s="92">
        <f t="shared" si="14"/>
        <v>0.16</v>
      </c>
      <c r="Z15" s="92">
        <f t="shared" si="15"/>
        <v>0.18</v>
      </c>
      <c r="AA15" s="92">
        <f t="shared" si="16"/>
        <v>0.17</v>
      </c>
      <c r="AB15" s="92">
        <f t="shared" si="17"/>
        <v>0.18</v>
      </c>
      <c r="AC15" s="92">
        <f t="shared" si="18"/>
        <v>0.19</v>
      </c>
      <c r="AD15" s="92">
        <f t="shared" si="19"/>
        <v>0.23</v>
      </c>
      <c r="AE15" s="92">
        <f t="shared" si="20"/>
        <v>0.17</v>
      </c>
      <c r="AF15" s="92">
        <f t="shared" si="21"/>
        <v>0.18</v>
      </c>
      <c r="AG15" s="92">
        <f t="shared" si="22"/>
        <v>0.16</v>
      </c>
      <c r="AH15" s="92">
        <f t="shared" si="23"/>
        <v>0.17</v>
      </c>
      <c r="AI15" s="92">
        <f t="shared" si="24"/>
        <v>0.19</v>
      </c>
      <c r="AJ15" s="92">
        <f t="shared" si="25"/>
        <v>0.17</v>
      </c>
    </row>
    <row r="16" spans="1:36" ht="12.95" customHeight="1" x14ac:dyDescent="0.15">
      <c r="A16" s="91">
        <v>993</v>
      </c>
      <c r="B16" s="107" t="s">
        <v>58</v>
      </c>
      <c r="C16" s="107"/>
      <c r="D16" s="91">
        <v>22</v>
      </c>
      <c r="E16" s="91">
        <v>16</v>
      </c>
      <c r="F16" s="4">
        <f t="shared" si="0"/>
        <v>0.28000000000000003</v>
      </c>
      <c r="G16" s="5"/>
      <c r="H16" s="91"/>
      <c r="I16" s="91"/>
      <c r="J16" s="1" t="s">
        <v>15</v>
      </c>
      <c r="K16" s="92">
        <f t="shared" si="1"/>
        <v>0.28000000000000003</v>
      </c>
      <c r="L16" s="92">
        <f t="shared" si="2"/>
        <v>0.3</v>
      </c>
      <c r="M16" s="92">
        <f t="shared" si="3"/>
        <v>0.3</v>
      </c>
      <c r="N16" s="92">
        <f t="shared" si="4"/>
        <v>0.3</v>
      </c>
      <c r="O16" s="92">
        <f t="shared" si="5"/>
        <v>0.3</v>
      </c>
      <c r="P16" s="92">
        <f t="shared" si="26"/>
        <v>0.3</v>
      </c>
      <c r="Q16" s="92">
        <f t="shared" si="6"/>
        <v>0.28000000000000003</v>
      </c>
      <c r="R16" s="92">
        <f t="shared" si="7"/>
        <v>0.3</v>
      </c>
      <c r="S16" s="92">
        <f t="shared" si="8"/>
        <v>0.3</v>
      </c>
      <c r="T16" s="92">
        <f t="shared" si="9"/>
        <v>0.3</v>
      </c>
      <c r="U16" s="92">
        <f t="shared" si="10"/>
        <v>0.3</v>
      </c>
      <c r="V16" s="92">
        <f t="shared" si="11"/>
        <v>0.32</v>
      </c>
      <c r="W16" s="92">
        <f t="shared" si="12"/>
        <v>0.3</v>
      </c>
      <c r="X16" s="92">
        <f t="shared" si="13"/>
        <v>0.3</v>
      </c>
      <c r="Y16" s="92">
        <f t="shared" si="14"/>
        <v>0.27</v>
      </c>
      <c r="Z16" s="92">
        <f t="shared" si="15"/>
        <v>0.3</v>
      </c>
      <c r="AA16" s="92">
        <f t="shared" si="16"/>
        <v>0.27</v>
      </c>
      <c r="AB16" s="92">
        <f t="shared" si="17"/>
        <v>0.31</v>
      </c>
      <c r="AC16" s="92">
        <f t="shared" si="18"/>
        <v>0.31</v>
      </c>
      <c r="AD16" s="92">
        <f t="shared" si="19"/>
        <v>0.34</v>
      </c>
      <c r="AE16" s="92">
        <f t="shared" si="20"/>
        <v>0.28000000000000003</v>
      </c>
      <c r="AF16" s="92">
        <f t="shared" si="21"/>
        <v>0.31</v>
      </c>
      <c r="AG16" s="92">
        <f t="shared" si="22"/>
        <v>0.27</v>
      </c>
      <c r="AH16" s="92">
        <f t="shared" si="23"/>
        <v>0.28000000000000003</v>
      </c>
      <c r="AI16" s="92">
        <f t="shared" si="24"/>
        <v>0.3</v>
      </c>
      <c r="AJ16" s="92">
        <f t="shared" si="25"/>
        <v>0.28000000000000003</v>
      </c>
    </row>
    <row r="17" spans="1:36" ht="12.95" customHeight="1" x14ac:dyDescent="0.15">
      <c r="A17" s="91">
        <v>994</v>
      </c>
      <c r="B17" s="107" t="s">
        <v>58</v>
      </c>
      <c r="C17" s="107"/>
      <c r="D17" s="91">
        <v>26</v>
      </c>
      <c r="E17" s="91">
        <v>19</v>
      </c>
      <c r="F17" s="4">
        <f t="shared" si="0"/>
        <v>0.45</v>
      </c>
      <c r="G17" s="5"/>
      <c r="H17" s="91" t="s">
        <v>61</v>
      </c>
      <c r="I17" s="91"/>
      <c r="J17" s="1" t="s">
        <v>15</v>
      </c>
      <c r="K17" s="92">
        <f t="shared" si="1"/>
        <v>0.44</v>
      </c>
      <c r="L17" s="92">
        <f t="shared" si="2"/>
        <v>0.49</v>
      </c>
      <c r="M17" s="92">
        <f t="shared" si="3"/>
        <v>0.49</v>
      </c>
      <c r="N17" s="92">
        <f t="shared" si="4"/>
        <v>0.49</v>
      </c>
      <c r="O17" s="92">
        <f t="shared" si="5"/>
        <v>0.49</v>
      </c>
      <c r="P17" s="92">
        <f t="shared" si="26"/>
        <v>0.49</v>
      </c>
      <c r="Q17" s="92">
        <f t="shared" si="6"/>
        <v>0.44</v>
      </c>
      <c r="R17" s="92">
        <f t="shared" si="7"/>
        <v>0.5</v>
      </c>
      <c r="S17" s="92">
        <f t="shared" si="8"/>
        <v>0.49</v>
      </c>
      <c r="T17" s="92">
        <f t="shared" si="9"/>
        <v>0.51</v>
      </c>
      <c r="U17" s="92">
        <f t="shared" si="10"/>
        <v>0.49</v>
      </c>
      <c r="V17" s="92">
        <f t="shared" si="11"/>
        <v>0.51</v>
      </c>
      <c r="W17" s="92">
        <f t="shared" si="12"/>
        <v>0.47</v>
      </c>
      <c r="X17" s="92">
        <f t="shared" si="13"/>
        <v>0.48</v>
      </c>
      <c r="Y17" s="92">
        <f t="shared" si="14"/>
        <v>0.45</v>
      </c>
      <c r="Z17" s="92">
        <f t="shared" si="15"/>
        <v>0.48</v>
      </c>
      <c r="AA17" s="92">
        <f t="shared" si="16"/>
        <v>0.42</v>
      </c>
      <c r="AB17" s="92">
        <f t="shared" si="17"/>
        <v>0.51</v>
      </c>
      <c r="AC17" s="92">
        <f t="shared" si="18"/>
        <v>0.51</v>
      </c>
      <c r="AD17" s="92">
        <f t="shared" si="19"/>
        <v>0.53</v>
      </c>
      <c r="AE17" s="92">
        <f t="shared" si="20"/>
        <v>0.46</v>
      </c>
      <c r="AF17" s="92">
        <f t="shared" si="21"/>
        <v>0.51</v>
      </c>
      <c r="AG17" s="92">
        <f t="shared" si="22"/>
        <v>0.42</v>
      </c>
      <c r="AH17" s="92">
        <f t="shared" si="23"/>
        <v>0.45</v>
      </c>
      <c r="AI17" s="92">
        <f t="shared" si="24"/>
        <v>0.48</v>
      </c>
      <c r="AJ17" s="92">
        <f t="shared" si="25"/>
        <v>0.45</v>
      </c>
    </row>
    <row r="18" spans="1:36" ht="12.95" customHeight="1" x14ac:dyDescent="0.15">
      <c r="A18" s="91"/>
      <c r="B18" s="107"/>
      <c r="C18" s="107"/>
      <c r="D18" s="91"/>
      <c r="E18" s="91"/>
      <c r="F18" s="4" t="str">
        <f t="shared" si="0"/>
        <v/>
      </c>
      <c r="G18" s="5"/>
      <c r="H18" s="91"/>
      <c r="I18" s="91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07"/>
      <c r="C19" s="107"/>
      <c r="D19" s="91"/>
      <c r="E19" s="91"/>
      <c r="F19" s="4" t="str">
        <f t="shared" si="0"/>
        <v/>
      </c>
      <c r="G19" s="5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07"/>
      <c r="C20" s="107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07"/>
      <c r="C21" s="107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07"/>
      <c r="C22" s="107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5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6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6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205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16</v>
      </c>
      <c r="D48" s="14" t="str">
        <f>IF(D47&gt;0,ROUND(SUMIF(G4:G43,"*下層*",E4:E43)/D47,0),"")</f>
        <v/>
      </c>
      <c r="E48" s="14">
        <f>ROUND(SUM(E4:E43)/E47,0)</f>
        <v>16</v>
      </c>
      <c r="F48" s="13"/>
      <c r="G48" s="15">
        <f>C48</f>
        <v>16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22</v>
      </c>
      <c r="D49" s="14" t="str">
        <f>IF(D47&gt;0,ROUND(SUMIF(G4:G43,"*下層*",D4:D43)/D47,0),"")</f>
        <v/>
      </c>
      <c r="E49" s="14">
        <f>ROUND(SUM(D4:D43)/E47,0)</f>
        <v>22</v>
      </c>
      <c r="F49" s="13"/>
      <c r="G49" s="15">
        <f>C49</f>
        <v>22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4.5299999999999994</v>
      </c>
      <c r="D50" s="16">
        <f>SUMIF(G4:G43,"*下層*",F4:F43)</f>
        <v>0</v>
      </c>
      <c r="E50" s="4">
        <f>SUM(F4:F43)</f>
        <v>4.5299999999999994</v>
      </c>
      <c r="F50" s="13"/>
      <c r="G50" s="17">
        <f>C50*100</f>
        <v>452.99999999999994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形状比＝73、Sr＝17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10</v>
      </c>
      <c r="D54" s="14">
        <f>COUNTIF(H4:H43,"▲")</f>
        <v>0</v>
      </c>
      <c r="E54" s="14">
        <f>COUNTA(H4:H43)</f>
        <v>10</v>
      </c>
      <c r="F54" s="10"/>
      <c r="G54" s="15">
        <f>C54*100</f>
        <v>1000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16</v>
      </c>
      <c r="D55" s="14" t="str">
        <f>IF(D54&gt;0,ROUND(SUMIF(H4:H43,"▲",E4:E43)/D54,0),"")</f>
        <v/>
      </c>
      <c r="E55" s="14">
        <f>ROUND(SUMIF(H4:H43,"*",E4:E43)/E54,0)</f>
        <v>16</v>
      </c>
      <c r="F55" s="13"/>
      <c r="G55" s="15">
        <f>C55</f>
        <v>16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21</v>
      </c>
      <c r="D56" s="14" t="str">
        <f>IF(D54&gt;0,ROUND(SUMIF(H4:H43,"▲",D4:D43)/D54,0),"")</f>
        <v/>
      </c>
      <c r="E56" s="14">
        <f>ROUND(SUMIF(H4:H43,"*",D4:D43)/E54,0)</f>
        <v>21</v>
      </c>
      <c r="F56" s="13"/>
      <c r="G56" s="15">
        <f>C56</f>
        <v>21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3.0599999999999996</v>
      </c>
      <c r="D57" s="16">
        <f>SUMIF(H4:H43,"▲",F4:F43)</f>
        <v>0</v>
      </c>
      <c r="E57" s="16">
        <f>SUM(C57:D57)</f>
        <v>3.0599999999999996</v>
      </c>
      <c r="F57" s="13"/>
      <c r="G57" s="19">
        <f>C57*100</f>
        <v>305.99999999999994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71.400000000000006</v>
      </c>
      <c r="D61" s="20" t="str">
        <f>IF(D47&gt;0,ROUND(D54/D47*100,1),"")</f>
        <v/>
      </c>
      <c r="E61" s="20">
        <f>ROUND(E54/E47*100,1)</f>
        <v>71.400000000000006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67.5</v>
      </c>
      <c r="D62" s="20" t="str">
        <f>IF(D47&gt;0,ROUND(D57/D50*100,1),"")</f>
        <v/>
      </c>
      <c r="E62" s="20">
        <f>ROUND(E57/E50*100,1)</f>
        <v>67.5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23</v>
      </c>
      <c r="D68" s="14" t="str">
        <f>IF(D66&gt;0,ROUND(SUMIFS(D4:D43,G4:G43,"*下層*",H4:H43,"")/D66,0),"")</f>
        <v/>
      </c>
      <c r="E68" s="14">
        <f>IF(E66&gt;0,ROUND(SUMIF(H4:H43,"",D4:D43)/E66,0),"")</f>
        <v>23</v>
      </c>
      <c r="F68" s="13"/>
      <c r="G68" s="15">
        <f>C68</f>
        <v>23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1.4699999999999998</v>
      </c>
      <c r="D69" s="16" t="str">
        <f>IF(D66&gt;0,D50-D57,"")</f>
        <v/>
      </c>
      <c r="E69" s="4">
        <f>SUM(C69:D69)</f>
        <v>1.4699999999999998</v>
      </c>
      <c r="F69" s="13"/>
      <c r="G69" s="17">
        <f>C69*100</f>
        <v>146.99999999999997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形状比＝78、Sr＝28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3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71" priority="16" stopIfTrue="1">
      <formula>AND(($H4="スギ"),(#REF!&lt;12))</formula>
    </cfRule>
  </conditionalFormatting>
  <conditionalFormatting sqref="L4:L43">
    <cfRule type="expression" dxfId="270" priority="15" stopIfTrue="1">
      <formula>AND(($H4="スギ"),(#REF!&lt;22),(#REF!&gt;=12))</formula>
    </cfRule>
  </conditionalFormatting>
  <conditionalFormatting sqref="M4:M43">
    <cfRule type="expression" dxfId="269" priority="14" stopIfTrue="1">
      <formula>AND(($H4="スギ"),(#REF!&lt;32),(#REF!&gt;=22))</formula>
    </cfRule>
  </conditionalFormatting>
  <conditionalFormatting sqref="N4:N43">
    <cfRule type="expression" dxfId="268" priority="13" stopIfTrue="1">
      <formula>AND(($H4="スギ"),(#REF!&lt;42),(#REF!&gt;=32))</formula>
    </cfRule>
  </conditionalFormatting>
  <conditionalFormatting sqref="U4:U43 Z4:AF43 AJ4:AJ43 O4:P43">
    <cfRule type="expression" dxfId="267" priority="12" stopIfTrue="1">
      <formula>AND(($H4="スギ"),(#REF!&gt;=42))</formula>
    </cfRule>
  </conditionalFormatting>
  <conditionalFormatting sqref="Q4:Q43 AA4:AA43">
    <cfRule type="expression" dxfId="266" priority="11" stopIfTrue="1">
      <formula>AND(($H4="ヒノキ"),(#REF!&lt;12))</formula>
    </cfRule>
  </conditionalFormatting>
  <conditionalFormatting sqref="R4:R43 AB4:AE43">
    <cfRule type="expression" dxfId="265" priority="10" stopIfTrue="1">
      <formula>AND(($H4="ヒノキ"),(#REF!&lt;22),(#REF!&gt;=12))</formula>
    </cfRule>
  </conditionalFormatting>
  <conditionalFormatting sqref="S4:S43">
    <cfRule type="expression" dxfId="264" priority="9" stopIfTrue="1">
      <formula>AND(($H4="ヒノキ"),(#REF!&lt;32),(#REF!&gt;=22))</formula>
    </cfRule>
  </conditionalFormatting>
  <conditionalFormatting sqref="T4:U43 Z4:AF43 AJ4:AJ43">
    <cfRule type="expression" dxfId="263" priority="8" stopIfTrue="1">
      <formula>AND(($H4="ヒノキ"),(#REF!&gt;=32))</formula>
    </cfRule>
  </conditionalFormatting>
  <conditionalFormatting sqref="V4:V43 AA4:AA43">
    <cfRule type="expression" dxfId="262" priority="7" stopIfTrue="1">
      <formula>AND(($H4="アカマツ"),(#REF!&lt;12))</formula>
    </cfRule>
  </conditionalFormatting>
  <conditionalFormatting sqref="W4:W43 AB4:AB43">
    <cfRule type="expression" dxfId="261" priority="6" stopIfTrue="1">
      <formula>AND(($H4="アカマツ"),(#REF!&lt;22),(#REF!&gt;=12))</formula>
    </cfRule>
  </conditionalFormatting>
  <conditionalFormatting sqref="X4:X43 AC4:AC43">
    <cfRule type="expression" dxfId="260" priority="5" stopIfTrue="1">
      <formula>AND(($H4="アカマツ"),(#REF!&lt;42),(#REF!&gt;=22))</formula>
    </cfRule>
  </conditionalFormatting>
  <conditionalFormatting sqref="Y4:AF43 AJ4:AJ43">
    <cfRule type="expression" dxfId="259" priority="4" stopIfTrue="1">
      <formula>AND(($H4="アカマツ"),(#REF!&gt;=42))</formula>
    </cfRule>
  </conditionalFormatting>
  <conditionalFormatting sqref="AG4:AG43">
    <cfRule type="expression" dxfId="258" priority="3" stopIfTrue="1">
      <formula>AND(($H4&lt;&gt;"スギ"),($H4&lt;&gt;"ヒノキ"),($H4&lt;&gt;"アカマツ"),(#REF!&lt;12))</formula>
    </cfRule>
  </conditionalFormatting>
  <conditionalFormatting sqref="AH4:AH43">
    <cfRule type="expression" dxfId="25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5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883B8-6E88-4FAD-9956-73596CD139FA}">
  <sheetPr>
    <tabColor rgb="FFFFFF00"/>
  </sheetPr>
  <dimension ref="A1:AJ120"/>
  <sheetViews>
    <sheetView showGridLines="0" tabSelected="1" view="pageBreakPreview" topLeftCell="A19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206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1</v>
      </c>
      <c r="B4" s="107" t="s">
        <v>58</v>
      </c>
      <c r="C4" s="107"/>
      <c r="D4" s="91">
        <v>22</v>
      </c>
      <c r="E4" s="91">
        <v>14</v>
      </c>
      <c r="F4" s="4">
        <f t="shared" ref="F4:F43" si="0">IF(D4&gt;0,IF(B4="スギ",P4,IF(B4="ヒノキ",U4,IF(B4="アカマツ",Z4,IF(B4="カラマツ",AF4,AJ4)))),"")</f>
        <v>0.24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0.24</v>
      </c>
      <c r="L4" s="92">
        <f t="shared" ref="L4:L43" si="2">ROUND(10^(-5+0.73504+1.83346*LOG(D4)+1.06569*LOG(E4)),2)</f>
        <v>0.26</v>
      </c>
      <c r="M4" s="92">
        <f t="shared" ref="M4:M43" si="3">ROUND(10^(-5+0.71514+1.74357*LOG(D4)+1.17719*LOG(E4)),2)</f>
        <v>0.25</v>
      </c>
      <c r="N4" s="92">
        <f t="shared" ref="N4:N43" si="4">ROUND(10^(-5+0.82956+1.76381*LOG(D4)+1.06412*LOG(E4)),2)</f>
        <v>0.26</v>
      </c>
      <c r="O4" s="92">
        <f t="shared" ref="O4:O43" si="5">ROUND(10^(-5+0.88226+1.79204*LOG(D4)+0.99303*LOG(E4)),2)</f>
        <v>0.27</v>
      </c>
      <c r="P4" s="92">
        <f>HLOOKUP($D4,K$3:O$43,MATCH($A4,$A$3:$A$43,0),1)</f>
        <v>0.25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0.24</v>
      </c>
      <c r="R4" s="92">
        <f t="shared" ref="R4:R43" si="7">ROUND(10^(1.905709*LOG(D4)+1.011385*LOG(E4)-4.293729),2)</f>
        <v>0.27</v>
      </c>
      <c r="S4" s="92">
        <f t="shared" ref="S4:S43" si="8">ROUND(10^(1.771888*LOG(D4)+1.138415*LOG(E4)-4.271259),2)</f>
        <v>0.26</v>
      </c>
      <c r="T4" s="92">
        <f t="shared" ref="T4:T43" si="9">ROUND(10^(1.671519*LOG(D4)+1.363617*LOG(E4)-4.404407),2)</f>
        <v>0.25</v>
      </c>
      <c r="U4" s="92">
        <f t="shared" ref="U4:U43" si="10">HLOOKUP($D4,Q$3:T$43,MATCH($A4,$A$3:$A$43,0),1)</f>
        <v>0.26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0.28000000000000003</v>
      </c>
      <c r="W4" s="92">
        <f t="shared" ref="W4:W43" si="12">ROUND(10^(-4.155639+1.847898*LOG(D4)+0.951955*LOG(E4)),2)</f>
        <v>0.26</v>
      </c>
      <c r="X4" s="92">
        <f t="shared" ref="X4:X43" si="13">ROUND(10^(-4.194535+1.804172*LOG(D4)+1.034248*LOG(E4)),2)</f>
        <v>0.26</v>
      </c>
      <c r="Y4" s="92">
        <f t="shared" ref="Y4:Y43" si="14">ROUND(10^(-4.42347+2.006485*LOG(D4)+0.967757*LOG(E4)),2)</f>
        <v>0.24</v>
      </c>
      <c r="Z4" s="92">
        <f t="shared" ref="Z4:Z43" si="15">HLOOKUP($D4,V$3:Y$43,MATCH($A4,$A$3:$A$43,0),1)</f>
        <v>0.26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0.23</v>
      </c>
      <c r="AB4" s="92">
        <f t="shared" ref="AB4:AB43" si="17">ROUND(10^(1.979213*LOG(D4)+0.998347*LOG(E4)-4.369281),2)</f>
        <v>0.27</v>
      </c>
      <c r="AC4" s="92">
        <f t="shared" ref="AC4:AC43" si="18">ROUND(10^(1.904401*LOG(D4)+1.062478*LOG(E4)-4.348104),2)</f>
        <v>0.27</v>
      </c>
      <c r="AD4" s="92">
        <f t="shared" ref="AD4:AD43" si="19">ROUND(10^(1.640825*LOG(D4)+1.080387*LOG(E4)-3.976731),2)</f>
        <v>0.28999999999999998</v>
      </c>
      <c r="AE4" s="92">
        <f t="shared" ref="AE4:AE43" si="20">ROUND(10^(1.90887*LOG(D4)+1.088002*LOG(E4)-4.431495),2)</f>
        <v>0.24</v>
      </c>
      <c r="AF4" s="92">
        <f t="shared" ref="AF4:AF43" si="21">HLOOKUP($D4,AA$3:AE$43,MATCH($A4,$A$3:$A$43,0),1)</f>
        <v>0.27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0.24</v>
      </c>
      <c r="AH4" s="92">
        <f t="shared" ref="AH4:AH43" si="23">ROUND(10^(1.93813902*LOG(D4)+0.96697002*LOG(E4)-4.32216295),2)</f>
        <v>0.24</v>
      </c>
      <c r="AI4" s="92">
        <f t="shared" ref="AI4:AI43" si="24">ROUND(10^(1.82464098*LOG(D4)+0.97625989*LOG(E4)-4.15096808),2)</f>
        <v>0.26</v>
      </c>
      <c r="AJ4" s="92">
        <f t="shared" ref="AJ4:AJ43" si="25">HLOOKUP($D4,AG$3:AI$43,MATCH($A4,$A$3:$A$43,0),1)</f>
        <v>0.24</v>
      </c>
    </row>
    <row r="5" spans="1:36" ht="12.95" customHeight="1" x14ac:dyDescent="0.15">
      <c r="A5" s="91">
        <v>2</v>
      </c>
      <c r="B5" s="107" t="s">
        <v>60</v>
      </c>
      <c r="C5" s="107"/>
      <c r="D5" s="91">
        <v>18</v>
      </c>
      <c r="E5" s="91">
        <v>14</v>
      </c>
      <c r="F5" s="4">
        <f t="shared" si="0"/>
        <v>0.17</v>
      </c>
      <c r="G5" s="5"/>
      <c r="H5" s="91" t="s">
        <v>61</v>
      </c>
      <c r="I5" s="91"/>
      <c r="J5" s="1" t="s">
        <v>15</v>
      </c>
      <c r="K5" s="92">
        <f t="shared" si="1"/>
        <v>0.17</v>
      </c>
      <c r="L5" s="92">
        <f t="shared" si="2"/>
        <v>0.18</v>
      </c>
      <c r="M5" s="92">
        <f t="shared" si="3"/>
        <v>0.18</v>
      </c>
      <c r="N5" s="92">
        <f t="shared" si="4"/>
        <v>0.18</v>
      </c>
      <c r="O5" s="92">
        <f t="shared" si="5"/>
        <v>0.19</v>
      </c>
      <c r="P5" s="92">
        <f t="shared" ref="P5:P43" si="26">HLOOKUP($D5,K$3:O$43,MATCH(A5,$A$3:$A$43,0),1)</f>
        <v>0.18</v>
      </c>
      <c r="Q5" s="92">
        <f t="shared" si="6"/>
        <v>0.17</v>
      </c>
      <c r="R5" s="92">
        <f t="shared" si="7"/>
        <v>0.18</v>
      </c>
      <c r="S5" s="92">
        <f t="shared" si="8"/>
        <v>0.18</v>
      </c>
      <c r="T5" s="92">
        <f t="shared" si="9"/>
        <v>0.18</v>
      </c>
      <c r="U5" s="92">
        <f t="shared" si="10"/>
        <v>0.18</v>
      </c>
      <c r="V5" s="92">
        <f t="shared" si="11"/>
        <v>0.19</v>
      </c>
      <c r="W5" s="92">
        <f t="shared" si="12"/>
        <v>0.18</v>
      </c>
      <c r="X5" s="92">
        <f t="shared" si="13"/>
        <v>0.18</v>
      </c>
      <c r="Y5" s="92">
        <f t="shared" si="14"/>
        <v>0.16</v>
      </c>
      <c r="Z5" s="92">
        <f t="shared" si="15"/>
        <v>0.18</v>
      </c>
      <c r="AA5" s="92">
        <f t="shared" si="16"/>
        <v>0.16</v>
      </c>
      <c r="AB5" s="92">
        <f t="shared" si="17"/>
        <v>0.18</v>
      </c>
      <c r="AC5" s="92">
        <f t="shared" si="18"/>
        <v>0.18</v>
      </c>
      <c r="AD5" s="92">
        <f t="shared" si="19"/>
        <v>0.21</v>
      </c>
      <c r="AE5" s="92">
        <f t="shared" si="20"/>
        <v>0.16</v>
      </c>
      <c r="AF5" s="92">
        <f t="shared" si="21"/>
        <v>0.18</v>
      </c>
      <c r="AG5" s="92">
        <f t="shared" si="22"/>
        <v>0.16</v>
      </c>
      <c r="AH5" s="92">
        <f t="shared" si="23"/>
        <v>0.17</v>
      </c>
      <c r="AI5" s="92">
        <f t="shared" si="24"/>
        <v>0.18</v>
      </c>
      <c r="AJ5" s="92">
        <f t="shared" si="25"/>
        <v>0.17</v>
      </c>
    </row>
    <row r="6" spans="1:36" ht="12.95" customHeight="1" x14ac:dyDescent="0.15">
      <c r="A6" s="91">
        <v>3</v>
      </c>
      <c r="B6" s="107" t="s">
        <v>60</v>
      </c>
      <c r="C6" s="107"/>
      <c r="D6" s="91">
        <v>14</v>
      </c>
      <c r="E6" s="91">
        <v>15</v>
      </c>
      <c r="F6" s="4">
        <f t="shared" si="0"/>
        <v>0.11</v>
      </c>
      <c r="G6" s="5"/>
      <c r="H6" s="91"/>
      <c r="I6" s="91"/>
      <c r="J6" s="1" t="s">
        <v>15</v>
      </c>
      <c r="K6" s="92">
        <f t="shared" si="1"/>
        <v>0.12</v>
      </c>
      <c r="L6" s="92">
        <f t="shared" si="2"/>
        <v>0.12</v>
      </c>
      <c r="M6" s="92">
        <f t="shared" si="3"/>
        <v>0.13</v>
      </c>
      <c r="N6" s="92">
        <f t="shared" si="4"/>
        <v>0.13</v>
      </c>
      <c r="O6" s="92">
        <f t="shared" si="5"/>
        <v>0.13</v>
      </c>
      <c r="P6" s="92">
        <f t="shared" si="26"/>
        <v>0.12</v>
      </c>
      <c r="Q6" s="92">
        <f t="shared" si="6"/>
        <v>0.11</v>
      </c>
      <c r="R6" s="92">
        <f t="shared" si="7"/>
        <v>0.12</v>
      </c>
      <c r="S6" s="92">
        <f t="shared" si="8"/>
        <v>0.13</v>
      </c>
      <c r="T6" s="92">
        <f t="shared" si="9"/>
        <v>0.13</v>
      </c>
      <c r="U6" s="92">
        <f t="shared" si="10"/>
        <v>0.12</v>
      </c>
      <c r="V6" s="92">
        <f t="shared" si="11"/>
        <v>0.12</v>
      </c>
      <c r="W6" s="92">
        <f t="shared" si="12"/>
        <v>0.12</v>
      </c>
      <c r="X6" s="92">
        <f t="shared" si="13"/>
        <v>0.12</v>
      </c>
      <c r="Y6" s="92">
        <f t="shared" si="14"/>
        <v>0.1</v>
      </c>
      <c r="Z6" s="92">
        <f t="shared" si="15"/>
        <v>0.12</v>
      </c>
      <c r="AA6" s="92">
        <f t="shared" si="16"/>
        <v>0.11</v>
      </c>
      <c r="AB6" s="92">
        <f t="shared" si="17"/>
        <v>0.12</v>
      </c>
      <c r="AC6" s="92">
        <f t="shared" si="18"/>
        <v>0.12</v>
      </c>
      <c r="AD6" s="92">
        <f t="shared" si="19"/>
        <v>0.15</v>
      </c>
      <c r="AE6" s="92">
        <f t="shared" si="20"/>
        <v>0.11</v>
      </c>
      <c r="AF6" s="92">
        <f t="shared" si="21"/>
        <v>0.12</v>
      </c>
      <c r="AG6" s="92">
        <f t="shared" si="22"/>
        <v>0.1</v>
      </c>
      <c r="AH6" s="92">
        <f t="shared" si="23"/>
        <v>0.11</v>
      </c>
      <c r="AI6" s="92">
        <f t="shared" si="24"/>
        <v>0.12</v>
      </c>
      <c r="AJ6" s="92">
        <f t="shared" si="25"/>
        <v>0.11</v>
      </c>
    </row>
    <row r="7" spans="1:36" ht="12.95" customHeight="1" x14ac:dyDescent="0.15">
      <c r="A7" s="91">
        <v>4</v>
      </c>
      <c r="B7" s="107" t="s">
        <v>60</v>
      </c>
      <c r="C7" s="107"/>
      <c r="D7" s="91">
        <v>18</v>
      </c>
      <c r="E7" s="91">
        <v>16</v>
      </c>
      <c r="F7" s="4">
        <f t="shared" si="0"/>
        <v>0.19</v>
      </c>
      <c r="G7" s="5"/>
      <c r="H7" s="91" t="s">
        <v>61</v>
      </c>
      <c r="I7" s="91"/>
      <c r="J7" s="1" t="s">
        <v>15</v>
      </c>
      <c r="K7" s="92">
        <f t="shared" si="1"/>
        <v>0.19</v>
      </c>
      <c r="L7" s="92">
        <f t="shared" si="2"/>
        <v>0.21</v>
      </c>
      <c r="M7" s="92">
        <f t="shared" si="3"/>
        <v>0.21</v>
      </c>
      <c r="N7" s="92">
        <f t="shared" si="4"/>
        <v>0.21</v>
      </c>
      <c r="O7" s="92">
        <f t="shared" si="5"/>
        <v>0.21</v>
      </c>
      <c r="P7" s="92">
        <f t="shared" si="26"/>
        <v>0.21</v>
      </c>
      <c r="Q7" s="92">
        <f t="shared" si="6"/>
        <v>0.19</v>
      </c>
      <c r="R7" s="92">
        <f t="shared" si="7"/>
        <v>0.21</v>
      </c>
      <c r="S7" s="92">
        <f t="shared" si="8"/>
        <v>0.21</v>
      </c>
      <c r="T7" s="92">
        <f t="shared" si="9"/>
        <v>0.22</v>
      </c>
      <c r="U7" s="92">
        <f t="shared" si="10"/>
        <v>0.21</v>
      </c>
      <c r="V7" s="92">
        <f t="shared" si="11"/>
        <v>0.21</v>
      </c>
      <c r="W7" s="92">
        <f t="shared" si="12"/>
        <v>0.2</v>
      </c>
      <c r="X7" s="92">
        <f t="shared" si="13"/>
        <v>0.21</v>
      </c>
      <c r="Y7" s="92">
        <f t="shared" si="14"/>
        <v>0.18</v>
      </c>
      <c r="Z7" s="92">
        <f t="shared" si="15"/>
        <v>0.2</v>
      </c>
      <c r="AA7" s="92">
        <f t="shared" si="16"/>
        <v>0.19</v>
      </c>
      <c r="AB7" s="92">
        <f t="shared" si="17"/>
        <v>0.21</v>
      </c>
      <c r="AC7" s="92">
        <f t="shared" si="18"/>
        <v>0.21</v>
      </c>
      <c r="AD7" s="92">
        <f t="shared" si="19"/>
        <v>0.24</v>
      </c>
      <c r="AE7" s="92">
        <f t="shared" si="20"/>
        <v>0.19</v>
      </c>
      <c r="AF7" s="92">
        <f t="shared" si="21"/>
        <v>0.21</v>
      </c>
      <c r="AG7" s="92">
        <f t="shared" si="22"/>
        <v>0.18</v>
      </c>
      <c r="AH7" s="92">
        <f t="shared" si="23"/>
        <v>0.19</v>
      </c>
      <c r="AI7" s="92">
        <f t="shared" si="24"/>
        <v>0.21</v>
      </c>
      <c r="AJ7" s="92">
        <f t="shared" si="25"/>
        <v>0.19</v>
      </c>
    </row>
    <row r="8" spans="1:36" ht="12.95" customHeight="1" x14ac:dyDescent="0.15">
      <c r="A8" s="91">
        <v>5</v>
      </c>
      <c r="B8" s="107" t="s">
        <v>58</v>
      </c>
      <c r="C8" s="107"/>
      <c r="D8" s="91">
        <v>16</v>
      </c>
      <c r="E8" s="91">
        <v>16</v>
      </c>
      <c r="F8" s="4">
        <f t="shared" si="0"/>
        <v>0.15</v>
      </c>
      <c r="G8" s="5"/>
      <c r="H8" s="91" t="s">
        <v>61</v>
      </c>
      <c r="I8" s="91"/>
      <c r="J8" s="1" t="s">
        <v>15</v>
      </c>
      <c r="K8" s="92">
        <f t="shared" si="1"/>
        <v>0.16</v>
      </c>
      <c r="L8" s="92">
        <f t="shared" si="2"/>
        <v>0.17</v>
      </c>
      <c r="M8" s="92">
        <f t="shared" si="3"/>
        <v>0.17</v>
      </c>
      <c r="N8" s="92">
        <f t="shared" si="4"/>
        <v>0.17</v>
      </c>
      <c r="O8" s="92">
        <f t="shared" si="5"/>
        <v>0.17</v>
      </c>
      <c r="P8" s="92">
        <f t="shared" si="26"/>
        <v>0.17</v>
      </c>
      <c r="Q8" s="92">
        <f t="shared" si="6"/>
        <v>0.15</v>
      </c>
      <c r="R8" s="92">
        <f t="shared" si="7"/>
        <v>0.17</v>
      </c>
      <c r="S8" s="92">
        <f t="shared" si="8"/>
        <v>0.17</v>
      </c>
      <c r="T8" s="92">
        <f t="shared" si="9"/>
        <v>0.18</v>
      </c>
      <c r="U8" s="92">
        <f t="shared" si="10"/>
        <v>0.17</v>
      </c>
      <c r="V8" s="92">
        <f t="shared" si="11"/>
        <v>0.17</v>
      </c>
      <c r="W8" s="92">
        <f t="shared" si="12"/>
        <v>0.16</v>
      </c>
      <c r="X8" s="92">
        <f t="shared" si="13"/>
        <v>0.17</v>
      </c>
      <c r="Y8" s="92">
        <f t="shared" si="14"/>
        <v>0.14000000000000001</v>
      </c>
      <c r="Z8" s="92">
        <f t="shared" si="15"/>
        <v>0.16</v>
      </c>
      <c r="AA8" s="92">
        <f t="shared" si="16"/>
        <v>0.15</v>
      </c>
      <c r="AB8" s="92">
        <f t="shared" si="17"/>
        <v>0.16</v>
      </c>
      <c r="AC8" s="92">
        <f t="shared" si="18"/>
        <v>0.17</v>
      </c>
      <c r="AD8" s="92">
        <f t="shared" si="19"/>
        <v>0.2</v>
      </c>
      <c r="AE8" s="92">
        <f t="shared" si="20"/>
        <v>0.15</v>
      </c>
      <c r="AF8" s="92">
        <f t="shared" si="21"/>
        <v>0.16</v>
      </c>
      <c r="AG8" s="92">
        <f t="shared" si="22"/>
        <v>0.14000000000000001</v>
      </c>
      <c r="AH8" s="92">
        <f t="shared" si="23"/>
        <v>0.15</v>
      </c>
      <c r="AI8" s="92">
        <f t="shared" si="24"/>
        <v>0.17</v>
      </c>
      <c r="AJ8" s="92">
        <f t="shared" si="25"/>
        <v>0.15</v>
      </c>
    </row>
    <row r="9" spans="1:36" ht="12.95" customHeight="1" x14ac:dyDescent="0.15">
      <c r="A9" s="91">
        <v>6</v>
      </c>
      <c r="B9" s="107" t="s">
        <v>58</v>
      </c>
      <c r="C9" s="107"/>
      <c r="D9" s="91">
        <v>20</v>
      </c>
      <c r="E9" s="91">
        <v>16</v>
      </c>
      <c r="F9" s="4">
        <f t="shared" si="0"/>
        <v>0.23</v>
      </c>
      <c r="G9" s="5"/>
      <c r="H9" s="91" t="s">
        <v>61</v>
      </c>
      <c r="I9" s="91"/>
      <c r="J9" s="1" t="s">
        <v>15</v>
      </c>
      <c r="K9" s="92">
        <f t="shared" si="1"/>
        <v>0.23</v>
      </c>
      <c r="L9" s="92">
        <f t="shared" si="2"/>
        <v>0.25</v>
      </c>
      <c r="M9" s="92">
        <f t="shared" si="3"/>
        <v>0.25</v>
      </c>
      <c r="N9" s="92">
        <f t="shared" si="4"/>
        <v>0.25</v>
      </c>
      <c r="O9" s="92">
        <f t="shared" si="5"/>
        <v>0.26</v>
      </c>
      <c r="P9" s="92">
        <f t="shared" si="26"/>
        <v>0.25</v>
      </c>
      <c r="Q9" s="92">
        <f t="shared" si="6"/>
        <v>0.23</v>
      </c>
      <c r="R9" s="92">
        <f t="shared" si="7"/>
        <v>0.25</v>
      </c>
      <c r="S9" s="92">
        <f t="shared" si="8"/>
        <v>0.25</v>
      </c>
      <c r="T9" s="92">
        <f t="shared" si="9"/>
        <v>0.26</v>
      </c>
      <c r="U9" s="92">
        <f t="shared" si="10"/>
        <v>0.25</v>
      </c>
      <c r="V9" s="92">
        <f t="shared" si="11"/>
        <v>0.26</v>
      </c>
      <c r="W9" s="92">
        <f t="shared" si="12"/>
        <v>0.25</v>
      </c>
      <c r="X9" s="92">
        <f t="shared" si="13"/>
        <v>0.25</v>
      </c>
      <c r="Y9" s="92">
        <f t="shared" si="14"/>
        <v>0.23</v>
      </c>
      <c r="Z9" s="92">
        <f t="shared" si="15"/>
        <v>0.25</v>
      </c>
      <c r="AA9" s="92">
        <f t="shared" si="16"/>
        <v>0.22</v>
      </c>
      <c r="AB9" s="92">
        <f t="shared" si="17"/>
        <v>0.26</v>
      </c>
      <c r="AC9" s="92">
        <f t="shared" si="18"/>
        <v>0.26</v>
      </c>
      <c r="AD9" s="92">
        <f t="shared" si="19"/>
        <v>0.28999999999999998</v>
      </c>
      <c r="AE9" s="92">
        <f t="shared" si="20"/>
        <v>0.23</v>
      </c>
      <c r="AF9" s="92">
        <f t="shared" si="21"/>
        <v>0.26</v>
      </c>
      <c r="AG9" s="92">
        <f t="shared" si="22"/>
        <v>0.22</v>
      </c>
      <c r="AH9" s="92">
        <f t="shared" si="23"/>
        <v>0.23</v>
      </c>
      <c r="AI9" s="92">
        <f t="shared" si="24"/>
        <v>0.25</v>
      </c>
      <c r="AJ9" s="92">
        <f t="shared" si="25"/>
        <v>0.23</v>
      </c>
    </row>
    <row r="10" spans="1:36" ht="12.95" customHeight="1" x14ac:dyDescent="0.15">
      <c r="A10" s="91">
        <v>7</v>
      </c>
      <c r="B10" s="107" t="s">
        <v>60</v>
      </c>
      <c r="C10" s="107"/>
      <c r="D10" s="91">
        <v>18</v>
      </c>
      <c r="E10" s="91">
        <v>16</v>
      </c>
      <c r="F10" s="4">
        <f t="shared" si="0"/>
        <v>0.19</v>
      </c>
      <c r="G10" s="5"/>
      <c r="H10" s="91" t="s">
        <v>61</v>
      </c>
      <c r="I10" s="91"/>
      <c r="J10" s="1" t="s">
        <v>15</v>
      </c>
      <c r="K10" s="92">
        <f t="shared" si="1"/>
        <v>0.19</v>
      </c>
      <c r="L10" s="92">
        <f t="shared" si="2"/>
        <v>0.21</v>
      </c>
      <c r="M10" s="92">
        <f t="shared" si="3"/>
        <v>0.21</v>
      </c>
      <c r="N10" s="92">
        <f t="shared" si="4"/>
        <v>0.21</v>
      </c>
      <c r="O10" s="92">
        <f t="shared" si="5"/>
        <v>0.21</v>
      </c>
      <c r="P10" s="92">
        <f t="shared" si="26"/>
        <v>0.21</v>
      </c>
      <c r="Q10" s="92">
        <f t="shared" si="6"/>
        <v>0.19</v>
      </c>
      <c r="R10" s="92">
        <f t="shared" si="7"/>
        <v>0.21</v>
      </c>
      <c r="S10" s="92">
        <f t="shared" si="8"/>
        <v>0.21</v>
      </c>
      <c r="T10" s="92">
        <f t="shared" si="9"/>
        <v>0.22</v>
      </c>
      <c r="U10" s="92">
        <f t="shared" si="10"/>
        <v>0.21</v>
      </c>
      <c r="V10" s="92">
        <f t="shared" si="11"/>
        <v>0.21</v>
      </c>
      <c r="W10" s="92">
        <f t="shared" si="12"/>
        <v>0.2</v>
      </c>
      <c r="X10" s="92">
        <f t="shared" si="13"/>
        <v>0.21</v>
      </c>
      <c r="Y10" s="92">
        <f t="shared" si="14"/>
        <v>0.18</v>
      </c>
      <c r="Z10" s="92">
        <f t="shared" si="15"/>
        <v>0.2</v>
      </c>
      <c r="AA10" s="92">
        <f t="shared" si="16"/>
        <v>0.19</v>
      </c>
      <c r="AB10" s="92">
        <f t="shared" si="17"/>
        <v>0.21</v>
      </c>
      <c r="AC10" s="92">
        <f t="shared" si="18"/>
        <v>0.21</v>
      </c>
      <c r="AD10" s="92">
        <f t="shared" si="19"/>
        <v>0.24</v>
      </c>
      <c r="AE10" s="92">
        <f t="shared" si="20"/>
        <v>0.19</v>
      </c>
      <c r="AF10" s="92">
        <f t="shared" si="21"/>
        <v>0.21</v>
      </c>
      <c r="AG10" s="92">
        <f t="shared" si="22"/>
        <v>0.18</v>
      </c>
      <c r="AH10" s="92">
        <f t="shared" si="23"/>
        <v>0.19</v>
      </c>
      <c r="AI10" s="92">
        <f t="shared" si="24"/>
        <v>0.21</v>
      </c>
      <c r="AJ10" s="92">
        <f t="shared" si="25"/>
        <v>0.19</v>
      </c>
    </row>
    <row r="11" spans="1:36" ht="12.95" customHeight="1" x14ac:dyDescent="0.15">
      <c r="A11" s="91">
        <v>8</v>
      </c>
      <c r="B11" s="107" t="s">
        <v>60</v>
      </c>
      <c r="C11" s="107"/>
      <c r="D11" s="91">
        <v>22</v>
      </c>
      <c r="E11" s="91">
        <v>18</v>
      </c>
      <c r="F11" s="4">
        <f t="shared" si="0"/>
        <v>0.31</v>
      </c>
      <c r="G11" s="5"/>
      <c r="H11" s="91" t="s">
        <v>61</v>
      </c>
      <c r="I11" s="91"/>
      <c r="J11" s="1" t="s">
        <v>15</v>
      </c>
      <c r="K11" s="92">
        <f t="shared" si="1"/>
        <v>0.31</v>
      </c>
      <c r="L11" s="92">
        <f t="shared" si="2"/>
        <v>0.34</v>
      </c>
      <c r="M11" s="92">
        <f t="shared" si="3"/>
        <v>0.34</v>
      </c>
      <c r="N11" s="92">
        <f t="shared" si="4"/>
        <v>0.34</v>
      </c>
      <c r="O11" s="92">
        <f t="shared" si="5"/>
        <v>0.34</v>
      </c>
      <c r="P11" s="92">
        <f t="shared" si="26"/>
        <v>0.34</v>
      </c>
      <c r="Q11" s="92">
        <f t="shared" si="6"/>
        <v>0.31</v>
      </c>
      <c r="R11" s="92">
        <f t="shared" si="7"/>
        <v>0.34</v>
      </c>
      <c r="S11" s="92">
        <f t="shared" si="8"/>
        <v>0.34</v>
      </c>
      <c r="T11" s="92">
        <f t="shared" si="9"/>
        <v>0.36</v>
      </c>
      <c r="U11" s="92">
        <f t="shared" si="10"/>
        <v>0.34</v>
      </c>
      <c r="V11" s="92">
        <f t="shared" si="11"/>
        <v>0.35</v>
      </c>
      <c r="W11" s="92">
        <f t="shared" si="12"/>
        <v>0.33</v>
      </c>
      <c r="X11" s="92">
        <f t="shared" si="13"/>
        <v>0.34</v>
      </c>
      <c r="Y11" s="92">
        <f t="shared" si="14"/>
        <v>0.31</v>
      </c>
      <c r="Z11" s="92">
        <f t="shared" si="15"/>
        <v>0.34</v>
      </c>
      <c r="AA11" s="92">
        <f t="shared" si="16"/>
        <v>0.3</v>
      </c>
      <c r="AB11" s="92">
        <f t="shared" si="17"/>
        <v>0.35</v>
      </c>
      <c r="AC11" s="92">
        <f t="shared" si="18"/>
        <v>0.35</v>
      </c>
      <c r="AD11" s="92">
        <f t="shared" si="19"/>
        <v>0.38</v>
      </c>
      <c r="AE11" s="92">
        <f t="shared" si="20"/>
        <v>0.31</v>
      </c>
      <c r="AF11" s="92">
        <f t="shared" si="21"/>
        <v>0.35</v>
      </c>
      <c r="AG11" s="92">
        <f t="shared" si="22"/>
        <v>0.28999999999999998</v>
      </c>
      <c r="AH11" s="92">
        <f t="shared" si="23"/>
        <v>0.31</v>
      </c>
      <c r="AI11" s="92">
        <f t="shared" si="24"/>
        <v>0.33</v>
      </c>
      <c r="AJ11" s="92">
        <f t="shared" si="25"/>
        <v>0.31</v>
      </c>
    </row>
    <row r="12" spans="1:36" ht="12.95" customHeight="1" x14ac:dyDescent="0.15">
      <c r="A12" s="91">
        <v>9</v>
      </c>
      <c r="B12" s="107" t="s">
        <v>60</v>
      </c>
      <c r="C12" s="107"/>
      <c r="D12" s="91">
        <v>26</v>
      </c>
      <c r="E12" s="91">
        <v>16</v>
      </c>
      <c r="F12" s="4">
        <f t="shared" si="0"/>
        <v>0.38</v>
      </c>
      <c r="G12" s="5"/>
      <c r="H12" s="91" t="s">
        <v>61</v>
      </c>
      <c r="I12" s="91"/>
      <c r="J12" s="1" t="s">
        <v>15</v>
      </c>
      <c r="K12" s="92">
        <f t="shared" si="1"/>
        <v>0.37</v>
      </c>
      <c r="L12" s="92">
        <f t="shared" si="2"/>
        <v>0.41</v>
      </c>
      <c r="M12" s="92">
        <f t="shared" si="3"/>
        <v>0.4</v>
      </c>
      <c r="N12" s="92">
        <f t="shared" si="4"/>
        <v>0.4</v>
      </c>
      <c r="O12" s="92">
        <f t="shared" si="5"/>
        <v>0.41</v>
      </c>
      <c r="P12" s="92">
        <f t="shared" si="26"/>
        <v>0.4</v>
      </c>
      <c r="Q12" s="92">
        <f t="shared" si="6"/>
        <v>0.37</v>
      </c>
      <c r="R12" s="92">
        <f t="shared" si="7"/>
        <v>0.42</v>
      </c>
      <c r="S12" s="92">
        <f t="shared" si="8"/>
        <v>0.4</v>
      </c>
      <c r="T12" s="92">
        <f t="shared" si="9"/>
        <v>0.4</v>
      </c>
      <c r="U12" s="92">
        <f t="shared" si="10"/>
        <v>0.4</v>
      </c>
      <c r="V12" s="92">
        <f t="shared" si="11"/>
        <v>0.44</v>
      </c>
      <c r="W12" s="92">
        <f t="shared" si="12"/>
        <v>0.4</v>
      </c>
      <c r="X12" s="92">
        <f t="shared" si="13"/>
        <v>0.4</v>
      </c>
      <c r="Y12" s="92">
        <f t="shared" si="14"/>
        <v>0.38</v>
      </c>
      <c r="Z12" s="92">
        <f t="shared" si="15"/>
        <v>0.4</v>
      </c>
      <c r="AA12" s="92">
        <f t="shared" si="16"/>
        <v>0.36</v>
      </c>
      <c r="AB12" s="92">
        <f t="shared" si="17"/>
        <v>0.43</v>
      </c>
      <c r="AC12" s="92">
        <f t="shared" si="18"/>
        <v>0.42</v>
      </c>
      <c r="AD12" s="92">
        <f t="shared" si="19"/>
        <v>0.44</v>
      </c>
      <c r="AE12" s="92">
        <f t="shared" si="20"/>
        <v>0.38</v>
      </c>
      <c r="AF12" s="92">
        <f t="shared" si="21"/>
        <v>0.42</v>
      </c>
      <c r="AG12" s="92">
        <f t="shared" si="22"/>
        <v>0.37</v>
      </c>
      <c r="AH12" s="92">
        <f t="shared" si="23"/>
        <v>0.38</v>
      </c>
      <c r="AI12" s="92">
        <f t="shared" si="24"/>
        <v>0.4</v>
      </c>
      <c r="AJ12" s="92">
        <f t="shared" si="25"/>
        <v>0.38</v>
      </c>
    </row>
    <row r="13" spans="1:36" ht="12.95" customHeight="1" x14ac:dyDescent="0.15">
      <c r="A13" s="91">
        <v>10</v>
      </c>
      <c r="B13" s="107" t="s">
        <v>58</v>
      </c>
      <c r="C13" s="107"/>
      <c r="D13" s="91">
        <v>28</v>
      </c>
      <c r="E13" s="91">
        <v>18</v>
      </c>
      <c r="F13" s="4">
        <f t="shared" si="0"/>
        <v>0.5</v>
      </c>
      <c r="G13" s="5"/>
      <c r="H13" s="91"/>
      <c r="I13" s="91"/>
      <c r="J13" s="1" t="s">
        <v>15</v>
      </c>
      <c r="K13" s="92">
        <f t="shared" si="1"/>
        <v>0.47</v>
      </c>
      <c r="L13" s="92">
        <f t="shared" si="2"/>
        <v>0.53</v>
      </c>
      <c r="M13" s="92">
        <f t="shared" si="3"/>
        <v>0.52</v>
      </c>
      <c r="N13" s="92">
        <f t="shared" si="4"/>
        <v>0.52</v>
      </c>
      <c r="O13" s="92">
        <f t="shared" si="5"/>
        <v>0.53</v>
      </c>
      <c r="P13" s="92">
        <f t="shared" si="26"/>
        <v>0.52</v>
      </c>
      <c r="Q13" s="92">
        <f t="shared" si="6"/>
        <v>0.48</v>
      </c>
      <c r="R13" s="92">
        <f t="shared" si="7"/>
        <v>0.54</v>
      </c>
      <c r="S13" s="92">
        <f t="shared" si="8"/>
        <v>0.53</v>
      </c>
      <c r="T13" s="92">
        <f t="shared" si="9"/>
        <v>0.53</v>
      </c>
      <c r="U13" s="92">
        <f t="shared" si="10"/>
        <v>0.53</v>
      </c>
      <c r="V13" s="92">
        <f t="shared" si="11"/>
        <v>0.56000000000000005</v>
      </c>
      <c r="W13" s="92">
        <f t="shared" si="12"/>
        <v>0.52</v>
      </c>
      <c r="X13" s="92">
        <f t="shared" si="13"/>
        <v>0.52</v>
      </c>
      <c r="Y13" s="92">
        <f t="shared" si="14"/>
        <v>0.5</v>
      </c>
      <c r="Z13" s="92">
        <f t="shared" si="15"/>
        <v>0.52</v>
      </c>
      <c r="AA13" s="92">
        <f t="shared" si="16"/>
        <v>0.46</v>
      </c>
      <c r="AB13" s="92">
        <f t="shared" si="17"/>
        <v>0.56000000000000005</v>
      </c>
      <c r="AC13" s="92">
        <f t="shared" si="18"/>
        <v>0.55000000000000004</v>
      </c>
      <c r="AD13" s="92">
        <f t="shared" si="19"/>
        <v>0.56999999999999995</v>
      </c>
      <c r="AE13" s="92">
        <f t="shared" si="20"/>
        <v>0.5</v>
      </c>
      <c r="AF13" s="92">
        <f t="shared" si="21"/>
        <v>0.55000000000000004</v>
      </c>
      <c r="AG13" s="92">
        <f t="shared" si="22"/>
        <v>0.47</v>
      </c>
      <c r="AH13" s="92">
        <f t="shared" si="23"/>
        <v>0.5</v>
      </c>
      <c r="AI13" s="92">
        <f t="shared" si="24"/>
        <v>0.52</v>
      </c>
      <c r="AJ13" s="92">
        <f t="shared" si="25"/>
        <v>0.5</v>
      </c>
    </row>
    <row r="14" spans="1:36" ht="12.95" customHeight="1" x14ac:dyDescent="0.15">
      <c r="A14" s="91">
        <v>11</v>
      </c>
      <c r="B14" s="107" t="s">
        <v>58</v>
      </c>
      <c r="C14" s="107"/>
      <c r="D14" s="91">
        <v>22</v>
      </c>
      <c r="E14" s="91">
        <v>15</v>
      </c>
      <c r="F14" s="4">
        <f t="shared" si="0"/>
        <v>0.26</v>
      </c>
      <c r="G14" s="5"/>
      <c r="H14" s="91" t="s">
        <v>61</v>
      </c>
      <c r="I14" s="91"/>
      <c r="J14" s="1" t="s">
        <v>15</v>
      </c>
      <c r="K14" s="92">
        <f t="shared" si="1"/>
        <v>0.26</v>
      </c>
      <c r="L14" s="92">
        <f t="shared" si="2"/>
        <v>0.28000000000000003</v>
      </c>
      <c r="M14" s="92">
        <f t="shared" si="3"/>
        <v>0.28000000000000003</v>
      </c>
      <c r="N14" s="92">
        <f t="shared" si="4"/>
        <v>0.28000000000000003</v>
      </c>
      <c r="O14" s="92">
        <f t="shared" si="5"/>
        <v>0.28999999999999998</v>
      </c>
      <c r="P14" s="92">
        <f t="shared" si="26"/>
        <v>0.28000000000000003</v>
      </c>
      <c r="Q14" s="92">
        <f t="shared" si="6"/>
        <v>0.26</v>
      </c>
      <c r="R14" s="92">
        <f t="shared" si="7"/>
        <v>0.28000000000000003</v>
      </c>
      <c r="S14" s="92">
        <f t="shared" si="8"/>
        <v>0.28000000000000003</v>
      </c>
      <c r="T14" s="92">
        <f t="shared" si="9"/>
        <v>0.28000000000000003</v>
      </c>
      <c r="U14" s="92">
        <f t="shared" si="10"/>
        <v>0.28000000000000003</v>
      </c>
      <c r="V14" s="92">
        <f t="shared" si="11"/>
        <v>0.3</v>
      </c>
      <c r="W14" s="92">
        <f t="shared" si="12"/>
        <v>0.28000000000000003</v>
      </c>
      <c r="X14" s="92">
        <f t="shared" si="13"/>
        <v>0.28000000000000003</v>
      </c>
      <c r="Y14" s="92">
        <f t="shared" si="14"/>
        <v>0.26</v>
      </c>
      <c r="Z14" s="92">
        <f t="shared" si="15"/>
        <v>0.28000000000000003</v>
      </c>
      <c r="AA14" s="92">
        <f t="shared" si="16"/>
        <v>0.25</v>
      </c>
      <c r="AB14" s="92">
        <f t="shared" si="17"/>
        <v>0.28999999999999998</v>
      </c>
      <c r="AC14" s="92">
        <f t="shared" si="18"/>
        <v>0.28999999999999998</v>
      </c>
      <c r="AD14" s="92">
        <f t="shared" si="19"/>
        <v>0.31</v>
      </c>
      <c r="AE14" s="92">
        <f t="shared" si="20"/>
        <v>0.26</v>
      </c>
      <c r="AF14" s="92">
        <f t="shared" si="21"/>
        <v>0.28999999999999998</v>
      </c>
      <c r="AG14" s="92">
        <f t="shared" si="22"/>
        <v>0.25</v>
      </c>
      <c r="AH14" s="92">
        <f t="shared" si="23"/>
        <v>0.26</v>
      </c>
      <c r="AI14" s="92">
        <f t="shared" si="24"/>
        <v>0.28000000000000003</v>
      </c>
      <c r="AJ14" s="92">
        <f t="shared" si="25"/>
        <v>0.26</v>
      </c>
    </row>
    <row r="15" spans="1:36" ht="12.95" customHeight="1" x14ac:dyDescent="0.15">
      <c r="A15" s="91"/>
      <c r="B15" s="107"/>
      <c r="C15" s="107"/>
      <c r="D15" s="91"/>
      <c r="E15" s="91"/>
      <c r="F15" s="4" t="str">
        <f t="shared" si="0"/>
        <v/>
      </c>
      <c r="G15" s="5"/>
      <c r="H15" s="91"/>
      <c r="I15" s="91"/>
      <c r="J15" s="1" t="s">
        <v>15</v>
      </c>
      <c r="K15" s="92" t="e">
        <f t="shared" si="1"/>
        <v>#NUM!</v>
      </c>
      <c r="L15" s="92" t="e">
        <f t="shared" si="2"/>
        <v>#NUM!</v>
      </c>
      <c r="M15" s="92" t="e">
        <f t="shared" si="3"/>
        <v>#NUM!</v>
      </c>
      <c r="N15" s="92" t="e">
        <f t="shared" si="4"/>
        <v>#NUM!</v>
      </c>
      <c r="O15" s="92" t="e">
        <f t="shared" si="5"/>
        <v>#NUM!</v>
      </c>
      <c r="P15" s="92" t="e">
        <f t="shared" si="26"/>
        <v>#N/A</v>
      </c>
      <c r="Q15" s="92" t="e">
        <f t="shared" si="6"/>
        <v>#NUM!</v>
      </c>
      <c r="R15" s="92" t="e">
        <f t="shared" si="7"/>
        <v>#NUM!</v>
      </c>
      <c r="S15" s="92" t="e">
        <f t="shared" si="8"/>
        <v>#NUM!</v>
      </c>
      <c r="T15" s="92" t="e">
        <f t="shared" si="9"/>
        <v>#NUM!</v>
      </c>
      <c r="U15" s="92" t="e">
        <f t="shared" si="10"/>
        <v>#N/A</v>
      </c>
      <c r="V15" s="92" t="e">
        <f t="shared" si="11"/>
        <v>#NUM!</v>
      </c>
      <c r="W15" s="92" t="e">
        <f t="shared" si="12"/>
        <v>#NUM!</v>
      </c>
      <c r="X15" s="92" t="e">
        <f t="shared" si="13"/>
        <v>#NUM!</v>
      </c>
      <c r="Y15" s="92" t="e">
        <f t="shared" si="14"/>
        <v>#NUM!</v>
      </c>
      <c r="Z15" s="92" t="e">
        <f t="shared" si="15"/>
        <v>#N/A</v>
      </c>
      <c r="AA15" s="92" t="e">
        <f t="shared" si="16"/>
        <v>#NUM!</v>
      </c>
      <c r="AB15" s="92" t="e">
        <f t="shared" si="17"/>
        <v>#NUM!</v>
      </c>
      <c r="AC15" s="92" t="e">
        <f t="shared" si="18"/>
        <v>#NUM!</v>
      </c>
      <c r="AD15" s="92" t="e">
        <f t="shared" si="19"/>
        <v>#NUM!</v>
      </c>
      <c r="AE15" s="92" t="e">
        <f t="shared" si="20"/>
        <v>#NUM!</v>
      </c>
      <c r="AF15" s="92" t="e">
        <f t="shared" si="21"/>
        <v>#N/A</v>
      </c>
      <c r="AG15" s="92" t="e">
        <f t="shared" si="22"/>
        <v>#NUM!</v>
      </c>
      <c r="AH15" s="92" t="e">
        <f t="shared" si="23"/>
        <v>#NUM!</v>
      </c>
      <c r="AI15" s="92" t="e">
        <f t="shared" si="24"/>
        <v>#NUM!</v>
      </c>
      <c r="AJ15" s="92" t="e">
        <f t="shared" si="25"/>
        <v>#N/A</v>
      </c>
    </row>
    <row r="16" spans="1:36" ht="12.95" customHeight="1" x14ac:dyDescent="0.15">
      <c r="A16" s="91"/>
      <c r="B16" s="107"/>
      <c r="C16" s="107"/>
      <c r="D16" s="91"/>
      <c r="E16" s="91"/>
      <c r="F16" s="4" t="str">
        <f t="shared" si="0"/>
        <v/>
      </c>
      <c r="G16" s="5"/>
      <c r="H16" s="91"/>
      <c r="I16" s="91"/>
      <c r="J16" s="1" t="s">
        <v>15</v>
      </c>
      <c r="K16" s="92" t="e">
        <f t="shared" si="1"/>
        <v>#NUM!</v>
      </c>
      <c r="L16" s="92" t="e">
        <f t="shared" si="2"/>
        <v>#NUM!</v>
      </c>
      <c r="M16" s="92" t="e">
        <f t="shared" si="3"/>
        <v>#NUM!</v>
      </c>
      <c r="N16" s="92" t="e">
        <f t="shared" si="4"/>
        <v>#NUM!</v>
      </c>
      <c r="O16" s="92" t="e">
        <f t="shared" si="5"/>
        <v>#NUM!</v>
      </c>
      <c r="P16" s="92" t="e">
        <f t="shared" si="26"/>
        <v>#N/A</v>
      </c>
      <c r="Q16" s="92" t="e">
        <f t="shared" si="6"/>
        <v>#NUM!</v>
      </c>
      <c r="R16" s="92" t="e">
        <f t="shared" si="7"/>
        <v>#NUM!</v>
      </c>
      <c r="S16" s="92" t="e">
        <f t="shared" si="8"/>
        <v>#NUM!</v>
      </c>
      <c r="T16" s="92" t="e">
        <f t="shared" si="9"/>
        <v>#NUM!</v>
      </c>
      <c r="U16" s="92" t="e">
        <f t="shared" si="10"/>
        <v>#N/A</v>
      </c>
      <c r="V16" s="92" t="e">
        <f t="shared" si="11"/>
        <v>#NUM!</v>
      </c>
      <c r="W16" s="92" t="e">
        <f t="shared" si="12"/>
        <v>#NUM!</v>
      </c>
      <c r="X16" s="92" t="e">
        <f t="shared" si="13"/>
        <v>#NUM!</v>
      </c>
      <c r="Y16" s="92" t="e">
        <f t="shared" si="14"/>
        <v>#NUM!</v>
      </c>
      <c r="Z16" s="92" t="e">
        <f t="shared" si="15"/>
        <v>#N/A</v>
      </c>
      <c r="AA16" s="92" t="e">
        <f t="shared" si="16"/>
        <v>#NUM!</v>
      </c>
      <c r="AB16" s="92" t="e">
        <f t="shared" si="17"/>
        <v>#NUM!</v>
      </c>
      <c r="AC16" s="92" t="e">
        <f t="shared" si="18"/>
        <v>#NUM!</v>
      </c>
      <c r="AD16" s="92" t="e">
        <f t="shared" si="19"/>
        <v>#NUM!</v>
      </c>
      <c r="AE16" s="92" t="e">
        <f t="shared" si="20"/>
        <v>#NUM!</v>
      </c>
      <c r="AF16" s="92" t="e">
        <f t="shared" si="21"/>
        <v>#N/A</v>
      </c>
      <c r="AG16" s="92" t="e">
        <f t="shared" si="22"/>
        <v>#NUM!</v>
      </c>
      <c r="AH16" s="92" t="e">
        <f t="shared" si="23"/>
        <v>#NUM!</v>
      </c>
      <c r="AI16" s="92" t="e">
        <f t="shared" si="24"/>
        <v>#NUM!</v>
      </c>
      <c r="AJ16" s="92" t="e">
        <f t="shared" si="25"/>
        <v>#N/A</v>
      </c>
    </row>
    <row r="17" spans="1:36" ht="12.95" customHeight="1" x14ac:dyDescent="0.15">
      <c r="A17" s="91"/>
      <c r="B17" s="107"/>
      <c r="C17" s="107"/>
      <c r="D17" s="91"/>
      <c r="E17" s="91"/>
      <c r="F17" s="4" t="str">
        <f t="shared" si="0"/>
        <v/>
      </c>
      <c r="G17" s="91"/>
      <c r="H17" s="91"/>
      <c r="I17" s="91"/>
      <c r="J17" s="1" t="s">
        <v>15</v>
      </c>
      <c r="K17" s="92" t="e">
        <f t="shared" si="1"/>
        <v>#NUM!</v>
      </c>
      <c r="L17" s="92" t="e">
        <f t="shared" si="2"/>
        <v>#NUM!</v>
      </c>
      <c r="M17" s="92" t="e">
        <f t="shared" si="3"/>
        <v>#NUM!</v>
      </c>
      <c r="N17" s="92" t="e">
        <f t="shared" si="4"/>
        <v>#NUM!</v>
      </c>
      <c r="O17" s="92" t="e">
        <f t="shared" si="5"/>
        <v>#NUM!</v>
      </c>
      <c r="P17" s="92" t="e">
        <f t="shared" si="26"/>
        <v>#N/A</v>
      </c>
      <c r="Q17" s="92" t="e">
        <f t="shared" si="6"/>
        <v>#NUM!</v>
      </c>
      <c r="R17" s="92" t="e">
        <f t="shared" si="7"/>
        <v>#NUM!</v>
      </c>
      <c r="S17" s="92" t="e">
        <f t="shared" si="8"/>
        <v>#NUM!</v>
      </c>
      <c r="T17" s="92" t="e">
        <f t="shared" si="9"/>
        <v>#NUM!</v>
      </c>
      <c r="U17" s="92" t="e">
        <f t="shared" si="10"/>
        <v>#N/A</v>
      </c>
      <c r="V17" s="92" t="e">
        <f t="shared" si="11"/>
        <v>#NUM!</v>
      </c>
      <c r="W17" s="92" t="e">
        <f t="shared" si="12"/>
        <v>#NUM!</v>
      </c>
      <c r="X17" s="92" t="e">
        <f t="shared" si="13"/>
        <v>#NUM!</v>
      </c>
      <c r="Y17" s="92" t="e">
        <f t="shared" si="14"/>
        <v>#NUM!</v>
      </c>
      <c r="Z17" s="92" t="e">
        <f t="shared" si="15"/>
        <v>#N/A</v>
      </c>
      <c r="AA17" s="92" t="e">
        <f t="shared" si="16"/>
        <v>#NUM!</v>
      </c>
      <c r="AB17" s="92" t="e">
        <f t="shared" si="17"/>
        <v>#NUM!</v>
      </c>
      <c r="AC17" s="92" t="e">
        <f t="shared" si="18"/>
        <v>#NUM!</v>
      </c>
      <c r="AD17" s="92" t="e">
        <f t="shared" si="19"/>
        <v>#NUM!</v>
      </c>
      <c r="AE17" s="92" t="e">
        <f t="shared" si="20"/>
        <v>#NUM!</v>
      </c>
      <c r="AF17" s="92" t="e">
        <f t="shared" si="21"/>
        <v>#N/A</v>
      </c>
      <c r="AG17" s="92" t="e">
        <f t="shared" si="22"/>
        <v>#NUM!</v>
      </c>
      <c r="AH17" s="92" t="e">
        <f t="shared" si="23"/>
        <v>#NUM!</v>
      </c>
      <c r="AI17" s="92" t="e">
        <f t="shared" si="24"/>
        <v>#NUM!</v>
      </c>
      <c r="AJ17" s="92" t="e">
        <f t="shared" si="25"/>
        <v>#N/A</v>
      </c>
    </row>
    <row r="18" spans="1:36" ht="12.95" customHeight="1" x14ac:dyDescent="0.15">
      <c r="A18" s="91"/>
      <c r="B18" s="107"/>
      <c r="C18" s="107"/>
      <c r="D18" s="91"/>
      <c r="E18" s="91"/>
      <c r="F18" s="4" t="str">
        <f t="shared" si="0"/>
        <v/>
      </c>
      <c r="G18" s="5"/>
      <c r="H18" s="91"/>
      <c r="I18" s="91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07"/>
      <c r="C19" s="107"/>
      <c r="D19" s="91"/>
      <c r="E19" s="91"/>
      <c r="F19" s="4" t="str">
        <f t="shared" si="0"/>
        <v/>
      </c>
      <c r="G19" s="5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07"/>
      <c r="C20" s="107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07"/>
      <c r="C21" s="107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07"/>
      <c r="C22" s="107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5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5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5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5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5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5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207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16</v>
      </c>
      <c r="D48" s="14" t="str">
        <f>IF(D47&gt;0,ROUND(SUMIF(G4:G43,"*下層*",E4:E43)/D47,0),"")</f>
        <v/>
      </c>
      <c r="E48" s="14">
        <f>ROUND(SUM(E4:E43)/E47,0)</f>
        <v>16</v>
      </c>
      <c r="F48" s="13"/>
      <c r="G48" s="15">
        <f>C48</f>
        <v>16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20</v>
      </c>
      <c r="D49" s="14" t="str">
        <f>IF(D47&gt;0,ROUND(SUMIF(G4:G43,"*下層*",D4:D43)/D47,0),"")</f>
        <v/>
      </c>
      <c r="E49" s="14">
        <f>ROUND(SUM(D4:D43)/E47,0)</f>
        <v>20</v>
      </c>
      <c r="F49" s="13"/>
      <c r="G49" s="15">
        <f>C49</f>
        <v>20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2.7300000000000004</v>
      </c>
      <c r="D50" s="16">
        <f>SUMIF(G4:G43,"*下層*",F4:F43)</f>
        <v>0</v>
      </c>
      <c r="E50" s="4">
        <f>SUM(F4:F43)</f>
        <v>2.7300000000000004</v>
      </c>
      <c r="F50" s="13"/>
      <c r="G50" s="17">
        <f>C50*100</f>
        <v>273.00000000000006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形状比＝80、Sr＝19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8</v>
      </c>
      <c r="D54" s="14">
        <f>COUNTIF(H4:H43,"▲")</f>
        <v>0</v>
      </c>
      <c r="E54" s="14">
        <f>COUNTA(H4:H43)</f>
        <v>8</v>
      </c>
      <c r="F54" s="10"/>
      <c r="G54" s="15">
        <f>C54*100</f>
        <v>800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16</v>
      </c>
      <c r="D55" s="14" t="str">
        <f>IF(D54&gt;0,ROUND(SUMIF(H4:H43,"▲",E4:E43)/D54,0),"")</f>
        <v/>
      </c>
      <c r="E55" s="14">
        <f>ROUND(SUMIF(H4:H43,"*",E4:E43)/E54,0)</f>
        <v>16</v>
      </c>
      <c r="F55" s="13"/>
      <c r="G55" s="15">
        <f>C55</f>
        <v>16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20</v>
      </c>
      <c r="D56" s="14" t="str">
        <f>IF(D54&gt;0,ROUND(SUMIF(H4:H43,"▲",D4:D43)/D54,0),"")</f>
        <v/>
      </c>
      <c r="E56" s="14">
        <f>ROUND(SUMIF(H4:H43,"*",D4:D43)/E54,0)</f>
        <v>20</v>
      </c>
      <c r="F56" s="13"/>
      <c r="G56" s="15">
        <f>C56</f>
        <v>20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1.8800000000000001</v>
      </c>
      <c r="D57" s="16">
        <f>SUMIF(H4:H43,"▲",F4:F43)</f>
        <v>0</v>
      </c>
      <c r="E57" s="16">
        <f>SUM(C57:D57)</f>
        <v>1.8800000000000001</v>
      </c>
      <c r="F57" s="13"/>
      <c r="G57" s="19">
        <f>C57*100</f>
        <v>188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72.7</v>
      </c>
      <c r="D61" s="20" t="str">
        <f>IF(D47&gt;0,ROUND(D54/D47*100,1),"")</f>
        <v/>
      </c>
      <c r="E61" s="20">
        <f>ROUND(E54/E47*100,1)</f>
        <v>72.7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68.900000000000006</v>
      </c>
      <c r="D62" s="20" t="str">
        <f>IF(D47&gt;0,ROUND(D57/D50*100,1),"")</f>
        <v/>
      </c>
      <c r="E62" s="20">
        <f>ROUND(E57/E50*100,1)</f>
        <v>68.900000000000006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0.85000000000000031</v>
      </c>
      <c r="D69" s="16" t="str">
        <f>IF(D66&gt;0,D50-D57,"")</f>
        <v/>
      </c>
      <c r="E69" s="4">
        <f>SUM(C69:D69)</f>
        <v>0.85000000000000031</v>
      </c>
      <c r="F69" s="13"/>
      <c r="G69" s="17">
        <f>C69*100</f>
        <v>85.000000000000028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形状比＝76、Sr＝36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55" priority="16" stopIfTrue="1">
      <formula>AND(($H4="スギ"),(#REF!&lt;12))</formula>
    </cfRule>
  </conditionalFormatting>
  <conditionalFormatting sqref="L4:L43">
    <cfRule type="expression" dxfId="254" priority="15" stopIfTrue="1">
      <formula>AND(($H4="スギ"),(#REF!&lt;22),(#REF!&gt;=12))</formula>
    </cfRule>
  </conditionalFormatting>
  <conditionalFormatting sqref="M4:M43">
    <cfRule type="expression" dxfId="253" priority="14" stopIfTrue="1">
      <formula>AND(($H4="スギ"),(#REF!&lt;32),(#REF!&gt;=22))</formula>
    </cfRule>
  </conditionalFormatting>
  <conditionalFormatting sqref="N4:N43">
    <cfRule type="expression" dxfId="252" priority="13" stopIfTrue="1">
      <formula>AND(($H4="スギ"),(#REF!&lt;42),(#REF!&gt;=32))</formula>
    </cfRule>
  </conditionalFormatting>
  <conditionalFormatting sqref="U4:U43 Z4:AF43 AJ4:AJ43 O4:P43">
    <cfRule type="expression" dxfId="251" priority="12" stopIfTrue="1">
      <formula>AND(($H4="スギ"),(#REF!&gt;=42))</formula>
    </cfRule>
  </conditionalFormatting>
  <conditionalFormatting sqref="Q4:Q43 AA4:AA43">
    <cfRule type="expression" dxfId="250" priority="11" stopIfTrue="1">
      <formula>AND(($H4="ヒノキ"),(#REF!&lt;12))</formula>
    </cfRule>
  </conditionalFormatting>
  <conditionalFormatting sqref="R4:R43 AB4:AE43">
    <cfRule type="expression" dxfId="249" priority="10" stopIfTrue="1">
      <formula>AND(($H4="ヒノキ"),(#REF!&lt;22),(#REF!&gt;=12))</formula>
    </cfRule>
  </conditionalFormatting>
  <conditionalFormatting sqref="S4:S43">
    <cfRule type="expression" dxfId="248" priority="9" stopIfTrue="1">
      <formula>AND(($H4="ヒノキ"),(#REF!&lt;32),(#REF!&gt;=22))</formula>
    </cfRule>
  </conditionalFormatting>
  <conditionalFormatting sqref="T4:U43 Z4:AF43 AJ4:AJ43">
    <cfRule type="expression" dxfId="247" priority="8" stopIfTrue="1">
      <formula>AND(($H4="ヒノキ"),(#REF!&gt;=32))</formula>
    </cfRule>
  </conditionalFormatting>
  <conditionalFormatting sqref="V4:V43 AA4:AA43">
    <cfRule type="expression" dxfId="246" priority="7" stopIfTrue="1">
      <formula>AND(($H4="アカマツ"),(#REF!&lt;12))</formula>
    </cfRule>
  </conditionalFormatting>
  <conditionalFormatting sqref="W4:W43 AB4:AB43">
    <cfRule type="expression" dxfId="245" priority="6" stopIfTrue="1">
      <formula>AND(($H4="アカマツ"),(#REF!&lt;22),(#REF!&gt;=12))</formula>
    </cfRule>
  </conditionalFormatting>
  <conditionalFormatting sqref="X4:X43 AC4:AC43">
    <cfRule type="expression" dxfId="244" priority="5" stopIfTrue="1">
      <formula>AND(($H4="アカマツ"),(#REF!&lt;42),(#REF!&gt;=22))</formula>
    </cfRule>
  </conditionalFormatting>
  <conditionalFormatting sqref="Y4:AF43 AJ4:AJ43">
    <cfRule type="expression" dxfId="243" priority="4" stopIfTrue="1">
      <formula>AND(($H4="アカマツ"),(#REF!&gt;=42))</formula>
    </cfRule>
  </conditionalFormatting>
  <conditionalFormatting sqref="AG4:AG43">
    <cfRule type="expression" dxfId="242" priority="3" stopIfTrue="1">
      <formula>AND(($H4&lt;&gt;"スギ"),($H4&lt;&gt;"ヒノキ"),($H4&lt;&gt;"アカマツ"),(#REF!&lt;12))</formula>
    </cfRule>
  </conditionalFormatting>
  <conditionalFormatting sqref="AH4:AH43">
    <cfRule type="expression" dxfId="24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4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F69E0-D6AC-4A18-A0E5-7E3559723EED}">
  <sheetPr>
    <tabColor rgb="FFFFFF00"/>
  </sheetPr>
  <dimension ref="A1:AJ120"/>
  <sheetViews>
    <sheetView showGridLines="0" tabSelected="1" view="pageBreakPreview" topLeftCell="A16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208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21</v>
      </c>
      <c r="B4" s="107" t="s">
        <v>56</v>
      </c>
      <c r="C4" s="107"/>
      <c r="D4" s="91">
        <v>16</v>
      </c>
      <c r="E4" s="91">
        <v>14</v>
      </c>
      <c r="F4" s="4">
        <f t="shared" ref="F4:F43" si="0">IF(D4&gt;0,IF(B4="スギ",P4,IF(B4="ヒノキ",U4,IF(B4="アカマツ",Z4,IF(B4="カラマツ",AF4,AJ4)))),"")</f>
        <v>0.13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0.14000000000000001</v>
      </c>
      <c r="L4" s="92">
        <f t="shared" ref="L4:L43" si="2">ROUND(10^(-5+0.73504+1.83346*LOG(D4)+1.06569*LOG(E4)),2)</f>
        <v>0.15</v>
      </c>
      <c r="M4" s="92">
        <f t="shared" ref="M4:M43" si="3">ROUND(10^(-5+0.71514+1.74357*LOG(D4)+1.17719*LOG(E4)),2)</f>
        <v>0.15</v>
      </c>
      <c r="N4" s="92">
        <f t="shared" ref="N4:N43" si="4">ROUND(10^(-5+0.82956+1.76381*LOG(D4)+1.06412*LOG(E4)),2)</f>
        <v>0.15</v>
      </c>
      <c r="O4" s="92">
        <f t="shared" ref="O4:O43" si="5">ROUND(10^(-5+0.88226+1.79204*LOG(D4)+0.99303*LOG(E4)),2)</f>
        <v>0.15</v>
      </c>
      <c r="P4" s="92">
        <f>HLOOKUP($D4,K$3:O$43,MATCH($A4,$A$3:$A$43,0),1)</f>
        <v>0.15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0.14000000000000001</v>
      </c>
      <c r="R4" s="92">
        <f t="shared" ref="R4:R43" si="7">ROUND(10^(1.905709*LOG(D4)+1.011385*LOG(E4)-4.293729),2)</f>
        <v>0.14000000000000001</v>
      </c>
      <c r="S4" s="92">
        <f t="shared" ref="S4:S43" si="8">ROUND(10^(1.771888*LOG(D4)+1.138415*LOG(E4)-4.271259),2)</f>
        <v>0.15</v>
      </c>
      <c r="T4" s="92">
        <f t="shared" ref="T4:T43" si="9">ROUND(10^(1.671519*LOG(D4)+1.363617*LOG(E4)-4.404407),2)</f>
        <v>0.15</v>
      </c>
      <c r="U4" s="92">
        <f t="shared" ref="U4:U43" si="10">HLOOKUP($D4,Q$3:T$43,MATCH($A4,$A$3:$A$43,0),1)</f>
        <v>0.14000000000000001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0.15</v>
      </c>
      <c r="W4" s="92">
        <f t="shared" ref="W4:W43" si="12">ROUND(10^(-4.155639+1.847898*LOG(D4)+0.951955*LOG(E4)),2)</f>
        <v>0.14000000000000001</v>
      </c>
      <c r="X4" s="92">
        <f t="shared" ref="X4:X43" si="13">ROUND(10^(-4.194535+1.804172*LOG(D4)+1.034248*LOG(E4)),2)</f>
        <v>0.15</v>
      </c>
      <c r="Y4" s="92">
        <f t="shared" ref="Y4:Y43" si="14">ROUND(10^(-4.42347+2.006485*LOG(D4)+0.967757*LOG(E4)),2)</f>
        <v>0.13</v>
      </c>
      <c r="Z4" s="92">
        <f t="shared" ref="Z4:Z43" si="15">HLOOKUP($D4,V$3:Y$43,MATCH($A4,$A$3:$A$43,0),1)</f>
        <v>0.14000000000000001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0.13</v>
      </c>
      <c r="AB4" s="92">
        <f t="shared" ref="AB4:AB43" si="17">ROUND(10^(1.979213*LOG(D4)+0.998347*LOG(E4)-4.369281),2)</f>
        <v>0.14000000000000001</v>
      </c>
      <c r="AC4" s="92">
        <f t="shared" ref="AC4:AC43" si="18">ROUND(10^(1.904401*LOG(D4)+1.062478*LOG(E4)-4.348104),2)</f>
        <v>0.15</v>
      </c>
      <c r="AD4" s="92">
        <f t="shared" ref="AD4:AD43" si="19">ROUND(10^(1.640825*LOG(D4)+1.080387*LOG(E4)-3.976731),2)</f>
        <v>0.17</v>
      </c>
      <c r="AE4" s="92">
        <f t="shared" ref="AE4:AE43" si="20">ROUND(10^(1.90887*LOG(D4)+1.088002*LOG(E4)-4.431495),2)</f>
        <v>0.13</v>
      </c>
      <c r="AF4" s="92">
        <f t="shared" ref="AF4:AF43" si="21">HLOOKUP($D4,AA$3:AE$43,MATCH($A4,$A$3:$A$43,0),1)</f>
        <v>0.14000000000000001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0.13</v>
      </c>
      <c r="AH4" s="92">
        <f t="shared" ref="AH4:AH43" si="23">ROUND(10^(1.93813902*LOG(D4)+0.96697002*LOG(E4)-4.32216295),2)</f>
        <v>0.13</v>
      </c>
      <c r="AI4" s="92">
        <f t="shared" ref="AI4:AI43" si="24">ROUND(10^(1.82464098*LOG(D4)+0.97625989*LOG(E4)-4.15096808),2)</f>
        <v>0.15</v>
      </c>
      <c r="AJ4" s="92">
        <f t="shared" ref="AJ4:AJ43" si="25">HLOOKUP($D4,AG$3:AI$43,MATCH($A4,$A$3:$A$43,0),1)</f>
        <v>0.13</v>
      </c>
    </row>
    <row r="5" spans="1:36" ht="12.95" customHeight="1" x14ac:dyDescent="0.15">
      <c r="A5" s="91">
        <v>22</v>
      </c>
      <c r="B5" s="107" t="s">
        <v>158</v>
      </c>
      <c r="C5" s="107"/>
      <c r="D5" s="91">
        <v>22</v>
      </c>
      <c r="E5" s="91">
        <v>16</v>
      </c>
      <c r="F5" s="4">
        <f t="shared" si="0"/>
        <v>0.28000000000000003</v>
      </c>
      <c r="G5" s="5" t="s">
        <v>63</v>
      </c>
      <c r="H5" s="91" t="s">
        <v>61</v>
      </c>
      <c r="I5" s="91"/>
      <c r="J5" s="1" t="s">
        <v>15</v>
      </c>
      <c r="K5" s="92">
        <f t="shared" si="1"/>
        <v>0.28000000000000003</v>
      </c>
      <c r="L5" s="92">
        <f t="shared" si="2"/>
        <v>0.3</v>
      </c>
      <c r="M5" s="92">
        <f t="shared" si="3"/>
        <v>0.3</v>
      </c>
      <c r="N5" s="92">
        <f t="shared" si="4"/>
        <v>0.3</v>
      </c>
      <c r="O5" s="92">
        <f t="shared" si="5"/>
        <v>0.3</v>
      </c>
      <c r="P5" s="92">
        <f t="shared" ref="P5:P43" si="26">HLOOKUP($D5,K$3:O$43,MATCH(A5,$A$3:$A$43,0),1)</f>
        <v>0.3</v>
      </c>
      <c r="Q5" s="92">
        <f t="shared" si="6"/>
        <v>0.28000000000000003</v>
      </c>
      <c r="R5" s="92">
        <f t="shared" si="7"/>
        <v>0.3</v>
      </c>
      <c r="S5" s="92">
        <f t="shared" si="8"/>
        <v>0.3</v>
      </c>
      <c r="T5" s="92">
        <f t="shared" si="9"/>
        <v>0.3</v>
      </c>
      <c r="U5" s="92">
        <f t="shared" si="10"/>
        <v>0.3</v>
      </c>
      <c r="V5" s="92">
        <f t="shared" si="11"/>
        <v>0.32</v>
      </c>
      <c r="W5" s="92">
        <f t="shared" si="12"/>
        <v>0.3</v>
      </c>
      <c r="X5" s="92">
        <f t="shared" si="13"/>
        <v>0.3</v>
      </c>
      <c r="Y5" s="92">
        <f t="shared" si="14"/>
        <v>0.27</v>
      </c>
      <c r="Z5" s="92">
        <f t="shared" si="15"/>
        <v>0.3</v>
      </c>
      <c r="AA5" s="92">
        <f t="shared" si="16"/>
        <v>0.27</v>
      </c>
      <c r="AB5" s="92">
        <f t="shared" si="17"/>
        <v>0.31</v>
      </c>
      <c r="AC5" s="92">
        <f t="shared" si="18"/>
        <v>0.31</v>
      </c>
      <c r="AD5" s="92">
        <f t="shared" si="19"/>
        <v>0.34</v>
      </c>
      <c r="AE5" s="92">
        <f t="shared" si="20"/>
        <v>0.28000000000000003</v>
      </c>
      <c r="AF5" s="92">
        <f t="shared" si="21"/>
        <v>0.31</v>
      </c>
      <c r="AG5" s="92">
        <f t="shared" si="22"/>
        <v>0.27</v>
      </c>
      <c r="AH5" s="92">
        <f t="shared" si="23"/>
        <v>0.28000000000000003</v>
      </c>
      <c r="AI5" s="92">
        <f t="shared" si="24"/>
        <v>0.3</v>
      </c>
      <c r="AJ5" s="92">
        <f t="shared" si="25"/>
        <v>0.28000000000000003</v>
      </c>
    </row>
    <row r="6" spans="1:36" ht="12.95" customHeight="1" x14ac:dyDescent="0.15">
      <c r="A6" s="91">
        <v>23</v>
      </c>
      <c r="B6" s="107" t="s">
        <v>158</v>
      </c>
      <c r="C6" s="107"/>
      <c r="D6" s="91">
        <v>22</v>
      </c>
      <c r="E6" s="91">
        <v>16</v>
      </c>
      <c r="F6" s="4">
        <f t="shared" si="0"/>
        <v>0.28000000000000003</v>
      </c>
      <c r="G6" s="5" t="s">
        <v>63</v>
      </c>
      <c r="H6" s="91"/>
      <c r="I6" s="91"/>
      <c r="J6" s="1" t="s">
        <v>15</v>
      </c>
      <c r="K6" s="92">
        <f t="shared" si="1"/>
        <v>0.28000000000000003</v>
      </c>
      <c r="L6" s="92">
        <f t="shared" si="2"/>
        <v>0.3</v>
      </c>
      <c r="M6" s="92">
        <f t="shared" si="3"/>
        <v>0.3</v>
      </c>
      <c r="N6" s="92">
        <f t="shared" si="4"/>
        <v>0.3</v>
      </c>
      <c r="O6" s="92">
        <f t="shared" si="5"/>
        <v>0.3</v>
      </c>
      <c r="P6" s="92">
        <f t="shared" si="26"/>
        <v>0.3</v>
      </c>
      <c r="Q6" s="92">
        <f t="shared" si="6"/>
        <v>0.28000000000000003</v>
      </c>
      <c r="R6" s="92">
        <f t="shared" si="7"/>
        <v>0.3</v>
      </c>
      <c r="S6" s="92">
        <f t="shared" si="8"/>
        <v>0.3</v>
      </c>
      <c r="T6" s="92">
        <f t="shared" si="9"/>
        <v>0.3</v>
      </c>
      <c r="U6" s="92">
        <f t="shared" si="10"/>
        <v>0.3</v>
      </c>
      <c r="V6" s="92">
        <f t="shared" si="11"/>
        <v>0.32</v>
      </c>
      <c r="W6" s="92">
        <f t="shared" si="12"/>
        <v>0.3</v>
      </c>
      <c r="X6" s="92">
        <f t="shared" si="13"/>
        <v>0.3</v>
      </c>
      <c r="Y6" s="92">
        <f t="shared" si="14"/>
        <v>0.27</v>
      </c>
      <c r="Z6" s="92">
        <f t="shared" si="15"/>
        <v>0.3</v>
      </c>
      <c r="AA6" s="92">
        <f t="shared" si="16"/>
        <v>0.27</v>
      </c>
      <c r="AB6" s="92">
        <f t="shared" si="17"/>
        <v>0.31</v>
      </c>
      <c r="AC6" s="92">
        <f t="shared" si="18"/>
        <v>0.31</v>
      </c>
      <c r="AD6" s="92">
        <f t="shared" si="19"/>
        <v>0.34</v>
      </c>
      <c r="AE6" s="92">
        <f t="shared" si="20"/>
        <v>0.28000000000000003</v>
      </c>
      <c r="AF6" s="92">
        <f t="shared" si="21"/>
        <v>0.31</v>
      </c>
      <c r="AG6" s="92">
        <f t="shared" si="22"/>
        <v>0.27</v>
      </c>
      <c r="AH6" s="92">
        <f t="shared" si="23"/>
        <v>0.28000000000000003</v>
      </c>
      <c r="AI6" s="92">
        <f t="shared" si="24"/>
        <v>0.3</v>
      </c>
      <c r="AJ6" s="92">
        <f t="shared" si="25"/>
        <v>0.28000000000000003</v>
      </c>
    </row>
    <row r="7" spans="1:36" ht="12.95" customHeight="1" x14ac:dyDescent="0.15">
      <c r="A7" s="91">
        <v>24</v>
      </c>
      <c r="B7" s="107" t="s">
        <v>158</v>
      </c>
      <c r="C7" s="107"/>
      <c r="D7" s="91">
        <v>14</v>
      </c>
      <c r="E7" s="91">
        <v>14</v>
      </c>
      <c r="F7" s="4">
        <f t="shared" si="0"/>
        <v>0.1</v>
      </c>
      <c r="G7" s="5"/>
      <c r="H7" s="91" t="s">
        <v>61</v>
      </c>
      <c r="I7" s="91"/>
      <c r="J7" s="1" t="s">
        <v>15</v>
      </c>
      <c r="K7" s="92">
        <f t="shared" si="1"/>
        <v>0.11</v>
      </c>
      <c r="L7" s="92">
        <f t="shared" si="2"/>
        <v>0.11</v>
      </c>
      <c r="M7" s="92">
        <f t="shared" si="3"/>
        <v>0.12</v>
      </c>
      <c r="N7" s="92">
        <f t="shared" si="4"/>
        <v>0.12</v>
      </c>
      <c r="O7" s="92">
        <f t="shared" si="5"/>
        <v>0.12</v>
      </c>
      <c r="P7" s="92">
        <f t="shared" si="26"/>
        <v>0.11</v>
      </c>
      <c r="Q7" s="92">
        <f t="shared" si="6"/>
        <v>0.11</v>
      </c>
      <c r="R7" s="92">
        <f t="shared" si="7"/>
        <v>0.11</v>
      </c>
      <c r="S7" s="92">
        <f t="shared" si="8"/>
        <v>0.12</v>
      </c>
      <c r="T7" s="92">
        <f t="shared" si="9"/>
        <v>0.12</v>
      </c>
      <c r="U7" s="92">
        <f t="shared" si="10"/>
        <v>0.11</v>
      </c>
      <c r="V7" s="92">
        <f t="shared" si="11"/>
        <v>0.12</v>
      </c>
      <c r="W7" s="92">
        <f t="shared" si="12"/>
        <v>0.11</v>
      </c>
      <c r="X7" s="92">
        <f t="shared" si="13"/>
        <v>0.11</v>
      </c>
      <c r="Y7" s="92">
        <f t="shared" si="14"/>
        <v>0.1</v>
      </c>
      <c r="Z7" s="92">
        <f t="shared" si="15"/>
        <v>0.11</v>
      </c>
      <c r="AA7" s="92">
        <f t="shared" si="16"/>
        <v>0.1</v>
      </c>
      <c r="AB7" s="92">
        <f t="shared" si="17"/>
        <v>0.11</v>
      </c>
      <c r="AC7" s="92">
        <f t="shared" si="18"/>
        <v>0.11</v>
      </c>
      <c r="AD7" s="92">
        <f t="shared" si="19"/>
        <v>0.14000000000000001</v>
      </c>
      <c r="AE7" s="92">
        <f t="shared" si="20"/>
        <v>0.1</v>
      </c>
      <c r="AF7" s="92">
        <f t="shared" si="21"/>
        <v>0.11</v>
      </c>
      <c r="AG7" s="92">
        <f t="shared" si="22"/>
        <v>0.1</v>
      </c>
      <c r="AH7" s="92">
        <f t="shared" si="23"/>
        <v>0.1</v>
      </c>
      <c r="AI7" s="92">
        <f t="shared" si="24"/>
        <v>0.11</v>
      </c>
      <c r="AJ7" s="92">
        <f t="shared" si="25"/>
        <v>0.1</v>
      </c>
    </row>
    <row r="8" spans="1:36" ht="12.95" customHeight="1" x14ac:dyDescent="0.15">
      <c r="A8" s="91">
        <v>25</v>
      </c>
      <c r="B8" s="107" t="s">
        <v>58</v>
      </c>
      <c r="C8" s="107"/>
      <c r="D8" s="91">
        <v>18</v>
      </c>
      <c r="E8" s="91">
        <v>16</v>
      </c>
      <c r="F8" s="4">
        <f t="shared" si="0"/>
        <v>0.19</v>
      </c>
      <c r="G8" s="5"/>
      <c r="H8" s="91" t="s">
        <v>61</v>
      </c>
      <c r="I8" s="91"/>
      <c r="J8" s="1" t="s">
        <v>15</v>
      </c>
      <c r="K8" s="92">
        <f t="shared" si="1"/>
        <v>0.19</v>
      </c>
      <c r="L8" s="92">
        <f t="shared" si="2"/>
        <v>0.21</v>
      </c>
      <c r="M8" s="92">
        <f t="shared" si="3"/>
        <v>0.21</v>
      </c>
      <c r="N8" s="92">
        <f t="shared" si="4"/>
        <v>0.21</v>
      </c>
      <c r="O8" s="92">
        <f t="shared" si="5"/>
        <v>0.21</v>
      </c>
      <c r="P8" s="92">
        <f t="shared" si="26"/>
        <v>0.21</v>
      </c>
      <c r="Q8" s="92">
        <f t="shared" si="6"/>
        <v>0.19</v>
      </c>
      <c r="R8" s="92">
        <f t="shared" si="7"/>
        <v>0.21</v>
      </c>
      <c r="S8" s="92">
        <f t="shared" si="8"/>
        <v>0.21</v>
      </c>
      <c r="T8" s="92">
        <f t="shared" si="9"/>
        <v>0.22</v>
      </c>
      <c r="U8" s="92">
        <f t="shared" si="10"/>
        <v>0.21</v>
      </c>
      <c r="V8" s="92">
        <f t="shared" si="11"/>
        <v>0.21</v>
      </c>
      <c r="W8" s="92">
        <f t="shared" si="12"/>
        <v>0.2</v>
      </c>
      <c r="X8" s="92">
        <f t="shared" si="13"/>
        <v>0.21</v>
      </c>
      <c r="Y8" s="92">
        <f t="shared" si="14"/>
        <v>0.18</v>
      </c>
      <c r="Z8" s="92">
        <f t="shared" si="15"/>
        <v>0.2</v>
      </c>
      <c r="AA8" s="92">
        <f t="shared" si="16"/>
        <v>0.19</v>
      </c>
      <c r="AB8" s="92">
        <f t="shared" si="17"/>
        <v>0.21</v>
      </c>
      <c r="AC8" s="92">
        <f t="shared" si="18"/>
        <v>0.21</v>
      </c>
      <c r="AD8" s="92">
        <f t="shared" si="19"/>
        <v>0.24</v>
      </c>
      <c r="AE8" s="92">
        <f t="shared" si="20"/>
        <v>0.19</v>
      </c>
      <c r="AF8" s="92">
        <f t="shared" si="21"/>
        <v>0.21</v>
      </c>
      <c r="AG8" s="92">
        <f t="shared" si="22"/>
        <v>0.18</v>
      </c>
      <c r="AH8" s="92">
        <f t="shared" si="23"/>
        <v>0.19</v>
      </c>
      <c r="AI8" s="92">
        <f t="shared" si="24"/>
        <v>0.21</v>
      </c>
      <c r="AJ8" s="92">
        <f t="shared" si="25"/>
        <v>0.19</v>
      </c>
    </row>
    <row r="9" spans="1:36" ht="12.95" customHeight="1" x14ac:dyDescent="0.15">
      <c r="A9" s="91">
        <v>26</v>
      </c>
      <c r="B9" s="107" t="s">
        <v>75</v>
      </c>
      <c r="C9" s="107"/>
      <c r="D9" s="91">
        <v>10</v>
      </c>
      <c r="E9" s="91">
        <v>11</v>
      </c>
      <c r="F9" s="4">
        <f t="shared" si="0"/>
        <v>0.04</v>
      </c>
      <c r="G9" s="5"/>
      <c r="H9" s="91"/>
      <c r="I9" s="91"/>
      <c r="J9" s="1" t="s">
        <v>15</v>
      </c>
      <c r="K9" s="92">
        <f t="shared" si="1"/>
        <v>0.05</v>
      </c>
      <c r="L9" s="92">
        <f t="shared" si="2"/>
        <v>0.05</v>
      </c>
      <c r="M9" s="92">
        <f t="shared" si="3"/>
        <v>0.05</v>
      </c>
      <c r="N9" s="92">
        <f t="shared" si="4"/>
        <v>0.05</v>
      </c>
      <c r="O9" s="92">
        <f t="shared" si="5"/>
        <v>0.05</v>
      </c>
      <c r="P9" s="92">
        <f t="shared" si="26"/>
        <v>0.05</v>
      </c>
      <c r="Q9" s="92">
        <f t="shared" si="6"/>
        <v>0.05</v>
      </c>
      <c r="R9" s="92">
        <f t="shared" si="7"/>
        <v>0.05</v>
      </c>
      <c r="S9" s="92">
        <f t="shared" si="8"/>
        <v>0.05</v>
      </c>
      <c r="T9" s="92">
        <f t="shared" si="9"/>
        <v>0.05</v>
      </c>
      <c r="U9" s="92">
        <f t="shared" si="10"/>
        <v>0.05</v>
      </c>
      <c r="V9" s="92">
        <f t="shared" si="11"/>
        <v>0.05</v>
      </c>
      <c r="W9" s="92">
        <f t="shared" si="12"/>
        <v>0.05</v>
      </c>
      <c r="X9" s="92">
        <f t="shared" si="13"/>
        <v>0.05</v>
      </c>
      <c r="Y9" s="92">
        <f t="shared" si="14"/>
        <v>0.04</v>
      </c>
      <c r="Z9" s="92">
        <f t="shared" si="15"/>
        <v>0.05</v>
      </c>
      <c r="AA9" s="92">
        <f t="shared" si="16"/>
        <v>0.04</v>
      </c>
      <c r="AB9" s="92">
        <f t="shared" si="17"/>
        <v>0.04</v>
      </c>
      <c r="AC9" s="92">
        <f t="shared" si="18"/>
        <v>0.05</v>
      </c>
      <c r="AD9" s="92">
        <f t="shared" si="19"/>
        <v>0.06</v>
      </c>
      <c r="AE9" s="92">
        <f t="shared" si="20"/>
        <v>0.04</v>
      </c>
      <c r="AF9" s="92">
        <f t="shared" si="21"/>
        <v>0.04</v>
      </c>
      <c r="AG9" s="92">
        <f t="shared" si="22"/>
        <v>0.04</v>
      </c>
      <c r="AH9" s="92">
        <f t="shared" si="23"/>
        <v>0.04</v>
      </c>
      <c r="AI9" s="92">
        <f t="shared" si="24"/>
        <v>0.05</v>
      </c>
      <c r="AJ9" s="92">
        <f t="shared" si="25"/>
        <v>0.04</v>
      </c>
    </row>
    <row r="10" spans="1:36" ht="12.95" customHeight="1" x14ac:dyDescent="0.15">
      <c r="A10" s="91">
        <v>27</v>
      </c>
      <c r="B10" s="107" t="s">
        <v>56</v>
      </c>
      <c r="C10" s="107"/>
      <c r="D10" s="91">
        <v>16</v>
      </c>
      <c r="E10" s="91">
        <v>14</v>
      </c>
      <c r="F10" s="4">
        <f t="shared" si="0"/>
        <v>0.13</v>
      </c>
      <c r="G10" s="5" t="s">
        <v>63</v>
      </c>
      <c r="H10" s="91" t="s">
        <v>61</v>
      </c>
      <c r="I10" s="91"/>
      <c r="J10" s="1" t="s">
        <v>15</v>
      </c>
      <c r="K10" s="92">
        <f t="shared" si="1"/>
        <v>0.14000000000000001</v>
      </c>
      <c r="L10" s="92">
        <f t="shared" si="2"/>
        <v>0.15</v>
      </c>
      <c r="M10" s="92">
        <f t="shared" si="3"/>
        <v>0.15</v>
      </c>
      <c r="N10" s="92">
        <f t="shared" si="4"/>
        <v>0.15</v>
      </c>
      <c r="O10" s="92">
        <f t="shared" si="5"/>
        <v>0.15</v>
      </c>
      <c r="P10" s="92">
        <f t="shared" si="26"/>
        <v>0.15</v>
      </c>
      <c r="Q10" s="92">
        <f t="shared" si="6"/>
        <v>0.14000000000000001</v>
      </c>
      <c r="R10" s="92">
        <f t="shared" si="7"/>
        <v>0.14000000000000001</v>
      </c>
      <c r="S10" s="92">
        <f t="shared" si="8"/>
        <v>0.15</v>
      </c>
      <c r="T10" s="92">
        <f t="shared" si="9"/>
        <v>0.15</v>
      </c>
      <c r="U10" s="92">
        <f t="shared" si="10"/>
        <v>0.14000000000000001</v>
      </c>
      <c r="V10" s="92">
        <f t="shared" si="11"/>
        <v>0.15</v>
      </c>
      <c r="W10" s="92">
        <f t="shared" si="12"/>
        <v>0.14000000000000001</v>
      </c>
      <c r="X10" s="92">
        <f t="shared" si="13"/>
        <v>0.15</v>
      </c>
      <c r="Y10" s="92">
        <f t="shared" si="14"/>
        <v>0.13</v>
      </c>
      <c r="Z10" s="92">
        <f t="shared" si="15"/>
        <v>0.14000000000000001</v>
      </c>
      <c r="AA10" s="92">
        <f t="shared" si="16"/>
        <v>0.13</v>
      </c>
      <c r="AB10" s="92">
        <f t="shared" si="17"/>
        <v>0.14000000000000001</v>
      </c>
      <c r="AC10" s="92">
        <f t="shared" si="18"/>
        <v>0.15</v>
      </c>
      <c r="AD10" s="92">
        <f t="shared" si="19"/>
        <v>0.17</v>
      </c>
      <c r="AE10" s="92">
        <f t="shared" si="20"/>
        <v>0.13</v>
      </c>
      <c r="AF10" s="92">
        <f t="shared" si="21"/>
        <v>0.14000000000000001</v>
      </c>
      <c r="AG10" s="92">
        <f t="shared" si="22"/>
        <v>0.13</v>
      </c>
      <c r="AH10" s="92">
        <f t="shared" si="23"/>
        <v>0.13</v>
      </c>
      <c r="AI10" s="92">
        <f t="shared" si="24"/>
        <v>0.15</v>
      </c>
      <c r="AJ10" s="92">
        <f t="shared" si="25"/>
        <v>0.13</v>
      </c>
    </row>
    <row r="11" spans="1:36" ht="12.95" customHeight="1" x14ac:dyDescent="0.15">
      <c r="A11" s="91">
        <v>28</v>
      </c>
      <c r="B11" s="107" t="s">
        <v>56</v>
      </c>
      <c r="C11" s="107"/>
      <c r="D11" s="91">
        <v>24</v>
      </c>
      <c r="E11" s="91">
        <v>16</v>
      </c>
      <c r="F11" s="4">
        <f t="shared" si="0"/>
        <v>0.33</v>
      </c>
      <c r="G11" s="5" t="s">
        <v>63</v>
      </c>
      <c r="H11" s="91"/>
      <c r="I11" s="91"/>
      <c r="J11" s="1" t="s">
        <v>15</v>
      </c>
      <c r="K11" s="92">
        <f t="shared" si="1"/>
        <v>0.32</v>
      </c>
      <c r="L11" s="92">
        <f t="shared" si="2"/>
        <v>0.35</v>
      </c>
      <c r="M11" s="92">
        <f t="shared" si="3"/>
        <v>0.35</v>
      </c>
      <c r="N11" s="92">
        <f t="shared" si="4"/>
        <v>0.35</v>
      </c>
      <c r="O11" s="92">
        <f t="shared" si="5"/>
        <v>0.36</v>
      </c>
      <c r="P11" s="92">
        <f t="shared" si="26"/>
        <v>0.35</v>
      </c>
      <c r="Q11" s="92">
        <f t="shared" si="6"/>
        <v>0.32</v>
      </c>
      <c r="R11" s="92">
        <f t="shared" si="7"/>
        <v>0.36</v>
      </c>
      <c r="S11" s="92">
        <f t="shared" si="8"/>
        <v>0.35</v>
      </c>
      <c r="T11" s="92">
        <f t="shared" si="9"/>
        <v>0.35</v>
      </c>
      <c r="U11" s="92">
        <f t="shared" si="10"/>
        <v>0.35</v>
      </c>
      <c r="V11" s="92">
        <f t="shared" si="11"/>
        <v>0.37</v>
      </c>
      <c r="W11" s="92">
        <f t="shared" si="12"/>
        <v>0.35</v>
      </c>
      <c r="X11" s="92">
        <f t="shared" si="13"/>
        <v>0.35</v>
      </c>
      <c r="Y11" s="92">
        <f t="shared" si="14"/>
        <v>0.32</v>
      </c>
      <c r="Z11" s="92">
        <f t="shared" si="15"/>
        <v>0.35</v>
      </c>
      <c r="AA11" s="92">
        <f t="shared" si="16"/>
        <v>0.31</v>
      </c>
      <c r="AB11" s="92">
        <f t="shared" si="17"/>
        <v>0.37</v>
      </c>
      <c r="AC11" s="92">
        <f t="shared" si="18"/>
        <v>0.36</v>
      </c>
      <c r="AD11" s="92">
        <f t="shared" si="19"/>
        <v>0.39</v>
      </c>
      <c r="AE11" s="92">
        <f t="shared" si="20"/>
        <v>0.33</v>
      </c>
      <c r="AF11" s="92">
        <f t="shared" si="21"/>
        <v>0.36</v>
      </c>
      <c r="AG11" s="92">
        <f t="shared" si="22"/>
        <v>0.31</v>
      </c>
      <c r="AH11" s="92">
        <f t="shared" si="23"/>
        <v>0.33</v>
      </c>
      <c r="AI11" s="92">
        <f t="shared" si="24"/>
        <v>0.35</v>
      </c>
      <c r="AJ11" s="92">
        <f t="shared" si="25"/>
        <v>0.33</v>
      </c>
    </row>
    <row r="12" spans="1:36" ht="12.95" customHeight="1" x14ac:dyDescent="0.15">
      <c r="A12" s="91">
        <v>29</v>
      </c>
      <c r="B12" s="107" t="s">
        <v>60</v>
      </c>
      <c r="C12" s="107"/>
      <c r="D12" s="91">
        <v>10</v>
      </c>
      <c r="E12" s="91">
        <v>10</v>
      </c>
      <c r="F12" s="4">
        <f t="shared" si="0"/>
        <v>0.04</v>
      </c>
      <c r="G12" s="5" t="s">
        <v>63</v>
      </c>
      <c r="H12" s="91" t="s">
        <v>61</v>
      </c>
      <c r="I12" s="91"/>
      <c r="J12" s="1" t="s">
        <v>15</v>
      </c>
      <c r="K12" s="92">
        <f t="shared" si="1"/>
        <v>0.04</v>
      </c>
      <c r="L12" s="92">
        <f t="shared" si="2"/>
        <v>0.04</v>
      </c>
      <c r="M12" s="92">
        <f t="shared" si="3"/>
        <v>0.04</v>
      </c>
      <c r="N12" s="92">
        <f t="shared" si="4"/>
        <v>0.05</v>
      </c>
      <c r="O12" s="92">
        <f t="shared" si="5"/>
        <v>0.05</v>
      </c>
      <c r="P12" s="92">
        <f t="shared" si="26"/>
        <v>0.04</v>
      </c>
      <c r="Q12" s="92">
        <f t="shared" si="6"/>
        <v>0.04</v>
      </c>
      <c r="R12" s="92">
        <f t="shared" si="7"/>
        <v>0.04</v>
      </c>
      <c r="S12" s="92">
        <f t="shared" si="8"/>
        <v>0.04</v>
      </c>
      <c r="T12" s="92">
        <f t="shared" si="9"/>
        <v>0.04</v>
      </c>
      <c r="U12" s="92">
        <f t="shared" si="10"/>
        <v>0.04</v>
      </c>
      <c r="V12" s="92">
        <f t="shared" si="11"/>
        <v>0.04</v>
      </c>
      <c r="W12" s="92">
        <f t="shared" si="12"/>
        <v>0.04</v>
      </c>
      <c r="X12" s="92">
        <f t="shared" si="13"/>
        <v>0.04</v>
      </c>
      <c r="Y12" s="92">
        <f t="shared" si="14"/>
        <v>0.04</v>
      </c>
      <c r="Z12" s="92">
        <f t="shared" si="15"/>
        <v>0.04</v>
      </c>
      <c r="AA12" s="92">
        <f t="shared" si="16"/>
        <v>0.04</v>
      </c>
      <c r="AB12" s="92">
        <f t="shared" si="17"/>
        <v>0.04</v>
      </c>
      <c r="AC12" s="92">
        <f t="shared" si="18"/>
        <v>0.04</v>
      </c>
      <c r="AD12" s="92">
        <f t="shared" si="19"/>
        <v>0.06</v>
      </c>
      <c r="AE12" s="92">
        <f t="shared" si="20"/>
        <v>0.04</v>
      </c>
      <c r="AF12" s="92">
        <f t="shared" si="21"/>
        <v>0.04</v>
      </c>
      <c r="AG12" s="92">
        <f t="shared" si="22"/>
        <v>0.04</v>
      </c>
      <c r="AH12" s="92">
        <f t="shared" si="23"/>
        <v>0.04</v>
      </c>
      <c r="AI12" s="92">
        <f t="shared" si="24"/>
        <v>0.04</v>
      </c>
      <c r="AJ12" s="92">
        <f t="shared" si="25"/>
        <v>0.04</v>
      </c>
    </row>
    <row r="13" spans="1:36" ht="12.95" customHeight="1" x14ac:dyDescent="0.15">
      <c r="A13" s="91">
        <v>30</v>
      </c>
      <c r="B13" s="107" t="s">
        <v>60</v>
      </c>
      <c r="C13" s="107"/>
      <c r="D13" s="91">
        <v>18</v>
      </c>
      <c r="E13" s="91">
        <v>16</v>
      </c>
      <c r="F13" s="4">
        <f t="shared" si="0"/>
        <v>0.19</v>
      </c>
      <c r="G13" s="5" t="s">
        <v>63</v>
      </c>
      <c r="H13" s="91" t="s">
        <v>61</v>
      </c>
      <c r="I13" s="91"/>
      <c r="J13" s="1" t="s">
        <v>15</v>
      </c>
      <c r="K13" s="92">
        <f t="shared" si="1"/>
        <v>0.19</v>
      </c>
      <c r="L13" s="92">
        <f t="shared" si="2"/>
        <v>0.21</v>
      </c>
      <c r="M13" s="92">
        <f t="shared" si="3"/>
        <v>0.21</v>
      </c>
      <c r="N13" s="92">
        <f t="shared" si="4"/>
        <v>0.21</v>
      </c>
      <c r="O13" s="92">
        <f t="shared" si="5"/>
        <v>0.21</v>
      </c>
      <c r="P13" s="92">
        <f t="shared" si="26"/>
        <v>0.21</v>
      </c>
      <c r="Q13" s="92">
        <f t="shared" si="6"/>
        <v>0.19</v>
      </c>
      <c r="R13" s="92">
        <f t="shared" si="7"/>
        <v>0.21</v>
      </c>
      <c r="S13" s="92">
        <f t="shared" si="8"/>
        <v>0.21</v>
      </c>
      <c r="T13" s="92">
        <f t="shared" si="9"/>
        <v>0.22</v>
      </c>
      <c r="U13" s="92">
        <f t="shared" si="10"/>
        <v>0.21</v>
      </c>
      <c r="V13" s="92">
        <f t="shared" si="11"/>
        <v>0.21</v>
      </c>
      <c r="W13" s="92">
        <f t="shared" si="12"/>
        <v>0.2</v>
      </c>
      <c r="X13" s="92">
        <f t="shared" si="13"/>
        <v>0.21</v>
      </c>
      <c r="Y13" s="92">
        <f t="shared" si="14"/>
        <v>0.18</v>
      </c>
      <c r="Z13" s="92">
        <f t="shared" si="15"/>
        <v>0.2</v>
      </c>
      <c r="AA13" s="92">
        <f t="shared" si="16"/>
        <v>0.19</v>
      </c>
      <c r="AB13" s="92">
        <f t="shared" si="17"/>
        <v>0.21</v>
      </c>
      <c r="AC13" s="92">
        <f t="shared" si="18"/>
        <v>0.21</v>
      </c>
      <c r="AD13" s="92">
        <f t="shared" si="19"/>
        <v>0.24</v>
      </c>
      <c r="AE13" s="92">
        <f t="shared" si="20"/>
        <v>0.19</v>
      </c>
      <c r="AF13" s="92">
        <f t="shared" si="21"/>
        <v>0.21</v>
      </c>
      <c r="AG13" s="92">
        <f t="shared" si="22"/>
        <v>0.18</v>
      </c>
      <c r="AH13" s="92">
        <f t="shared" si="23"/>
        <v>0.19</v>
      </c>
      <c r="AI13" s="92">
        <f t="shared" si="24"/>
        <v>0.21</v>
      </c>
      <c r="AJ13" s="92">
        <f t="shared" si="25"/>
        <v>0.19</v>
      </c>
    </row>
    <row r="14" spans="1:36" ht="12.95" customHeight="1" x14ac:dyDescent="0.15">
      <c r="A14" s="91">
        <v>31</v>
      </c>
      <c r="B14" s="107" t="s">
        <v>56</v>
      </c>
      <c r="C14" s="107"/>
      <c r="D14" s="91">
        <v>10</v>
      </c>
      <c r="E14" s="91">
        <v>9</v>
      </c>
      <c r="F14" s="4">
        <f t="shared" si="0"/>
        <v>0.04</v>
      </c>
      <c r="G14" s="5"/>
      <c r="H14" s="91" t="s">
        <v>61</v>
      </c>
      <c r="I14" s="91"/>
      <c r="J14" s="1" t="s">
        <v>15</v>
      </c>
      <c r="K14" s="92">
        <f t="shared" si="1"/>
        <v>0.04</v>
      </c>
      <c r="L14" s="92">
        <f t="shared" si="2"/>
        <v>0.04</v>
      </c>
      <c r="M14" s="92">
        <f t="shared" si="3"/>
        <v>0.04</v>
      </c>
      <c r="N14" s="92">
        <f t="shared" si="4"/>
        <v>0.04</v>
      </c>
      <c r="O14" s="92">
        <f t="shared" si="5"/>
        <v>0.04</v>
      </c>
      <c r="P14" s="92">
        <f t="shared" si="26"/>
        <v>0.04</v>
      </c>
      <c r="Q14" s="92">
        <f t="shared" si="6"/>
        <v>0.04</v>
      </c>
      <c r="R14" s="92">
        <f t="shared" si="7"/>
        <v>0.04</v>
      </c>
      <c r="S14" s="92">
        <f t="shared" si="8"/>
        <v>0.04</v>
      </c>
      <c r="T14" s="92">
        <f t="shared" si="9"/>
        <v>0.04</v>
      </c>
      <c r="U14" s="92">
        <f t="shared" si="10"/>
        <v>0.04</v>
      </c>
      <c r="V14" s="92">
        <f t="shared" si="11"/>
        <v>0.04</v>
      </c>
      <c r="W14" s="92">
        <f t="shared" si="12"/>
        <v>0.04</v>
      </c>
      <c r="X14" s="92">
        <f t="shared" si="13"/>
        <v>0.04</v>
      </c>
      <c r="Y14" s="92">
        <f t="shared" si="14"/>
        <v>0.03</v>
      </c>
      <c r="Z14" s="92">
        <f t="shared" si="15"/>
        <v>0.04</v>
      </c>
      <c r="AA14" s="92">
        <f t="shared" si="16"/>
        <v>0.04</v>
      </c>
      <c r="AB14" s="92">
        <f t="shared" si="17"/>
        <v>0.04</v>
      </c>
      <c r="AC14" s="92">
        <f t="shared" si="18"/>
        <v>0.04</v>
      </c>
      <c r="AD14" s="92">
        <f t="shared" si="19"/>
        <v>0.05</v>
      </c>
      <c r="AE14" s="92">
        <f t="shared" si="20"/>
        <v>0.03</v>
      </c>
      <c r="AF14" s="92">
        <f t="shared" si="21"/>
        <v>0.04</v>
      </c>
      <c r="AG14" s="92">
        <f t="shared" si="22"/>
        <v>0.04</v>
      </c>
      <c r="AH14" s="92">
        <f t="shared" si="23"/>
        <v>0.03</v>
      </c>
      <c r="AI14" s="92">
        <f t="shared" si="24"/>
        <v>0.04</v>
      </c>
      <c r="AJ14" s="92">
        <f t="shared" si="25"/>
        <v>0.04</v>
      </c>
    </row>
    <row r="15" spans="1:36" ht="12.95" customHeight="1" x14ac:dyDescent="0.15">
      <c r="A15" s="91">
        <v>32</v>
      </c>
      <c r="B15" s="107" t="s">
        <v>57</v>
      </c>
      <c r="C15" s="107"/>
      <c r="D15" s="91">
        <v>10</v>
      </c>
      <c r="E15" s="91">
        <v>8</v>
      </c>
      <c r="F15" s="4">
        <f t="shared" si="0"/>
        <v>0.03</v>
      </c>
      <c r="G15" s="91"/>
      <c r="H15" s="91" t="s">
        <v>61</v>
      </c>
      <c r="I15" s="91"/>
      <c r="J15" s="1" t="s">
        <v>15</v>
      </c>
      <c r="K15" s="92">
        <f t="shared" si="1"/>
        <v>0.03</v>
      </c>
      <c r="L15" s="92">
        <f t="shared" si="2"/>
        <v>0.03</v>
      </c>
      <c r="M15" s="92">
        <f t="shared" si="3"/>
        <v>0.03</v>
      </c>
      <c r="N15" s="92">
        <f t="shared" si="4"/>
        <v>0.04</v>
      </c>
      <c r="O15" s="92">
        <f t="shared" si="5"/>
        <v>0.04</v>
      </c>
      <c r="P15" s="92">
        <f t="shared" si="26"/>
        <v>0.03</v>
      </c>
      <c r="Q15" s="92">
        <f t="shared" si="6"/>
        <v>0.03</v>
      </c>
      <c r="R15" s="92">
        <f t="shared" si="7"/>
        <v>0.03</v>
      </c>
      <c r="S15" s="92">
        <f t="shared" si="8"/>
        <v>0.03</v>
      </c>
      <c r="T15" s="92">
        <f t="shared" si="9"/>
        <v>0.03</v>
      </c>
      <c r="U15" s="92">
        <f t="shared" si="10"/>
        <v>0.03</v>
      </c>
      <c r="V15" s="92">
        <f t="shared" si="11"/>
        <v>0.04</v>
      </c>
      <c r="W15" s="92">
        <f t="shared" si="12"/>
        <v>0.04</v>
      </c>
      <c r="X15" s="92">
        <f t="shared" si="13"/>
        <v>0.03</v>
      </c>
      <c r="Y15" s="92">
        <f t="shared" si="14"/>
        <v>0.03</v>
      </c>
      <c r="Z15" s="92">
        <f t="shared" si="15"/>
        <v>0.04</v>
      </c>
      <c r="AA15" s="92">
        <f t="shared" si="16"/>
        <v>0.03</v>
      </c>
      <c r="AB15" s="92">
        <f t="shared" si="17"/>
        <v>0.03</v>
      </c>
      <c r="AC15" s="92">
        <f t="shared" si="18"/>
        <v>0.03</v>
      </c>
      <c r="AD15" s="92">
        <f t="shared" si="19"/>
        <v>0.04</v>
      </c>
      <c r="AE15" s="92">
        <f t="shared" si="20"/>
        <v>0.03</v>
      </c>
      <c r="AF15" s="92">
        <f t="shared" si="21"/>
        <v>0.03</v>
      </c>
      <c r="AG15" s="92">
        <f t="shared" si="22"/>
        <v>0.03</v>
      </c>
      <c r="AH15" s="92">
        <f t="shared" si="23"/>
        <v>0.03</v>
      </c>
      <c r="AI15" s="92">
        <f t="shared" si="24"/>
        <v>0.04</v>
      </c>
      <c r="AJ15" s="92">
        <f t="shared" si="25"/>
        <v>0.03</v>
      </c>
    </row>
    <row r="16" spans="1:36" ht="12.95" customHeight="1" x14ac:dyDescent="0.15">
      <c r="A16" s="91">
        <v>33</v>
      </c>
      <c r="B16" s="107" t="s">
        <v>57</v>
      </c>
      <c r="C16" s="107"/>
      <c r="D16" s="91">
        <v>10</v>
      </c>
      <c r="E16" s="91">
        <v>7</v>
      </c>
      <c r="F16" s="4">
        <f t="shared" si="0"/>
        <v>0.03</v>
      </c>
      <c r="G16" s="5"/>
      <c r="H16" s="91" t="s">
        <v>61</v>
      </c>
      <c r="I16" s="91"/>
      <c r="J16" s="1" t="s">
        <v>15</v>
      </c>
      <c r="K16" s="92">
        <f t="shared" si="1"/>
        <v>0.03</v>
      </c>
      <c r="L16" s="92">
        <f t="shared" si="2"/>
        <v>0.03</v>
      </c>
      <c r="M16" s="92">
        <f t="shared" si="3"/>
        <v>0.03</v>
      </c>
      <c r="N16" s="92">
        <f t="shared" si="4"/>
        <v>0.03</v>
      </c>
      <c r="O16" s="92">
        <f t="shared" si="5"/>
        <v>0.03</v>
      </c>
      <c r="P16" s="92">
        <f t="shared" si="26"/>
        <v>0.03</v>
      </c>
      <c r="Q16" s="92">
        <f t="shared" si="6"/>
        <v>0.03</v>
      </c>
      <c r="R16" s="92">
        <f t="shared" si="7"/>
        <v>0.03</v>
      </c>
      <c r="S16" s="92">
        <f t="shared" si="8"/>
        <v>0.03</v>
      </c>
      <c r="T16" s="92">
        <f t="shared" si="9"/>
        <v>0.03</v>
      </c>
      <c r="U16" s="92">
        <f t="shared" si="10"/>
        <v>0.03</v>
      </c>
      <c r="V16" s="92">
        <f t="shared" si="11"/>
        <v>0.03</v>
      </c>
      <c r="W16" s="92">
        <f t="shared" si="12"/>
        <v>0.03</v>
      </c>
      <c r="X16" s="92">
        <f t="shared" si="13"/>
        <v>0.03</v>
      </c>
      <c r="Y16" s="92">
        <f t="shared" si="14"/>
        <v>0.03</v>
      </c>
      <c r="Z16" s="92">
        <f t="shared" si="15"/>
        <v>0.03</v>
      </c>
      <c r="AA16" s="92">
        <f t="shared" si="16"/>
        <v>0.03</v>
      </c>
      <c r="AB16" s="92">
        <f t="shared" si="17"/>
        <v>0.03</v>
      </c>
      <c r="AC16" s="92">
        <f t="shared" si="18"/>
        <v>0.03</v>
      </c>
      <c r="AD16" s="92">
        <f t="shared" si="19"/>
        <v>0.04</v>
      </c>
      <c r="AE16" s="92">
        <f t="shared" si="20"/>
        <v>0.02</v>
      </c>
      <c r="AF16" s="92">
        <f t="shared" si="21"/>
        <v>0.03</v>
      </c>
      <c r="AG16" s="92">
        <f t="shared" si="22"/>
        <v>0.03</v>
      </c>
      <c r="AH16" s="92">
        <f t="shared" si="23"/>
        <v>0.03</v>
      </c>
      <c r="AI16" s="92">
        <f t="shared" si="24"/>
        <v>0.03</v>
      </c>
      <c r="AJ16" s="92">
        <f t="shared" si="25"/>
        <v>0.03</v>
      </c>
    </row>
    <row r="17" spans="1:36" ht="12.95" customHeight="1" x14ac:dyDescent="0.15">
      <c r="A17" s="91">
        <v>34</v>
      </c>
      <c r="B17" s="107" t="s">
        <v>57</v>
      </c>
      <c r="C17" s="107"/>
      <c r="D17" s="91">
        <v>10</v>
      </c>
      <c r="E17" s="91">
        <v>6</v>
      </c>
      <c r="F17" s="4">
        <f t="shared" si="0"/>
        <v>0.03</v>
      </c>
      <c r="G17" s="5"/>
      <c r="H17" s="91" t="s">
        <v>61</v>
      </c>
      <c r="I17" s="91"/>
      <c r="J17" s="1" t="s">
        <v>15</v>
      </c>
      <c r="K17" s="92">
        <f t="shared" si="1"/>
        <v>0.03</v>
      </c>
      <c r="L17" s="92">
        <f t="shared" si="2"/>
        <v>0.02</v>
      </c>
      <c r="M17" s="92">
        <f t="shared" si="3"/>
        <v>0.02</v>
      </c>
      <c r="N17" s="92">
        <f t="shared" si="4"/>
        <v>0.03</v>
      </c>
      <c r="O17" s="92">
        <f t="shared" si="5"/>
        <v>0.03</v>
      </c>
      <c r="P17" s="92">
        <f t="shared" si="26"/>
        <v>0.03</v>
      </c>
      <c r="Q17" s="92">
        <f t="shared" si="6"/>
        <v>0.03</v>
      </c>
      <c r="R17" s="92">
        <f t="shared" si="7"/>
        <v>0.03</v>
      </c>
      <c r="S17" s="92">
        <f t="shared" si="8"/>
        <v>0.02</v>
      </c>
      <c r="T17" s="92">
        <f t="shared" si="9"/>
        <v>0.02</v>
      </c>
      <c r="U17" s="92">
        <f t="shared" si="10"/>
        <v>0.03</v>
      </c>
      <c r="V17" s="92">
        <f t="shared" si="11"/>
        <v>0.03</v>
      </c>
      <c r="W17" s="92">
        <f t="shared" si="12"/>
        <v>0.03</v>
      </c>
      <c r="X17" s="92">
        <f t="shared" si="13"/>
        <v>0.03</v>
      </c>
      <c r="Y17" s="92">
        <f t="shared" si="14"/>
        <v>0.02</v>
      </c>
      <c r="Z17" s="92">
        <f t="shared" si="15"/>
        <v>0.03</v>
      </c>
      <c r="AA17" s="92">
        <f t="shared" si="16"/>
        <v>0.02</v>
      </c>
      <c r="AB17" s="92">
        <f t="shared" si="17"/>
        <v>0.02</v>
      </c>
      <c r="AC17" s="92">
        <f t="shared" si="18"/>
        <v>0.02</v>
      </c>
      <c r="AD17" s="92">
        <f t="shared" si="19"/>
        <v>0.03</v>
      </c>
      <c r="AE17" s="92">
        <f t="shared" si="20"/>
        <v>0.02</v>
      </c>
      <c r="AF17" s="92">
        <f t="shared" si="21"/>
        <v>0.02</v>
      </c>
      <c r="AG17" s="92">
        <f t="shared" si="22"/>
        <v>0.03</v>
      </c>
      <c r="AH17" s="92">
        <f t="shared" si="23"/>
        <v>0.02</v>
      </c>
      <c r="AI17" s="92">
        <f t="shared" si="24"/>
        <v>0.03</v>
      </c>
      <c r="AJ17" s="92">
        <f t="shared" si="25"/>
        <v>0.03</v>
      </c>
    </row>
    <row r="18" spans="1:36" ht="12.95" customHeight="1" x14ac:dyDescent="0.15">
      <c r="A18" s="91">
        <v>35</v>
      </c>
      <c r="B18" s="107" t="s">
        <v>149</v>
      </c>
      <c r="C18" s="107"/>
      <c r="D18" s="91">
        <v>14</v>
      </c>
      <c r="E18" s="91">
        <v>11</v>
      </c>
      <c r="F18" s="4">
        <f t="shared" si="0"/>
        <v>0.08</v>
      </c>
      <c r="G18" s="5" t="s">
        <v>63</v>
      </c>
      <c r="H18" s="91" t="s">
        <v>61</v>
      </c>
      <c r="I18" s="91"/>
      <c r="J18" s="1" t="s">
        <v>15</v>
      </c>
      <c r="K18" s="92">
        <f t="shared" si="1"/>
        <v>0.09</v>
      </c>
      <c r="L18" s="92">
        <f t="shared" si="2"/>
        <v>0.09</v>
      </c>
      <c r="M18" s="92">
        <f t="shared" si="3"/>
        <v>0.09</v>
      </c>
      <c r="N18" s="92">
        <f t="shared" si="4"/>
        <v>0.09</v>
      </c>
      <c r="O18" s="92">
        <f t="shared" si="5"/>
        <v>0.09</v>
      </c>
      <c r="P18" s="92">
        <f t="shared" si="26"/>
        <v>0.09</v>
      </c>
      <c r="Q18" s="92">
        <f t="shared" si="6"/>
        <v>0.08</v>
      </c>
      <c r="R18" s="92">
        <f t="shared" si="7"/>
        <v>0.09</v>
      </c>
      <c r="S18" s="92">
        <f t="shared" si="8"/>
        <v>0.09</v>
      </c>
      <c r="T18" s="92">
        <f t="shared" si="9"/>
        <v>0.09</v>
      </c>
      <c r="U18" s="92">
        <f t="shared" si="10"/>
        <v>0.09</v>
      </c>
      <c r="V18" s="92">
        <f t="shared" si="11"/>
        <v>0.09</v>
      </c>
      <c r="W18" s="92">
        <f t="shared" si="12"/>
        <v>0.09</v>
      </c>
      <c r="X18" s="92">
        <f t="shared" si="13"/>
        <v>0.09</v>
      </c>
      <c r="Y18" s="92">
        <f t="shared" si="14"/>
        <v>0.08</v>
      </c>
      <c r="Z18" s="92">
        <f t="shared" si="15"/>
        <v>0.09</v>
      </c>
      <c r="AA18" s="92">
        <f t="shared" si="16"/>
        <v>0.08</v>
      </c>
      <c r="AB18" s="92">
        <f t="shared" si="17"/>
        <v>0.09</v>
      </c>
      <c r="AC18" s="92">
        <f t="shared" si="18"/>
        <v>0.09</v>
      </c>
      <c r="AD18" s="92">
        <f t="shared" si="19"/>
        <v>0.11</v>
      </c>
      <c r="AE18" s="92">
        <f t="shared" si="20"/>
        <v>0.08</v>
      </c>
      <c r="AF18" s="92">
        <f t="shared" si="21"/>
        <v>0.09</v>
      </c>
      <c r="AG18" s="92">
        <f t="shared" si="22"/>
        <v>0.08</v>
      </c>
      <c r="AH18" s="92">
        <f t="shared" si="23"/>
        <v>0.08</v>
      </c>
      <c r="AI18" s="92">
        <f t="shared" si="24"/>
        <v>0.09</v>
      </c>
      <c r="AJ18" s="92">
        <f t="shared" si="25"/>
        <v>0.08</v>
      </c>
    </row>
    <row r="19" spans="1:36" ht="12.95" customHeight="1" x14ac:dyDescent="0.15">
      <c r="A19" s="91">
        <v>36</v>
      </c>
      <c r="B19" s="107" t="s">
        <v>149</v>
      </c>
      <c r="C19" s="107"/>
      <c r="D19" s="91">
        <v>22</v>
      </c>
      <c r="E19" s="91">
        <v>14</v>
      </c>
      <c r="F19" s="4">
        <f t="shared" si="0"/>
        <v>0.24</v>
      </c>
      <c r="G19" s="5" t="s">
        <v>63</v>
      </c>
      <c r="H19" s="91" t="s">
        <v>61</v>
      </c>
      <c r="I19" s="91"/>
      <c r="J19" s="1" t="s">
        <v>15</v>
      </c>
      <c r="K19" s="92">
        <f t="shared" si="1"/>
        <v>0.24</v>
      </c>
      <c r="L19" s="92">
        <f t="shared" si="2"/>
        <v>0.26</v>
      </c>
      <c r="M19" s="92">
        <f t="shared" si="3"/>
        <v>0.25</v>
      </c>
      <c r="N19" s="92">
        <f t="shared" si="4"/>
        <v>0.26</v>
      </c>
      <c r="O19" s="92">
        <f t="shared" si="5"/>
        <v>0.27</v>
      </c>
      <c r="P19" s="92">
        <f t="shared" si="26"/>
        <v>0.25</v>
      </c>
      <c r="Q19" s="92">
        <f t="shared" si="6"/>
        <v>0.24</v>
      </c>
      <c r="R19" s="92">
        <f t="shared" si="7"/>
        <v>0.27</v>
      </c>
      <c r="S19" s="92">
        <f t="shared" si="8"/>
        <v>0.26</v>
      </c>
      <c r="T19" s="92">
        <f t="shared" si="9"/>
        <v>0.25</v>
      </c>
      <c r="U19" s="92">
        <f t="shared" si="10"/>
        <v>0.26</v>
      </c>
      <c r="V19" s="92">
        <f t="shared" si="11"/>
        <v>0.28000000000000003</v>
      </c>
      <c r="W19" s="92">
        <f t="shared" si="12"/>
        <v>0.26</v>
      </c>
      <c r="X19" s="92">
        <f t="shared" si="13"/>
        <v>0.26</v>
      </c>
      <c r="Y19" s="92">
        <f t="shared" si="14"/>
        <v>0.24</v>
      </c>
      <c r="Z19" s="92">
        <f t="shared" si="15"/>
        <v>0.26</v>
      </c>
      <c r="AA19" s="92">
        <f t="shared" si="16"/>
        <v>0.23</v>
      </c>
      <c r="AB19" s="92">
        <f t="shared" si="17"/>
        <v>0.27</v>
      </c>
      <c r="AC19" s="92">
        <f t="shared" si="18"/>
        <v>0.27</v>
      </c>
      <c r="AD19" s="92">
        <f t="shared" si="19"/>
        <v>0.28999999999999998</v>
      </c>
      <c r="AE19" s="92">
        <f t="shared" si="20"/>
        <v>0.24</v>
      </c>
      <c r="AF19" s="92">
        <f t="shared" si="21"/>
        <v>0.27</v>
      </c>
      <c r="AG19" s="92">
        <f t="shared" si="22"/>
        <v>0.24</v>
      </c>
      <c r="AH19" s="92">
        <f t="shared" si="23"/>
        <v>0.24</v>
      </c>
      <c r="AI19" s="92">
        <f t="shared" si="24"/>
        <v>0.26</v>
      </c>
      <c r="AJ19" s="92">
        <f t="shared" si="25"/>
        <v>0.24</v>
      </c>
    </row>
    <row r="20" spans="1:36" ht="12.95" customHeight="1" x14ac:dyDescent="0.15">
      <c r="A20" s="91">
        <v>37</v>
      </c>
      <c r="B20" s="107" t="s">
        <v>60</v>
      </c>
      <c r="C20" s="107"/>
      <c r="D20" s="91">
        <v>14</v>
      </c>
      <c r="E20" s="91">
        <v>10</v>
      </c>
      <c r="F20" s="4">
        <f t="shared" si="0"/>
        <v>7.0000000000000007E-2</v>
      </c>
      <c r="G20" s="5"/>
      <c r="H20" s="91" t="s">
        <v>61</v>
      </c>
      <c r="I20" s="91"/>
      <c r="J20" s="1" t="s">
        <v>15</v>
      </c>
      <c r="K20" s="92">
        <f t="shared" si="1"/>
        <v>0.08</v>
      </c>
      <c r="L20" s="92">
        <f t="shared" si="2"/>
        <v>0.08</v>
      </c>
      <c r="M20" s="92">
        <f t="shared" si="3"/>
        <v>0.08</v>
      </c>
      <c r="N20" s="92">
        <f t="shared" si="4"/>
        <v>0.08</v>
      </c>
      <c r="O20" s="92">
        <f t="shared" si="5"/>
        <v>0.08</v>
      </c>
      <c r="P20" s="92">
        <f t="shared" si="26"/>
        <v>0.08</v>
      </c>
      <c r="Q20" s="92">
        <f t="shared" si="6"/>
        <v>0.08</v>
      </c>
      <c r="R20" s="92">
        <f t="shared" si="7"/>
        <v>0.08</v>
      </c>
      <c r="S20" s="92">
        <f t="shared" si="8"/>
        <v>0.08</v>
      </c>
      <c r="T20" s="92">
        <f t="shared" si="9"/>
        <v>7.0000000000000007E-2</v>
      </c>
      <c r="U20" s="92">
        <f t="shared" si="10"/>
        <v>0.08</v>
      </c>
      <c r="V20" s="92">
        <f t="shared" si="11"/>
        <v>0.08</v>
      </c>
      <c r="W20" s="92">
        <f t="shared" si="12"/>
        <v>0.08</v>
      </c>
      <c r="X20" s="92">
        <f t="shared" si="13"/>
        <v>0.08</v>
      </c>
      <c r="Y20" s="92">
        <f t="shared" si="14"/>
        <v>7.0000000000000007E-2</v>
      </c>
      <c r="Z20" s="92">
        <f t="shared" si="15"/>
        <v>0.08</v>
      </c>
      <c r="AA20" s="92">
        <f t="shared" si="16"/>
        <v>7.0000000000000007E-2</v>
      </c>
      <c r="AB20" s="92">
        <f t="shared" si="17"/>
        <v>0.08</v>
      </c>
      <c r="AC20" s="92">
        <f t="shared" si="18"/>
        <v>0.08</v>
      </c>
      <c r="AD20" s="92">
        <f t="shared" si="19"/>
        <v>0.1</v>
      </c>
      <c r="AE20" s="92">
        <f t="shared" si="20"/>
        <v>7.0000000000000007E-2</v>
      </c>
      <c r="AF20" s="92">
        <f t="shared" si="21"/>
        <v>0.08</v>
      </c>
      <c r="AG20" s="92">
        <f t="shared" si="22"/>
        <v>7.0000000000000007E-2</v>
      </c>
      <c r="AH20" s="92">
        <f t="shared" si="23"/>
        <v>7.0000000000000007E-2</v>
      </c>
      <c r="AI20" s="92">
        <f t="shared" si="24"/>
        <v>0.08</v>
      </c>
      <c r="AJ20" s="92">
        <f t="shared" si="25"/>
        <v>7.0000000000000007E-2</v>
      </c>
    </row>
    <row r="21" spans="1:36" ht="12.95" customHeight="1" x14ac:dyDescent="0.15">
      <c r="A21" s="91">
        <v>38</v>
      </c>
      <c r="B21" s="107" t="s">
        <v>62</v>
      </c>
      <c r="C21" s="107"/>
      <c r="D21" s="91">
        <v>20</v>
      </c>
      <c r="E21" s="91">
        <v>16</v>
      </c>
      <c r="F21" s="4">
        <f t="shared" si="0"/>
        <v>0.23</v>
      </c>
      <c r="G21" s="5"/>
      <c r="H21" s="91"/>
      <c r="I21" s="91"/>
      <c r="J21" s="1" t="s">
        <v>15</v>
      </c>
      <c r="K21" s="92">
        <f t="shared" si="1"/>
        <v>0.23</v>
      </c>
      <c r="L21" s="92">
        <f t="shared" si="2"/>
        <v>0.25</v>
      </c>
      <c r="M21" s="92">
        <f t="shared" si="3"/>
        <v>0.25</v>
      </c>
      <c r="N21" s="92">
        <f t="shared" si="4"/>
        <v>0.25</v>
      </c>
      <c r="O21" s="92">
        <f t="shared" si="5"/>
        <v>0.26</v>
      </c>
      <c r="P21" s="92">
        <f t="shared" si="26"/>
        <v>0.25</v>
      </c>
      <c r="Q21" s="92">
        <f t="shared" si="6"/>
        <v>0.23</v>
      </c>
      <c r="R21" s="92">
        <f t="shared" si="7"/>
        <v>0.25</v>
      </c>
      <c r="S21" s="92">
        <f t="shared" si="8"/>
        <v>0.25</v>
      </c>
      <c r="T21" s="92">
        <f t="shared" si="9"/>
        <v>0.26</v>
      </c>
      <c r="U21" s="92">
        <f t="shared" si="10"/>
        <v>0.25</v>
      </c>
      <c r="V21" s="92">
        <f t="shared" si="11"/>
        <v>0.26</v>
      </c>
      <c r="W21" s="92">
        <f t="shared" si="12"/>
        <v>0.25</v>
      </c>
      <c r="X21" s="92">
        <f t="shared" si="13"/>
        <v>0.25</v>
      </c>
      <c r="Y21" s="92">
        <f t="shared" si="14"/>
        <v>0.23</v>
      </c>
      <c r="Z21" s="92">
        <f t="shared" si="15"/>
        <v>0.25</v>
      </c>
      <c r="AA21" s="92">
        <f t="shared" si="16"/>
        <v>0.22</v>
      </c>
      <c r="AB21" s="92">
        <f t="shared" si="17"/>
        <v>0.26</v>
      </c>
      <c r="AC21" s="92">
        <f t="shared" si="18"/>
        <v>0.26</v>
      </c>
      <c r="AD21" s="92">
        <f t="shared" si="19"/>
        <v>0.28999999999999998</v>
      </c>
      <c r="AE21" s="92">
        <f t="shared" si="20"/>
        <v>0.23</v>
      </c>
      <c r="AF21" s="92">
        <f t="shared" si="21"/>
        <v>0.26</v>
      </c>
      <c r="AG21" s="92">
        <f t="shared" si="22"/>
        <v>0.22</v>
      </c>
      <c r="AH21" s="92">
        <f t="shared" si="23"/>
        <v>0.23</v>
      </c>
      <c r="AI21" s="92">
        <f t="shared" si="24"/>
        <v>0.25</v>
      </c>
      <c r="AJ21" s="92">
        <f t="shared" si="25"/>
        <v>0.23</v>
      </c>
    </row>
    <row r="22" spans="1:36" ht="12.95" customHeight="1" x14ac:dyDescent="0.15">
      <c r="A22" s="91">
        <v>39</v>
      </c>
      <c r="B22" s="107" t="s">
        <v>57</v>
      </c>
      <c r="C22" s="107"/>
      <c r="D22" s="91">
        <v>14</v>
      </c>
      <c r="E22" s="91">
        <v>9</v>
      </c>
      <c r="F22" s="4">
        <f t="shared" si="0"/>
        <v>7.0000000000000007E-2</v>
      </c>
      <c r="G22" s="5"/>
      <c r="H22" s="91" t="s">
        <v>61</v>
      </c>
      <c r="I22" s="91"/>
      <c r="J22" s="1" t="s">
        <v>15</v>
      </c>
      <c r="K22" s="92">
        <f t="shared" si="1"/>
        <v>7.0000000000000007E-2</v>
      </c>
      <c r="L22" s="92">
        <f t="shared" si="2"/>
        <v>7.0000000000000007E-2</v>
      </c>
      <c r="M22" s="92">
        <f t="shared" si="3"/>
        <v>7.0000000000000007E-2</v>
      </c>
      <c r="N22" s="92">
        <f t="shared" si="4"/>
        <v>7.0000000000000007E-2</v>
      </c>
      <c r="O22" s="92">
        <f t="shared" si="5"/>
        <v>0.08</v>
      </c>
      <c r="P22" s="92">
        <f t="shared" si="26"/>
        <v>7.0000000000000007E-2</v>
      </c>
      <c r="Q22" s="92">
        <f t="shared" si="6"/>
        <v>7.0000000000000007E-2</v>
      </c>
      <c r="R22" s="92">
        <f t="shared" si="7"/>
        <v>7.0000000000000007E-2</v>
      </c>
      <c r="S22" s="92">
        <f t="shared" si="8"/>
        <v>7.0000000000000007E-2</v>
      </c>
      <c r="T22" s="92">
        <f t="shared" si="9"/>
        <v>0.06</v>
      </c>
      <c r="U22" s="92">
        <f t="shared" si="10"/>
        <v>7.0000000000000007E-2</v>
      </c>
      <c r="V22" s="92">
        <f t="shared" si="11"/>
        <v>0.08</v>
      </c>
      <c r="W22" s="92">
        <f t="shared" si="12"/>
        <v>7.0000000000000007E-2</v>
      </c>
      <c r="X22" s="92">
        <f t="shared" si="13"/>
        <v>7.0000000000000007E-2</v>
      </c>
      <c r="Y22" s="92">
        <f t="shared" si="14"/>
        <v>0.06</v>
      </c>
      <c r="Z22" s="92">
        <f t="shared" si="15"/>
        <v>7.0000000000000007E-2</v>
      </c>
      <c r="AA22" s="92">
        <f t="shared" si="16"/>
        <v>7.0000000000000007E-2</v>
      </c>
      <c r="AB22" s="92">
        <f t="shared" si="17"/>
        <v>7.0000000000000007E-2</v>
      </c>
      <c r="AC22" s="92">
        <f t="shared" si="18"/>
        <v>7.0000000000000007E-2</v>
      </c>
      <c r="AD22" s="92">
        <f t="shared" si="19"/>
        <v>0.09</v>
      </c>
      <c r="AE22" s="92">
        <f t="shared" si="20"/>
        <v>0.06</v>
      </c>
      <c r="AF22" s="92">
        <f t="shared" si="21"/>
        <v>7.0000000000000007E-2</v>
      </c>
      <c r="AG22" s="92">
        <f t="shared" si="22"/>
        <v>7.0000000000000007E-2</v>
      </c>
      <c r="AH22" s="92">
        <f t="shared" si="23"/>
        <v>7.0000000000000007E-2</v>
      </c>
      <c r="AI22" s="92">
        <f t="shared" si="24"/>
        <v>7.0000000000000007E-2</v>
      </c>
      <c r="AJ22" s="92">
        <f t="shared" si="25"/>
        <v>7.0000000000000007E-2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6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6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209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15</v>
      </c>
      <c r="D49" s="14" t="str">
        <f>IF(D47&gt;0,ROUND(SUMIF(G4:G43,"*下層*",D4:D43)/D47,0),"")</f>
        <v/>
      </c>
      <c r="E49" s="14">
        <f>ROUND(SUM(D4:D43)/E47,0)</f>
        <v>15</v>
      </c>
      <c r="F49" s="13"/>
      <c r="G49" s="15">
        <f>C49</f>
        <v>15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2.5299999999999998</v>
      </c>
      <c r="D50" s="16">
        <f>SUMIF(G4:G43,"*下層*",F4:F43)</f>
        <v>0</v>
      </c>
      <c r="E50" s="4">
        <f>SUM(F4:F43)</f>
        <v>2.5299999999999998</v>
      </c>
      <c r="F50" s="13"/>
      <c r="G50" s="17">
        <f>C50*100</f>
        <v>252.99999999999997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形状比＝80、Sr＝19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14</v>
      </c>
      <c r="D54" s="14">
        <f>COUNTIF(H4:H43,"▲")</f>
        <v>0</v>
      </c>
      <c r="E54" s="14">
        <f>COUNTA(H4:H43)</f>
        <v>14</v>
      </c>
      <c r="F54" s="10"/>
      <c r="G54" s="15">
        <f>C54*100</f>
        <v>1400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1.5200000000000005</v>
      </c>
      <c r="D57" s="16">
        <f>SUMIF(H4:H43,"▲",F4:F43)</f>
        <v>0</v>
      </c>
      <c r="E57" s="16">
        <f>SUM(C57:D57)</f>
        <v>1.5200000000000005</v>
      </c>
      <c r="F57" s="13"/>
      <c r="G57" s="19">
        <f>C57*100</f>
        <v>152.00000000000006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73.7</v>
      </c>
      <c r="D61" s="20" t="str">
        <f>IF(D47&gt;0,ROUND(D54/D47*100,1),"")</f>
        <v/>
      </c>
      <c r="E61" s="20">
        <f>ROUND(E54/E47*100,1)</f>
        <v>73.7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60.1</v>
      </c>
      <c r="D62" s="20" t="str">
        <f>IF(D47&gt;0,ROUND(D57/D50*100,1),"")</f>
        <v/>
      </c>
      <c r="E62" s="20">
        <f>ROUND(E57/E50*100,1)</f>
        <v>60.1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18</v>
      </c>
      <c r="D68" s="14" t="str">
        <f>IF(D66&gt;0,ROUND(SUMIFS(D4:D43,G4:G43,"*下層*",H4:H43,"")/D66,0),"")</f>
        <v/>
      </c>
      <c r="E68" s="14">
        <f>IF(E66&gt;0,ROUND(SUMIF(H4:H43,"",D4:D43)/E66,0),"")</f>
        <v>18</v>
      </c>
      <c r="F68" s="13"/>
      <c r="G68" s="15">
        <f>C68</f>
        <v>18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1.0099999999999993</v>
      </c>
      <c r="D69" s="16" t="str">
        <f>IF(D66&gt;0,D50-D57,"")</f>
        <v/>
      </c>
      <c r="E69" s="4">
        <f>SUM(C69:D69)</f>
        <v>1.0099999999999993</v>
      </c>
      <c r="F69" s="13"/>
      <c r="G69" s="17">
        <f>C69*100</f>
        <v>100.99999999999993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形状比＝83、Sr＝30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5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39" priority="16" stopIfTrue="1">
      <formula>AND(($H4="スギ"),(#REF!&lt;12))</formula>
    </cfRule>
  </conditionalFormatting>
  <conditionalFormatting sqref="L4:L43">
    <cfRule type="expression" dxfId="238" priority="15" stopIfTrue="1">
      <formula>AND(($H4="スギ"),(#REF!&lt;22),(#REF!&gt;=12))</formula>
    </cfRule>
  </conditionalFormatting>
  <conditionalFormatting sqref="M4:M43">
    <cfRule type="expression" dxfId="237" priority="14" stopIfTrue="1">
      <formula>AND(($H4="スギ"),(#REF!&lt;32),(#REF!&gt;=22))</formula>
    </cfRule>
  </conditionalFormatting>
  <conditionalFormatting sqref="N4:N43">
    <cfRule type="expression" dxfId="236" priority="13" stopIfTrue="1">
      <formula>AND(($H4="スギ"),(#REF!&lt;42),(#REF!&gt;=32))</formula>
    </cfRule>
  </conditionalFormatting>
  <conditionalFormatting sqref="U4:U43 Z4:AF43 AJ4:AJ43 O4:P43">
    <cfRule type="expression" dxfId="235" priority="12" stopIfTrue="1">
      <formula>AND(($H4="スギ"),(#REF!&gt;=42))</formula>
    </cfRule>
  </conditionalFormatting>
  <conditionalFormatting sqref="Q4:Q43 AA4:AA43">
    <cfRule type="expression" dxfId="234" priority="11" stopIfTrue="1">
      <formula>AND(($H4="ヒノキ"),(#REF!&lt;12))</formula>
    </cfRule>
  </conditionalFormatting>
  <conditionalFormatting sqref="R4:R43 AB4:AE43">
    <cfRule type="expression" dxfId="233" priority="10" stopIfTrue="1">
      <formula>AND(($H4="ヒノキ"),(#REF!&lt;22),(#REF!&gt;=12))</formula>
    </cfRule>
  </conditionalFormatting>
  <conditionalFormatting sqref="S4:S43">
    <cfRule type="expression" dxfId="232" priority="9" stopIfTrue="1">
      <formula>AND(($H4="ヒノキ"),(#REF!&lt;32),(#REF!&gt;=22))</formula>
    </cfRule>
  </conditionalFormatting>
  <conditionalFormatting sqref="T4:U43 Z4:AF43 AJ4:AJ43">
    <cfRule type="expression" dxfId="231" priority="8" stopIfTrue="1">
      <formula>AND(($H4="ヒノキ"),(#REF!&gt;=32))</formula>
    </cfRule>
  </conditionalFormatting>
  <conditionalFormatting sqref="V4:V43 AA4:AA43">
    <cfRule type="expression" dxfId="230" priority="7" stopIfTrue="1">
      <formula>AND(($H4="アカマツ"),(#REF!&lt;12))</formula>
    </cfRule>
  </conditionalFormatting>
  <conditionalFormatting sqref="W4:W43 AB4:AB43">
    <cfRule type="expression" dxfId="229" priority="6" stopIfTrue="1">
      <formula>AND(($H4="アカマツ"),(#REF!&lt;22),(#REF!&gt;=12))</formula>
    </cfRule>
  </conditionalFormatting>
  <conditionalFormatting sqref="X4:X43 AC4:AC43">
    <cfRule type="expression" dxfId="228" priority="5" stopIfTrue="1">
      <formula>AND(($H4="アカマツ"),(#REF!&lt;42),(#REF!&gt;=22))</formula>
    </cfRule>
  </conditionalFormatting>
  <conditionalFormatting sqref="Y4:AF43 AJ4:AJ43">
    <cfRule type="expression" dxfId="227" priority="4" stopIfTrue="1">
      <formula>AND(($H4="アカマツ"),(#REF!&gt;=42))</formula>
    </cfRule>
  </conditionalFormatting>
  <conditionalFormatting sqref="AG4:AG43">
    <cfRule type="expression" dxfId="226" priority="3" stopIfTrue="1">
      <formula>AND(($H4&lt;&gt;"スギ"),($H4&lt;&gt;"ヒノキ"),($H4&lt;&gt;"アカマツ"),(#REF!&lt;12))</formula>
    </cfRule>
  </conditionalFormatting>
  <conditionalFormatting sqref="AH4:AH43">
    <cfRule type="expression" dxfId="22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2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CA95C-3BAC-41DF-94B3-FFDF38A7D007}">
  <sheetPr>
    <tabColor rgb="FFFF0000"/>
  </sheetPr>
  <dimension ref="A1:U96"/>
  <sheetViews>
    <sheetView tabSelected="1" topLeftCell="A10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179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180</v>
      </c>
      <c r="E2" s="50" t="s">
        <v>181</v>
      </c>
      <c r="F2" s="50" t="s">
        <v>182</v>
      </c>
      <c r="G2" s="50"/>
      <c r="H2" s="50"/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183</v>
      </c>
      <c r="E3" s="23" t="s">
        <v>184</v>
      </c>
      <c r="F3" s="23" t="s">
        <v>185</v>
      </c>
      <c r="G3" s="23"/>
      <c r="H3" s="23"/>
      <c r="I3" s="23"/>
      <c r="J3" s="23"/>
    </row>
    <row r="5" spans="1:21" ht="14.25" x14ac:dyDescent="0.15">
      <c r="A5" s="134" t="str">
        <f>D1</f>
        <v>S-34広葉樹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No.50</v>
      </c>
      <c r="E9" s="26" t="str">
        <f t="shared" si="0"/>
        <v>No.51</v>
      </c>
      <c r="F9" s="26" t="str">
        <f t="shared" si="0"/>
        <v>No.52</v>
      </c>
      <c r="G9" s="26" t="str">
        <f t="shared" si="0"/>
        <v/>
      </c>
      <c r="H9" s="26" t="str">
        <f t="shared" si="0"/>
        <v/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15</v>
      </c>
      <c r="D10" s="91">
        <f t="shared" ref="D10:J10" ca="1" si="1">IF(D$2&lt;&gt;"",INDIRECT(D$2&amp;"!C47"),"")</f>
        <v>14</v>
      </c>
      <c r="E10" s="91">
        <f t="shared" ca="1" si="1"/>
        <v>11</v>
      </c>
      <c r="F10" s="91">
        <f t="shared" ca="1" si="1"/>
        <v>19</v>
      </c>
      <c r="G10" s="91" t="str">
        <f t="shared" ca="1" si="1"/>
        <v/>
      </c>
      <c r="H10" s="91" t="str">
        <f t="shared" ca="1" si="1"/>
        <v/>
      </c>
      <c r="I10" s="91" t="str">
        <f t="shared" ca="1" si="1"/>
        <v/>
      </c>
      <c r="J10" s="91" t="str">
        <f t="shared" ca="1" si="1"/>
        <v/>
      </c>
      <c r="K10" s="28">
        <f ca="1">C10*100</f>
        <v>1500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15</v>
      </c>
      <c r="D11" s="91">
        <f t="shared" ref="D11:J11" ca="1" si="2">IF(D$2&lt;&gt;"",INDIRECT(D$2&amp;"!C48"),"")</f>
        <v>16</v>
      </c>
      <c r="E11" s="91">
        <f t="shared" ca="1" si="2"/>
        <v>16</v>
      </c>
      <c r="F11" s="91">
        <f t="shared" ca="1" si="2"/>
        <v>12</v>
      </c>
      <c r="G11" s="91" t="str">
        <f t="shared" ca="1" si="2"/>
        <v/>
      </c>
      <c r="H11" s="91" t="str">
        <f t="shared" ca="1" si="2"/>
        <v/>
      </c>
      <c r="I11" s="91" t="str">
        <f t="shared" ca="1" si="2"/>
        <v/>
      </c>
      <c r="J11" s="91" t="str">
        <f t="shared" ca="1" si="2"/>
        <v/>
      </c>
      <c r="K11" s="29">
        <f ca="1">C11</f>
        <v>15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19</v>
      </c>
      <c r="D12" s="91">
        <f t="shared" ref="D12:J12" ca="1" si="3">IF(D$2&lt;&gt;"",INDIRECT(D$2&amp;"!C49"),"")</f>
        <v>22</v>
      </c>
      <c r="E12" s="91">
        <f t="shared" ca="1" si="3"/>
        <v>20</v>
      </c>
      <c r="F12" s="91">
        <f t="shared" ca="1" si="3"/>
        <v>15</v>
      </c>
      <c r="G12" s="91" t="str">
        <f t="shared" ca="1" si="3"/>
        <v/>
      </c>
      <c r="H12" s="91" t="str">
        <f t="shared" ca="1" si="3"/>
        <v/>
      </c>
      <c r="I12" s="91" t="str">
        <f t="shared" ca="1" si="3"/>
        <v/>
      </c>
      <c r="J12" s="91" t="str">
        <f t="shared" ca="1" si="3"/>
        <v/>
      </c>
      <c r="K12" s="29">
        <f ca="1">C12</f>
        <v>19</v>
      </c>
    </row>
    <row r="13" spans="1:21" ht="12.75" customHeight="1" x14ac:dyDescent="0.15">
      <c r="A13" s="100" t="s">
        <v>25</v>
      </c>
      <c r="B13" s="101"/>
      <c r="C13" s="4">
        <f ca="1">ROUND(AVERAGE(D13:J13),3)</f>
        <v>3.2629999999999999</v>
      </c>
      <c r="D13" s="30">
        <f t="shared" ref="D13:J13" ca="1" si="4">IF(D$2&lt;&gt;"",INDIRECT(D$2&amp;"!C50"),"")</f>
        <v>4.5299999999999994</v>
      </c>
      <c r="E13" s="30">
        <f t="shared" ca="1" si="4"/>
        <v>2.7300000000000004</v>
      </c>
      <c r="F13" s="30">
        <f t="shared" ca="1" si="4"/>
        <v>2.5299999999999998</v>
      </c>
      <c r="G13" s="30" t="str">
        <f t="shared" ca="1" si="4"/>
        <v/>
      </c>
      <c r="H13" s="30" t="str">
        <f t="shared" ca="1" si="4"/>
        <v/>
      </c>
      <c r="I13" s="30" t="str">
        <f t="shared" ca="1" si="4"/>
        <v/>
      </c>
      <c r="J13" s="30" t="str">
        <f t="shared" ca="1" si="4"/>
        <v/>
      </c>
      <c r="K13" s="31">
        <f ca="1">C13*100</f>
        <v>326.3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形状比＝79、Sr＝17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No.50</v>
      </c>
      <c r="E17" s="26" t="str">
        <f t="shared" si="5"/>
        <v>No.51</v>
      </c>
      <c r="F17" s="26" t="str">
        <f t="shared" si="5"/>
        <v>No.52</v>
      </c>
      <c r="G17" s="26" t="str">
        <f t="shared" si="5"/>
        <v/>
      </c>
      <c r="H17" s="26" t="str">
        <f t="shared" si="5"/>
        <v/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91">
        <f t="shared" ref="D18:J18" ca="1" si="6">IF(D$2&lt;&gt;"",INDIRECT(D$2&amp;"!D47"),"")</f>
        <v>0</v>
      </c>
      <c r="E18" s="91">
        <f t="shared" ca="1" si="6"/>
        <v>0</v>
      </c>
      <c r="F18" s="91">
        <f t="shared" ca="1" si="6"/>
        <v>0</v>
      </c>
      <c r="G18" s="91" t="str">
        <f t="shared" ca="1" si="6"/>
        <v/>
      </c>
      <c r="H18" s="91" t="str">
        <f t="shared" ca="1" si="6"/>
        <v/>
      </c>
      <c r="I18" s="91" t="str">
        <f t="shared" ca="1" si="6"/>
        <v/>
      </c>
      <c r="J18" s="91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91" t="str">
        <f t="shared" ref="D19:J19" ca="1" si="7">IF(D$2&lt;&gt;"",INDIRECT(D$2&amp;"!D48"),"")</f>
        <v/>
      </c>
      <c r="E19" s="91" t="str">
        <f t="shared" ca="1" si="7"/>
        <v/>
      </c>
      <c r="F19" s="91" t="str">
        <f t="shared" ca="1" si="7"/>
        <v/>
      </c>
      <c r="G19" s="91" t="str">
        <f t="shared" ca="1" si="7"/>
        <v/>
      </c>
      <c r="H19" s="91" t="str">
        <f t="shared" ca="1" si="7"/>
        <v/>
      </c>
      <c r="I19" s="91" t="str">
        <f t="shared" ca="1" si="7"/>
        <v/>
      </c>
      <c r="J19" s="91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91" t="str">
        <f t="shared" ref="D20:J20" ca="1" si="8">IF(D$2&lt;&gt;"",INDIRECT(D$2&amp;"!D49"),"")</f>
        <v/>
      </c>
      <c r="E20" s="91" t="str">
        <f t="shared" ca="1" si="8"/>
        <v/>
      </c>
      <c r="F20" s="91" t="str">
        <f t="shared" ca="1" si="8"/>
        <v/>
      </c>
      <c r="G20" s="91" t="str">
        <f t="shared" ca="1" si="8"/>
        <v/>
      </c>
      <c r="H20" s="91" t="str">
        <f t="shared" ca="1" si="8"/>
        <v/>
      </c>
      <c r="I20" s="91" t="str">
        <f t="shared" ca="1" si="8"/>
        <v/>
      </c>
      <c r="J20" s="91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 t="str">
        <f t="shared" ca="1" si="9"/>
        <v/>
      </c>
      <c r="H21" s="32" t="str">
        <f t="shared" ca="1" si="9"/>
        <v/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No.50</v>
      </c>
      <c r="E24" s="26" t="str">
        <f t="shared" si="10"/>
        <v>No.51</v>
      </c>
      <c r="F24" s="26" t="str">
        <f t="shared" si="10"/>
        <v>No.52</v>
      </c>
      <c r="G24" s="26" t="str">
        <f t="shared" si="10"/>
        <v/>
      </c>
      <c r="H24" s="26" t="str">
        <f t="shared" si="10"/>
        <v/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15</v>
      </c>
      <c r="D25" s="91">
        <f t="shared" ref="D25:J25" ca="1" si="11">IF(D$2&lt;&gt;"",INDIRECT(D$2&amp;"!E47"),"")</f>
        <v>14</v>
      </c>
      <c r="E25" s="91">
        <f t="shared" ca="1" si="11"/>
        <v>11</v>
      </c>
      <c r="F25" s="91">
        <f t="shared" ca="1" si="11"/>
        <v>19</v>
      </c>
      <c r="G25" s="91" t="str">
        <f t="shared" ca="1" si="11"/>
        <v/>
      </c>
      <c r="H25" s="91" t="str">
        <f t="shared" ca="1" si="11"/>
        <v/>
      </c>
      <c r="I25" s="91" t="str">
        <f t="shared" ca="1" si="11"/>
        <v/>
      </c>
      <c r="J25" s="91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15</v>
      </c>
      <c r="D26" s="91">
        <f t="shared" ref="D26:J26" ca="1" si="12">IF(D$2&lt;&gt;"",INDIRECT(D$2&amp;"!E48"),"")</f>
        <v>16</v>
      </c>
      <c r="E26" s="91">
        <f t="shared" ca="1" si="12"/>
        <v>16</v>
      </c>
      <c r="F26" s="91">
        <f t="shared" ca="1" si="12"/>
        <v>12</v>
      </c>
      <c r="G26" s="91" t="str">
        <f t="shared" ca="1" si="12"/>
        <v/>
      </c>
      <c r="H26" s="91" t="str">
        <f t="shared" ca="1" si="12"/>
        <v/>
      </c>
      <c r="I26" s="91" t="str">
        <f t="shared" ca="1" si="12"/>
        <v/>
      </c>
      <c r="J26" s="91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19</v>
      </c>
      <c r="D27" s="91">
        <f t="shared" ref="D27:J27" ca="1" si="13">IF(D$2&lt;&gt;"",INDIRECT(D$2&amp;"!E49"),"")</f>
        <v>22</v>
      </c>
      <c r="E27" s="91">
        <f t="shared" ca="1" si="13"/>
        <v>20</v>
      </c>
      <c r="F27" s="91">
        <f t="shared" ca="1" si="13"/>
        <v>15</v>
      </c>
      <c r="G27" s="91" t="str">
        <f t="shared" ca="1" si="13"/>
        <v/>
      </c>
      <c r="H27" s="91" t="str">
        <f t="shared" ca="1" si="13"/>
        <v/>
      </c>
      <c r="I27" s="91" t="str">
        <f t="shared" ca="1" si="13"/>
        <v/>
      </c>
      <c r="J27" s="91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3.2629999999999999</v>
      </c>
      <c r="D28" s="30">
        <f t="shared" ref="D28:J28" ca="1" si="14">IF(D$2&lt;&gt;"",INDIRECT(D$2&amp;"!E50"),"")</f>
        <v>4.5299999999999994</v>
      </c>
      <c r="E28" s="30">
        <f t="shared" ca="1" si="14"/>
        <v>2.7300000000000004</v>
      </c>
      <c r="F28" s="30">
        <f t="shared" ca="1" si="14"/>
        <v>2.5299999999999998</v>
      </c>
      <c r="G28" s="30" t="str">
        <f t="shared" ca="1" si="14"/>
        <v/>
      </c>
      <c r="H28" s="30" t="str">
        <f t="shared" ca="1" si="14"/>
        <v/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No.50</v>
      </c>
      <c r="E32" s="26" t="str">
        <f t="shared" si="15"/>
        <v>No.51</v>
      </c>
      <c r="F32" s="26" t="str">
        <f t="shared" si="15"/>
        <v>No.52</v>
      </c>
      <c r="G32" s="26" t="str">
        <f t="shared" si="15"/>
        <v/>
      </c>
      <c r="H32" s="26" t="str">
        <f t="shared" si="15"/>
        <v/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11</v>
      </c>
      <c r="D33" s="91">
        <f t="shared" ref="D33:J33" ca="1" si="16">IF(D$2&lt;&gt;"",INDIRECT(D$2&amp;"!C54"),"")</f>
        <v>10</v>
      </c>
      <c r="E33" s="91">
        <f t="shared" ca="1" si="16"/>
        <v>8</v>
      </c>
      <c r="F33" s="91">
        <f t="shared" ca="1" si="16"/>
        <v>14</v>
      </c>
      <c r="G33" s="91" t="str">
        <f t="shared" ca="1" si="16"/>
        <v/>
      </c>
      <c r="H33" s="91" t="str">
        <f t="shared" ca="1" si="16"/>
        <v/>
      </c>
      <c r="I33" s="91" t="str">
        <f t="shared" ca="1" si="16"/>
        <v/>
      </c>
      <c r="J33" s="91" t="str">
        <f t="shared" ca="1" si="16"/>
        <v/>
      </c>
      <c r="K33" s="28">
        <f ca="1">C33*100</f>
        <v>1100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14</v>
      </c>
      <c r="D34" s="91">
        <f t="shared" ref="D34:J34" ca="1" si="17">IF(D$2&lt;&gt;"",INDIRECT(D$2&amp;"!C55"),"")</f>
        <v>16</v>
      </c>
      <c r="E34" s="91">
        <f t="shared" ca="1" si="17"/>
        <v>16</v>
      </c>
      <c r="F34" s="91">
        <f t="shared" ca="1" si="17"/>
        <v>11</v>
      </c>
      <c r="G34" s="91" t="str">
        <f t="shared" ca="1" si="17"/>
        <v/>
      </c>
      <c r="H34" s="91" t="str">
        <f t="shared" ca="1" si="17"/>
        <v/>
      </c>
      <c r="I34" s="91" t="str">
        <f t="shared" ca="1" si="17"/>
        <v/>
      </c>
      <c r="J34" s="91" t="str">
        <f t="shared" ca="1" si="17"/>
        <v/>
      </c>
      <c r="K34" s="29">
        <f ca="1">C34</f>
        <v>14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18</v>
      </c>
      <c r="D35" s="91">
        <f t="shared" ref="D35:J35" ca="1" si="18">IF(D$2&lt;&gt;"",INDIRECT(D$2&amp;"!C56"),"")</f>
        <v>21</v>
      </c>
      <c r="E35" s="91">
        <f t="shared" ca="1" si="18"/>
        <v>20</v>
      </c>
      <c r="F35" s="91">
        <f t="shared" ca="1" si="18"/>
        <v>14</v>
      </c>
      <c r="G35" s="91" t="str">
        <f t="shared" ca="1" si="18"/>
        <v/>
      </c>
      <c r="H35" s="91" t="str">
        <f t="shared" ca="1" si="18"/>
        <v/>
      </c>
      <c r="I35" s="91" t="str">
        <f t="shared" ca="1" si="18"/>
        <v/>
      </c>
      <c r="J35" s="91" t="str">
        <f t="shared" ca="1" si="18"/>
        <v/>
      </c>
      <c r="K35" s="29">
        <f ca="1">C35</f>
        <v>18</v>
      </c>
    </row>
    <row r="36" spans="1:21" ht="12.75" customHeight="1" x14ac:dyDescent="0.15">
      <c r="A36" s="100" t="s">
        <v>25</v>
      </c>
      <c r="B36" s="101"/>
      <c r="C36" s="4">
        <f ca="1">ROUND(AVERAGE(D36:J36),3)</f>
        <v>2.153</v>
      </c>
      <c r="D36" s="30">
        <f t="shared" ref="D36:J36" ca="1" si="19">IF(D$2&lt;&gt;"",INDIRECT(D$2&amp;"!C57"),"")</f>
        <v>3.0599999999999996</v>
      </c>
      <c r="E36" s="30">
        <f t="shared" ca="1" si="19"/>
        <v>1.8800000000000001</v>
      </c>
      <c r="F36" s="30">
        <f t="shared" ca="1" si="19"/>
        <v>1.5200000000000005</v>
      </c>
      <c r="G36" s="30" t="str">
        <f t="shared" ca="1" si="19"/>
        <v/>
      </c>
      <c r="H36" s="30" t="str">
        <f t="shared" ca="1" si="19"/>
        <v/>
      </c>
      <c r="I36" s="30" t="str">
        <f t="shared" ca="1" si="19"/>
        <v/>
      </c>
      <c r="J36" s="30" t="str">
        <f t="shared" ca="1" si="19"/>
        <v/>
      </c>
      <c r="K36" s="31">
        <f ca="1">C36*100</f>
        <v>215.3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No.50</v>
      </c>
      <c r="E39" s="26" t="str">
        <f t="shared" si="20"/>
        <v>No.51</v>
      </c>
      <c r="F39" s="26" t="str">
        <f t="shared" si="20"/>
        <v>No.52</v>
      </c>
      <c r="G39" s="26" t="str">
        <f t="shared" si="20"/>
        <v/>
      </c>
      <c r="H39" s="26" t="str">
        <f t="shared" si="20"/>
        <v/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91">
        <f t="shared" ref="D40:J40" ca="1" si="21">IF(D$2&lt;&gt;"",INDIRECT(D$2&amp;"!D54"),"")</f>
        <v>0</v>
      </c>
      <c r="E40" s="91">
        <f t="shared" ca="1" si="21"/>
        <v>0</v>
      </c>
      <c r="F40" s="91">
        <f t="shared" ca="1" si="21"/>
        <v>0</v>
      </c>
      <c r="G40" s="91" t="str">
        <f t="shared" ca="1" si="21"/>
        <v/>
      </c>
      <c r="H40" s="91" t="str">
        <f t="shared" ca="1" si="21"/>
        <v/>
      </c>
      <c r="I40" s="91" t="str">
        <f t="shared" ca="1" si="21"/>
        <v/>
      </c>
      <c r="J40" s="91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91" t="str">
        <f t="shared" ref="D41:J41" ca="1" si="22">IF(D$2&lt;&gt;"",INDIRECT(D$2&amp;"!D55"),"")</f>
        <v/>
      </c>
      <c r="E41" s="91" t="str">
        <f t="shared" ca="1" si="22"/>
        <v/>
      </c>
      <c r="F41" s="91" t="str">
        <f t="shared" ca="1" si="22"/>
        <v/>
      </c>
      <c r="G41" s="91" t="str">
        <f t="shared" ca="1" si="22"/>
        <v/>
      </c>
      <c r="H41" s="91" t="str">
        <f t="shared" ca="1" si="22"/>
        <v/>
      </c>
      <c r="I41" s="91" t="str">
        <f t="shared" ca="1" si="22"/>
        <v/>
      </c>
      <c r="J41" s="91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91" t="str">
        <f t="shared" ref="D42:J42" ca="1" si="23">IF(D$2&lt;&gt;"",INDIRECT(D$2&amp;"!D56"),"")</f>
        <v/>
      </c>
      <c r="E42" s="91" t="str">
        <f t="shared" ca="1" si="23"/>
        <v/>
      </c>
      <c r="F42" s="91" t="str">
        <f t="shared" ca="1" si="23"/>
        <v/>
      </c>
      <c r="G42" s="91" t="str">
        <f t="shared" ca="1" si="23"/>
        <v/>
      </c>
      <c r="H42" s="91" t="str">
        <f t="shared" ca="1" si="23"/>
        <v/>
      </c>
      <c r="I42" s="91" t="str">
        <f t="shared" ca="1" si="23"/>
        <v/>
      </c>
      <c r="J42" s="91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 t="str">
        <f t="shared" ca="1" si="24"/>
        <v/>
      </c>
      <c r="H43" s="32" t="str">
        <f t="shared" ca="1" si="24"/>
        <v/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No.50</v>
      </c>
      <c r="E46" s="26" t="str">
        <f t="shared" si="25"/>
        <v>No.51</v>
      </c>
      <c r="F46" s="26" t="str">
        <f t="shared" si="25"/>
        <v>No.52</v>
      </c>
      <c r="G46" s="26" t="str">
        <f t="shared" si="25"/>
        <v/>
      </c>
      <c r="H46" s="26" t="str">
        <f t="shared" si="25"/>
        <v/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11</v>
      </c>
      <c r="D47" s="91">
        <f t="shared" ref="D47:J47" ca="1" si="26">IF(D$2&lt;&gt;"",INDIRECT(D$2&amp;"!E54"),"")</f>
        <v>10</v>
      </c>
      <c r="E47" s="91">
        <f t="shared" ca="1" si="26"/>
        <v>8</v>
      </c>
      <c r="F47" s="91">
        <f t="shared" ca="1" si="26"/>
        <v>14</v>
      </c>
      <c r="G47" s="91" t="str">
        <f t="shared" ca="1" si="26"/>
        <v/>
      </c>
      <c r="H47" s="91" t="str">
        <f t="shared" ca="1" si="26"/>
        <v/>
      </c>
      <c r="I47" s="91" t="str">
        <f t="shared" ca="1" si="26"/>
        <v/>
      </c>
      <c r="J47" s="91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14</v>
      </c>
      <c r="D48" s="91">
        <f t="shared" ref="D48:J48" ca="1" si="27">IF(D$2&lt;&gt;"",INDIRECT(D$2&amp;"!E55"),"")</f>
        <v>16</v>
      </c>
      <c r="E48" s="91">
        <f t="shared" ca="1" si="27"/>
        <v>16</v>
      </c>
      <c r="F48" s="91">
        <f t="shared" ca="1" si="27"/>
        <v>11</v>
      </c>
      <c r="G48" s="91" t="str">
        <f t="shared" ca="1" si="27"/>
        <v/>
      </c>
      <c r="H48" s="91" t="str">
        <f t="shared" ca="1" si="27"/>
        <v/>
      </c>
      <c r="I48" s="91" t="str">
        <f t="shared" ca="1" si="27"/>
        <v/>
      </c>
      <c r="J48" s="91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18</v>
      </c>
      <c r="D49" s="91">
        <f t="shared" ref="D49:J49" ca="1" si="28">IF(D$2&lt;&gt;"",INDIRECT(D$2&amp;"!E56"),"")</f>
        <v>21</v>
      </c>
      <c r="E49" s="91">
        <f t="shared" ca="1" si="28"/>
        <v>20</v>
      </c>
      <c r="F49" s="91">
        <f t="shared" ca="1" si="28"/>
        <v>14</v>
      </c>
      <c r="G49" s="91" t="str">
        <f t="shared" ca="1" si="28"/>
        <v/>
      </c>
      <c r="H49" s="91" t="str">
        <f t="shared" ca="1" si="28"/>
        <v/>
      </c>
      <c r="I49" s="91" t="str">
        <f t="shared" ca="1" si="28"/>
        <v/>
      </c>
      <c r="J49" s="91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2.153</v>
      </c>
      <c r="D50" s="30">
        <f t="shared" ref="D50:J50" ca="1" si="29">IF(D$2&lt;&gt;"",INDIRECT(D$2&amp;"!E57"),"")</f>
        <v>3.0599999999999996</v>
      </c>
      <c r="E50" s="30">
        <f t="shared" ca="1" si="29"/>
        <v>1.8800000000000001</v>
      </c>
      <c r="F50" s="30">
        <f t="shared" ca="1" si="29"/>
        <v>1.5200000000000005</v>
      </c>
      <c r="G50" s="30" t="str">
        <f t="shared" ca="1" si="29"/>
        <v/>
      </c>
      <c r="H50" s="30" t="str">
        <f t="shared" ca="1" si="29"/>
        <v/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73.3</v>
      </c>
      <c r="D54" s="14" t="str">
        <f ca="1">IF($C$18=0,"",ROUND((C40/C18*100),1))</f>
        <v/>
      </c>
      <c r="E54" s="35">
        <f ca="1">ROUND((C47/C25*100),1)</f>
        <v>73.3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66</v>
      </c>
      <c r="D55" s="14" t="str">
        <f ca="1">IF($C$18=0,"",ROUND((C43/C21)*100,1))</f>
        <v/>
      </c>
      <c r="E55" s="35">
        <f ca="1">ROUND((C50/C28)*100,1)</f>
        <v>66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No.50</v>
      </c>
      <c r="E59" s="26" t="str">
        <f t="shared" si="30"/>
        <v>No.51</v>
      </c>
      <c r="F59" s="26" t="str">
        <f t="shared" si="30"/>
        <v>No.52</v>
      </c>
      <c r="G59" s="26" t="str">
        <f t="shared" si="30"/>
        <v/>
      </c>
      <c r="H59" s="26" t="str">
        <f t="shared" si="30"/>
        <v/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4</v>
      </c>
      <c r="D60" s="91">
        <f t="shared" ref="D60:J60" ca="1" si="31">IF(D$2&lt;&gt;"",INDIRECT(D$2&amp;"!C66"),"")</f>
        <v>4</v>
      </c>
      <c r="E60" s="91">
        <f t="shared" ca="1" si="31"/>
        <v>3</v>
      </c>
      <c r="F60" s="91">
        <f t="shared" ca="1" si="31"/>
        <v>5</v>
      </c>
      <c r="G60" s="91" t="str">
        <f t="shared" ca="1" si="31"/>
        <v/>
      </c>
      <c r="H60" s="91" t="str">
        <f t="shared" ca="1" si="31"/>
        <v/>
      </c>
      <c r="I60" s="91" t="str">
        <f t="shared" ca="1" si="31"/>
        <v/>
      </c>
      <c r="J60" s="91" t="str">
        <f t="shared" ca="1" si="31"/>
        <v/>
      </c>
      <c r="K60" s="28">
        <f ca="1">C60*100</f>
        <v>400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16</v>
      </c>
      <c r="D61" s="91">
        <f t="shared" ref="D61:J61" ca="1" si="32">IF(D$2&lt;&gt;"",INDIRECT(D$2&amp;"!C67"),"")</f>
        <v>18</v>
      </c>
      <c r="E61" s="91">
        <f t="shared" ca="1" si="32"/>
        <v>16</v>
      </c>
      <c r="F61" s="91">
        <f t="shared" ca="1" si="32"/>
        <v>15</v>
      </c>
      <c r="G61" s="91" t="str">
        <f t="shared" ca="1" si="32"/>
        <v/>
      </c>
      <c r="H61" s="91" t="str">
        <f t="shared" ca="1" si="32"/>
        <v/>
      </c>
      <c r="I61" s="91" t="str">
        <f t="shared" ca="1" si="32"/>
        <v/>
      </c>
      <c r="J61" s="91" t="str">
        <f t="shared" ca="1" si="32"/>
        <v/>
      </c>
      <c r="K61" s="29">
        <f ca="1">C61</f>
        <v>16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21</v>
      </c>
      <c r="D62" s="91">
        <f t="shared" ref="D62:J62" ca="1" si="33">IF(D$2&lt;&gt;"",INDIRECT(D$2&amp;"!C68"),"")</f>
        <v>23</v>
      </c>
      <c r="E62" s="91">
        <f t="shared" ca="1" si="33"/>
        <v>21</v>
      </c>
      <c r="F62" s="91">
        <f t="shared" ca="1" si="33"/>
        <v>18</v>
      </c>
      <c r="G62" s="91" t="str">
        <f t="shared" ca="1" si="33"/>
        <v/>
      </c>
      <c r="H62" s="91" t="str">
        <f t="shared" ca="1" si="33"/>
        <v/>
      </c>
      <c r="I62" s="91" t="str">
        <f t="shared" ca="1" si="33"/>
        <v/>
      </c>
      <c r="J62" s="91" t="str">
        <f t="shared" ca="1" si="33"/>
        <v/>
      </c>
      <c r="K62" s="29">
        <f ca="1">C62</f>
        <v>21</v>
      </c>
    </row>
    <row r="63" spans="1:21" ht="12.75" customHeight="1" x14ac:dyDescent="0.15">
      <c r="A63" s="100" t="s">
        <v>25</v>
      </c>
      <c r="B63" s="101"/>
      <c r="C63" s="4">
        <f ca="1">ROUND(AVERAGE(D63:J63),3)</f>
        <v>1.1100000000000001</v>
      </c>
      <c r="D63" s="30">
        <f t="shared" ref="D63:J63" ca="1" si="34">IF(D$2&lt;&gt;"",INDIRECT(D$2&amp;"!C69"),"")</f>
        <v>1.4699999999999998</v>
      </c>
      <c r="E63" s="30">
        <f t="shared" ca="1" si="34"/>
        <v>0.85000000000000031</v>
      </c>
      <c r="F63" s="30">
        <f t="shared" ca="1" si="34"/>
        <v>1.0099999999999993</v>
      </c>
      <c r="G63" s="30" t="str">
        <f t="shared" ca="1" si="34"/>
        <v/>
      </c>
      <c r="H63" s="30" t="str">
        <f t="shared" ca="1" si="34"/>
        <v/>
      </c>
      <c r="I63" s="30" t="str">
        <f t="shared" ca="1" si="34"/>
        <v/>
      </c>
      <c r="J63" s="30" t="str">
        <f t="shared" ca="1" si="34"/>
        <v/>
      </c>
      <c r="K63" s="31">
        <f ca="1">C63*100</f>
        <v>111.00000000000001</v>
      </c>
    </row>
    <row r="64" spans="1:21" ht="12.75" customHeight="1" x14ac:dyDescent="0.15">
      <c r="K64" s="18" t="str">
        <f ca="1">"形状比＝"&amp;ROUND(K61/K62*100,0)&amp;"、Sr＝"&amp;ROUND((10000/K60)^0.5/K61*100,0)</f>
        <v>形状比＝76、Sr＝31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No.50</v>
      </c>
      <c r="E67" s="26" t="str">
        <f t="shared" si="35"/>
        <v>No.51</v>
      </c>
      <c r="F67" s="26" t="str">
        <f t="shared" si="35"/>
        <v>No.52</v>
      </c>
      <c r="G67" s="26" t="str">
        <f t="shared" si="35"/>
        <v/>
      </c>
      <c r="H67" s="26" t="str">
        <f t="shared" si="35"/>
        <v/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91">
        <f t="shared" ref="D68:J68" ca="1" si="36">IF(D$2&lt;&gt;"",INDIRECT(D$2&amp;"!D66"),"")</f>
        <v>0</v>
      </c>
      <c r="E68" s="91">
        <f t="shared" ca="1" si="36"/>
        <v>0</v>
      </c>
      <c r="F68" s="91">
        <f t="shared" ca="1" si="36"/>
        <v>0</v>
      </c>
      <c r="G68" s="91" t="str">
        <f t="shared" ca="1" si="36"/>
        <v/>
      </c>
      <c r="H68" s="91" t="str">
        <f t="shared" ca="1" si="36"/>
        <v/>
      </c>
      <c r="I68" s="91" t="str">
        <f t="shared" ca="1" si="36"/>
        <v/>
      </c>
      <c r="J68" s="91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91" t="str">
        <f t="shared" ref="D69:J69" ca="1" si="37">IF(D$2&lt;&gt;"",INDIRECT(D$2&amp;"!D67"),"")</f>
        <v/>
      </c>
      <c r="E69" s="91" t="str">
        <f t="shared" ca="1" si="37"/>
        <v/>
      </c>
      <c r="F69" s="91" t="str">
        <f t="shared" ca="1" si="37"/>
        <v/>
      </c>
      <c r="G69" s="91" t="str">
        <f t="shared" ca="1" si="37"/>
        <v/>
      </c>
      <c r="H69" s="91" t="str">
        <f t="shared" ca="1" si="37"/>
        <v/>
      </c>
      <c r="I69" s="91" t="str">
        <f t="shared" ca="1" si="37"/>
        <v/>
      </c>
      <c r="J69" s="91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91" t="str">
        <f t="shared" ref="D70:J70" ca="1" si="38">IF(D$2&lt;&gt;"",INDIRECT(D$2&amp;"!D68"),"")</f>
        <v/>
      </c>
      <c r="E70" s="91" t="str">
        <f t="shared" ca="1" si="38"/>
        <v/>
      </c>
      <c r="F70" s="91" t="str">
        <f t="shared" ca="1" si="38"/>
        <v/>
      </c>
      <c r="G70" s="91" t="str">
        <f t="shared" ca="1" si="38"/>
        <v/>
      </c>
      <c r="H70" s="91" t="str">
        <f t="shared" ca="1" si="38"/>
        <v/>
      </c>
      <c r="I70" s="91" t="str">
        <f t="shared" ca="1" si="38"/>
        <v/>
      </c>
      <c r="J70" s="91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No.50</v>
      </c>
      <c r="E74" s="26" t="str">
        <f t="shared" si="40"/>
        <v>No.51</v>
      </c>
      <c r="F74" s="26" t="str">
        <f t="shared" si="40"/>
        <v>No.52</v>
      </c>
      <c r="G74" s="26" t="str">
        <f t="shared" si="40"/>
        <v/>
      </c>
      <c r="H74" s="26" t="str">
        <f t="shared" si="40"/>
        <v/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4</v>
      </c>
      <c r="D75" s="91">
        <f t="shared" ref="D75:J75" ca="1" si="41">IF(D$2&lt;&gt;"",INDIRECT(D$2&amp;"!E66"),"")</f>
        <v>4</v>
      </c>
      <c r="E75" s="91">
        <f t="shared" ca="1" si="41"/>
        <v>3</v>
      </c>
      <c r="F75" s="91">
        <f t="shared" ca="1" si="41"/>
        <v>5</v>
      </c>
      <c r="G75" s="91" t="str">
        <f t="shared" ca="1" si="41"/>
        <v/>
      </c>
      <c r="H75" s="91" t="str">
        <f t="shared" ca="1" si="41"/>
        <v/>
      </c>
      <c r="I75" s="91" t="str">
        <f t="shared" ca="1" si="41"/>
        <v/>
      </c>
      <c r="J75" s="91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16</v>
      </c>
      <c r="D76" s="91">
        <f t="shared" ref="D76:J76" ca="1" si="42">IF(D$2&lt;&gt;"",INDIRECT(D$2&amp;"!E67"),"")</f>
        <v>18</v>
      </c>
      <c r="E76" s="91">
        <f t="shared" ca="1" si="42"/>
        <v>16</v>
      </c>
      <c r="F76" s="91">
        <f t="shared" ca="1" si="42"/>
        <v>15</v>
      </c>
      <c r="G76" s="91" t="str">
        <f t="shared" ca="1" si="42"/>
        <v/>
      </c>
      <c r="H76" s="91" t="str">
        <f t="shared" ca="1" si="42"/>
        <v/>
      </c>
      <c r="I76" s="91" t="str">
        <f t="shared" ca="1" si="42"/>
        <v/>
      </c>
      <c r="J76" s="91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21</v>
      </c>
      <c r="D77" s="91">
        <f t="shared" ref="D77:J77" ca="1" si="43">IF(D$2&lt;&gt;"",INDIRECT(D$2&amp;"!E68"),"")</f>
        <v>23</v>
      </c>
      <c r="E77" s="91">
        <f t="shared" ca="1" si="43"/>
        <v>21</v>
      </c>
      <c r="F77" s="91">
        <f t="shared" ca="1" si="43"/>
        <v>18</v>
      </c>
      <c r="G77" s="91" t="str">
        <f t="shared" ca="1" si="43"/>
        <v/>
      </c>
      <c r="H77" s="91" t="str">
        <f t="shared" ca="1" si="43"/>
        <v/>
      </c>
      <c r="I77" s="91" t="str">
        <f t="shared" ca="1" si="43"/>
        <v/>
      </c>
      <c r="J77" s="91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1.1100000000000001</v>
      </c>
      <c r="D78" s="30">
        <f t="shared" ref="D78:J78" ca="1" si="44">IF(D$2&lt;&gt;"",INDIRECT(D$2&amp;"!E69"),"")</f>
        <v>1.4699999999999998</v>
      </c>
      <c r="E78" s="30">
        <f t="shared" ca="1" si="44"/>
        <v>0.85000000000000031</v>
      </c>
      <c r="F78" s="30">
        <f t="shared" ca="1" si="44"/>
        <v>1.0099999999999993</v>
      </c>
      <c r="G78" s="30" t="str">
        <f t="shared" ca="1" si="44"/>
        <v/>
      </c>
      <c r="H78" s="30" t="str">
        <f t="shared" ca="1" si="44"/>
        <v/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366</v>
      </c>
    </row>
    <row r="93" spans="1:11" x14ac:dyDescent="0.15">
      <c r="B93" s="10" t="s">
        <v>367</v>
      </c>
    </row>
    <row r="94" spans="1:11" x14ac:dyDescent="0.15">
      <c r="B94" s="10" t="s">
        <v>368</v>
      </c>
    </row>
    <row r="96" spans="1:11" x14ac:dyDescent="0.15">
      <c r="B96" s="10" t="s">
        <v>369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CB946-A066-4E67-BFC0-AA2EE8935A3B}">
  <sheetPr>
    <tabColor rgb="FF990033"/>
  </sheetPr>
  <dimension ref="A1:AJ120"/>
  <sheetViews>
    <sheetView showGridLines="0" tabSelected="1" view="pageBreakPreview" topLeftCell="A25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186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961</v>
      </c>
      <c r="B4" s="135" t="s">
        <v>64</v>
      </c>
      <c r="C4" s="136"/>
      <c r="D4" s="91">
        <v>24</v>
      </c>
      <c r="E4" s="91">
        <v>19</v>
      </c>
      <c r="F4" s="4">
        <f t="shared" ref="F4:F43" si="0">IF(D4&gt;0,IF(B4="スギ",P4,IF(B4="ヒノキ",U4,IF(B4="アカマツ",Z4,IF(B4="カラマツ",AF4,AJ4)))),"")</f>
        <v>0.43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0.38</v>
      </c>
      <c r="L4" s="92">
        <f t="shared" ref="L4:L43" si="2">ROUND(10^(-5+0.73504+1.83346*LOG(D4)+1.06569*LOG(E4)),2)</f>
        <v>0.42</v>
      </c>
      <c r="M4" s="92">
        <f t="shared" ref="M4:M43" si="3">ROUND(10^(-5+0.71514+1.74357*LOG(D4)+1.17719*LOG(E4)),2)</f>
        <v>0.42</v>
      </c>
      <c r="N4" s="92">
        <f t="shared" ref="N4:N43" si="4">ROUND(10^(-5+0.82956+1.76381*LOG(D4)+1.06412*LOG(E4)),2)</f>
        <v>0.42</v>
      </c>
      <c r="O4" s="92">
        <f t="shared" ref="O4:O43" si="5">ROUND(10^(-5+0.88226+1.79204*LOG(D4)+0.99303*LOG(E4)),2)</f>
        <v>0.42</v>
      </c>
      <c r="P4" s="92">
        <f>HLOOKUP($D4,K$3:O$43,MATCH($A4,$A$3:$A$43,0),1)</f>
        <v>0.42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0.38</v>
      </c>
      <c r="R4" s="92">
        <f t="shared" ref="R4:R43" si="7">ROUND(10^(1.905709*LOG(D4)+1.011385*LOG(E4)-4.293729),2)</f>
        <v>0.43</v>
      </c>
      <c r="S4" s="92">
        <f t="shared" ref="S4:S43" si="8">ROUND(10^(1.771888*LOG(D4)+1.138415*LOG(E4)-4.271259),2)</f>
        <v>0.43</v>
      </c>
      <c r="T4" s="92">
        <f t="shared" ref="T4:T43" si="9">ROUND(10^(1.671519*LOG(D4)+1.363617*LOG(E4)-4.404407),2)</f>
        <v>0.44</v>
      </c>
      <c r="U4" s="92">
        <f t="shared" ref="U4:U43" si="10">HLOOKUP($D4,Q$3:T$43,MATCH($A4,$A$3:$A$43,0),1)</f>
        <v>0.43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0.44</v>
      </c>
      <c r="W4" s="92">
        <f t="shared" ref="W4:W43" si="12">ROUND(10^(-4.155639+1.847898*LOG(D4)+0.951955*LOG(E4)),2)</f>
        <v>0.41</v>
      </c>
      <c r="X4" s="92">
        <f t="shared" ref="X4:X43" si="13">ROUND(10^(-4.194535+1.804172*LOG(D4)+1.034248*LOG(E4)),2)</f>
        <v>0.42</v>
      </c>
      <c r="Y4" s="92">
        <f t="shared" ref="Y4:Y43" si="14">ROUND(10^(-4.42347+2.006485*LOG(D4)+0.967757*LOG(E4)),2)</f>
        <v>0.38</v>
      </c>
      <c r="Z4" s="92">
        <f t="shared" ref="Z4:Z43" si="15">HLOOKUP($D4,V$3:Y$43,MATCH($A4,$A$3:$A$43,0),1)</f>
        <v>0.42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0.37</v>
      </c>
      <c r="AB4" s="92">
        <f t="shared" ref="AB4:AB43" si="17">ROUND(10^(1.979213*LOG(D4)+0.998347*LOG(E4)-4.369281),2)</f>
        <v>0.44</v>
      </c>
      <c r="AC4" s="92">
        <f t="shared" ref="AC4:AC43" si="18">ROUND(10^(1.904401*LOG(D4)+1.062478*LOG(E4)-4.348104),2)</f>
        <v>0.44</v>
      </c>
      <c r="AD4" s="92">
        <f t="shared" ref="AD4:AD43" si="19">ROUND(10^(1.640825*LOG(D4)+1.080387*LOG(E4)-3.976731),2)</f>
        <v>0.47</v>
      </c>
      <c r="AE4" s="92">
        <f t="shared" ref="AE4:AE43" si="20">ROUND(10^(1.90887*LOG(D4)+1.088002*LOG(E4)-4.431495),2)</f>
        <v>0.39</v>
      </c>
      <c r="AF4" s="92">
        <f t="shared" ref="AF4:AF43" si="21">HLOOKUP($D4,AA$3:AE$43,MATCH($A4,$A$3:$A$43,0),1)</f>
        <v>0.44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0.36</v>
      </c>
      <c r="AH4" s="92">
        <f t="shared" ref="AH4:AH43" si="23">ROUND(10^(1.93813902*LOG(D4)+0.96697002*LOG(E4)-4.32216295),2)</f>
        <v>0.39</v>
      </c>
      <c r="AI4" s="92">
        <f t="shared" ref="AI4:AI43" si="24">ROUND(10^(1.82464098*LOG(D4)+0.97625989*LOG(E4)-4.15096808),2)</f>
        <v>0.41</v>
      </c>
      <c r="AJ4" s="92">
        <f t="shared" ref="AJ4:AJ43" si="25">HLOOKUP($D4,AG$3:AI$43,MATCH($A4,$A$3:$A$43,0),1)</f>
        <v>0.39</v>
      </c>
    </row>
    <row r="5" spans="1:36" ht="12.95" customHeight="1" x14ac:dyDescent="0.15">
      <c r="A5" s="91">
        <v>962</v>
      </c>
      <c r="B5" s="135" t="s">
        <v>64</v>
      </c>
      <c r="C5" s="136"/>
      <c r="D5" s="91">
        <v>30</v>
      </c>
      <c r="E5" s="91">
        <v>18</v>
      </c>
      <c r="F5" s="4">
        <f t="shared" si="0"/>
        <v>0.6</v>
      </c>
      <c r="G5" s="5"/>
      <c r="H5" s="91"/>
      <c r="I5" s="5"/>
      <c r="J5" s="1" t="s">
        <v>15</v>
      </c>
      <c r="K5" s="92">
        <f t="shared" si="1"/>
        <v>0.53</v>
      </c>
      <c r="L5" s="92">
        <f t="shared" si="2"/>
        <v>0.6</v>
      </c>
      <c r="M5" s="92">
        <f t="shared" si="3"/>
        <v>0.59</v>
      </c>
      <c r="N5" s="92">
        <f t="shared" si="4"/>
        <v>0.59</v>
      </c>
      <c r="O5" s="92">
        <f t="shared" si="5"/>
        <v>0.6</v>
      </c>
      <c r="P5" s="92">
        <f t="shared" ref="P5:P43" si="26">HLOOKUP($D5,K$3:O$43,MATCH(A5,$A$3:$A$43,0),1)</f>
        <v>0.59</v>
      </c>
      <c r="Q5" s="92">
        <f t="shared" si="6"/>
        <v>0.54</v>
      </c>
      <c r="R5" s="92">
        <f t="shared" si="7"/>
        <v>0.62</v>
      </c>
      <c r="S5" s="92">
        <f t="shared" si="8"/>
        <v>0.6</v>
      </c>
      <c r="T5" s="92">
        <f t="shared" si="9"/>
        <v>0.6</v>
      </c>
      <c r="U5" s="92">
        <f t="shared" si="10"/>
        <v>0.6</v>
      </c>
      <c r="V5" s="92">
        <f t="shared" si="11"/>
        <v>0.64</v>
      </c>
      <c r="W5" s="92">
        <f t="shared" si="12"/>
        <v>0.59</v>
      </c>
      <c r="X5" s="92">
        <f t="shared" si="13"/>
        <v>0.59</v>
      </c>
      <c r="Y5" s="92">
        <f t="shared" si="14"/>
        <v>0.56999999999999995</v>
      </c>
      <c r="Z5" s="92">
        <f t="shared" si="15"/>
        <v>0.59</v>
      </c>
      <c r="AA5" s="92">
        <f t="shared" si="16"/>
        <v>0.52</v>
      </c>
      <c r="AB5" s="92">
        <f t="shared" si="17"/>
        <v>0.64</v>
      </c>
      <c r="AC5" s="92">
        <f t="shared" si="18"/>
        <v>0.63</v>
      </c>
      <c r="AD5" s="92">
        <f t="shared" si="19"/>
        <v>0.64</v>
      </c>
      <c r="AE5" s="92">
        <f t="shared" si="20"/>
        <v>0.56999999999999995</v>
      </c>
      <c r="AF5" s="92">
        <f t="shared" si="21"/>
        <v>0.63</v>
      </c>
      <c r="AG5" s="92">
        <f t="shared" si="22"/>
        <v>0.53</v>
      </c>
      <c r="AH5" s="92">
        <f t="shared" si="23"/>
        <v>0.56999999999999995</v>
      </c>
      <c r="AI5" s="92">
        <f t="shared" si="24"/>
        <v>0.59</v>
      </c>
      <c r="AJ5" s="92">
        <f t="shared" si="25"/>
        <v>0.56999999999999995</v>
      </c>
    </row>
    <row r="6" spans="1:36" ht="12.95" customHeight="1" x14ac:dyDescent="0.15">
      <c r="A6" s="91">
        <v>963</v>
      </c>
      <c r="B6" s="135" t="s">
        <v>64</v>
      </c>
      <c r="C6" s="136"/>
      <c r="D6" s="91">
        <v>32</v>
      </c>
      <c r="E6" s="91">
        <v>15</v>
      </c>
      <c r="F6" s="4">
        <f t="shared" si="0"/>
        <v>0.52</v>
      </c>
      <c r="G6" s="5" t="s">
        <v>65</v>
      </c>
      <c r="H6" s="91" t="s">
        <v>61</v>
      </c>
      <c r="I6" s="5" t="s">
        <v>65</v>
      </c>
      <c r="J6" s="1" t="s">
        <v>15</v>
      </c>
      <c r="K6" s="92">
        <f t="shared" si="1"/>
        <v>0.5</v>
      </c>
      <c r="L6" s="92">
        <f t="shared" si="2"/>
        <v>0.56000000000000005</v>
      </c>
      <c r="M6" s="92">
        <f t="shared" si="3"/>
        <v>0.53</v>
      </c>
      <c r="N6" s="92">
        <f t="shared" si="4"/>
        <v>0.54</v>
      </c>
      <c r="O6" s="92">
        <f t="shared" si="5"/>
        <v>0.56000000000000005</v>
      </c>
      <c r="P6" s="92">
        <f t="shared" si="26"/>
        <v>0.54</v>
      </c>
      <c r="Q6" s="92">
        <f t="shared" si="6"/>
        <v>0.51</v>
      </c>
      <c r="R6" s="92">
        <f t="shared" si="7"/>
        <v>0.57999999999999996</v>
      </c>
      <c r="S6" s="92">
        <f t="shared" si="8"/>
        <v>0.54</v>
      </c>
      <c r="T6" s="92">
        <f t="shared" si="9"/>
        <v>0.52</v>
      </c>
      <c r="U6" s="92">
        <f t="shared" si="10"/>
        <v>0.52</v>
      </c>
      <c r="V6" s="92">
        <f t="shared" si="11"/>
        <v>0.62</v>
      </c>
      <c r="W6" s="92">
        <f t="shared" si="12"/>
        <v>0.56000000000000005</v>
      </c>
      <c r="X6" s="92">
        <f t="shared" si="13"/>
        <v>0.55000000000000004</v>
      </c>
      <c r="Y6" s="92">
        <f t="shared" si="14"/>
        <v>0.54</v>
      </c>
      <c r="Z6" s="92">
        <f t="shared" si="15"/>
        <v>0.55000000000000004</v>
      </c>
      <c r="AA6" s="92">
        <f t="shared" si="16"/>
        <v>0.49</v>
      </c>
      <c r="AB6" s="92">
        <f t="shared" si="17"/>
        <v>0.61</v>
      </c>
      <c r="AC6" s="92">
        <f t="shared" si="18"/>
        <v>0.59</v>
      </c>
      <c r="AD6" s="92">
        <f t="shared" si="19"/>
        <v>0.57999999999999996</v>
      </c>
      <c r="AE6" s="92">
        <f t="shared" si="20"/>
        <v>0.53</v>
      </c>
      <c r="AF6" s="92">
        <f t="shared" si="21"/>
        <v>0.57999999999999996</v>
      </c>
      <c r="AG6" s="92">
        <f t="shared" si="22"/>
        <v>0.52</v>
      </c>
      <c r="AH6" s="92">
        <f t="shared" si="23"/>
        <v>0.54</v>
      </c>
      <c r="AI6" s="92">
        <f t="shared" si="24"/>
        <v>0.55000000000000004</v>
      </c>
      <c r="AJ6" s="92">
        <f t="shared" si="25"/>
        <v>0.54</v>
      </c>
    </row>
    <row r="7" spans="1:36" ht="12.95" customHeight="1" x14ac:dyDescent="0.15">
      <c r="A7" s="91">
        <v>964</v>
      </c>
      <c r="B7" s="135" t="s">
        <v>64</v>
      </c>
      <c r="C7" s="136"/>
      <c r="D7" s="91">
        <v>24</v>
      </c>
      <c r="E7" s="91">
        <v>18</v>
      </c>
      <c r="F7" s="4">
        <f t="shared" si="0"/>
        <v>0.4</v>
      </c>
      <c r="G7" s="5"/>
      <c r="H7" s="91"/>
      <c r="I7" s="5"/>
      <c r="J7" s="1" t="s">
        <v>15</v>
      </c>
      <c r="K7" s="92">
        <f t="shared" si="1"/>
        <v>0.36</v>
      </c>
      <c r="L7" s="92">
        <f t="shared" si="2"/>
        <v>0.4</v>
      </c>
      <c r="M7" s="92">
        <f t="shared" si="3"/>
        <v>0.4</v>
      </c>
      <c r="N7" s="92">
        <f t="shared" si="4"/>
        <v>0.4</v>
      </c>
      <c r="O7" s="92">
        <f t="shared" si="5"/>
        <v>0.4</v>
      </c>
      <c r="P7" s="92">
        <f t="shared" si="26"/>
        <v>0.4</v>
      </c>
      <c r="Q7" s="92">
        <f t="shared" si="6"/>
        <v>0.36</v>
      </c>
      <c r="R7" s="92">
        <f t="shared" si="7"/>
        <v>0.4</v>
      </c>
      <c r="S7" s="92">
        <f t="shared" si="8"/>
        <v>0.4</v>
      </c>
      <c r="T7" s="92">
        <f t="shared" si="9"/>
        <v>0.41</v>
      </c>
      <c r="U7" s="92">
        <f t="shared" si="10"/>
        <v>0.4</v>
      </c>
      <c r="V7" s="92">
        <f t="shared" si="11"/>
        <v>0.42</v>
      </c>
      <c r="W7" s="92">
        <f t="shared" si="12"/>
        <v>0.39</v>
      </c>
      <c r="X7" s="92">
        <f t="shared" si="13"/>
        <v>0.39</v>
      </c>
      <c r="Y7" s="92">
        <f t="shared" si="14"/>
        <v>0.36</v>
      </c>
      <c r="Z7" s="92">
        <f t="shared" si="15"/>
        <v>0.39</v>
      </c>
      <c r="AA7" s="92">
        <f t="shared" si="16"/>
        <v>0.35</v>
      </c>
      <c r="AB7" s="92">
        <f t="shared" si="17"/>
        <v>0.41</v>
      </c>
      <c r="AC7" s="92">
        <f t="shared" si="18"/>
        <v>0.41</v>
      </c>
      <c r="AD7" s="92">
        <f t="shared" si="19"/>
        <v>0.44</v>
      </c>
      <c r="AE7" s="92">
        <f t="shared" si="20"/>
        <v>0.37</v>
      </c>
      <c r="AF7" s="92">
        <f t="shared" si="21"/>
        <v>0.41</v>
      </c>
      <c r="AG7" s="92">
        <f t="shared" si="22"/>
        <v>0.35</v>
      </c>
      <c r="AH7" s="92">
        <f t="shared" si="23"/>
        <v>0.37</v>
      </c>
      <c r="AI7" s="92">
        <f t="shared" si="24"/>
        <v>0.39</v>
      </c>
      <c r="AJ7" s="92">
        <f t="shared" si="25"/>
        <v>0.37</v>
      </c>
    </row>
    <row r="8" spans="1:36" ht="12.95" customHeight="1" x14ac:dyDescent="0.15">
      <c r="A8" s="91">
        <v>965</v>
      </c>
      <c r="B8" s="135" t="s">
        <v>64</v>
      </c>
      <c r="C8" s="136"/>
      <c r="D8" s="91">
        <v>28</v>
      </c>
      <c r="E8" s="91">
        <v>19</v>
      </c>
      <c r="F8" s="4">
        <f t="shared" si="0"/>
        <v>0.56000000000000005</v>
      </c>
      <c r="G8" s="5"/>
      <c r="H8" s="91"/>
      <c r="I8" s="5"/>
      <c r="J8" s="1" t="s">
        <v>15</v>
      </c>
      <c r="K8" s="92">
        <f t="shared" si="1"/>
        <v>0.5</v>
      </c>
      <c r="L8" s="92">
        <f t="shared" si="2"/>
        <v>0.56000000000000005</v>
      </c>
      <c r="M8" s="92">
        <f t="shared" si="3"/>
        <v>0.55000000000000004</v>
      </c>
      <c r="N8" s="92">
        <f t="shared" si="4"/>
        <v>0.55000000000000004</v>
      </c>
      <c r="O8" s="92">
        <f t="shared" si="5"/>
        <v>0.56000000000000005</v>
      </c>
      <c r="P8" s="92">
        <f t="shared" si="26"/>
        <v>0.55000000000000004</v>
      </c>
      <c r="Q8" s="92">
        <f t="shared" si="6"/>
        <v>0.51</v>
      </c>
      <c r="R8" s="92">
        <f t="shared" si="7"/>
        <v>0.56999999999999995</v>
      </c>
      <c r="S8" s="92">
        <f t="shared" si="8"/>
        <v>0.56000000000000005</v>
      </c>
      <c r="T8" s="92">
        <f t="shared" si="9"/>
        <v>0.56999999999999995</v>
      </c>
      <c r="U8" s="92">
        <f t="shared" si="10"/>
        <v>0.56000000000000005</v>
      </c>
      <c r="V8" s="92">
        <f t="shared" si="11"/>
        <v>0.59</v>
      </c>
      <c r="W8" s="92">
        <f t="shared" si="12"/>
        <v>0.54</v>
      </c>
      <c r="X8" s="92">
        <f t="shared" si="13"/>
        <v>0.55000000000000004</v>
      </c>
      <c r="Y8" s="92">
        <f t="shared" si="14"/>
        <v>0.52</v>
      </c>
      <c r="Z8" s="92">
        <f t="shared" si="15"/>
        <v>0.55000000000000004</v>
      </c>
      <c r="AA8" s="92">
        <f t="shared" si="16"/>
        <v>0.49</v>
      </c>
      <c r="AB8" s="92">
        <f t="shared" si="17"/>
        <v>0.59</v>
      </c>
      <c r="AC8" s="92">
        <f t="shared" si="18"/>
        <v>0.57999999999999996</v>
      </c>
      <c r="AD8" s="92">
        <f t="shared" si="19"/>
        <v>0.6</v>
      </c>
      <c r="AE8" s="92">
        <f t="shared" si="20"/>
        <v>0.53</v>
      </c>
      <c r="AF8" s="92">
        <f t="shared" si="21"/>
        <v>0.57999999999999996</v>
      </c>
      <c r="AG8" s="92">
        <f t="shared" si="22"/>
        <v>0.49</v>
      </c>
      <c r="AH8" s="92">
        <f t="shared" si="23"/>
        <v>0.52</v>
      </c>
      <c r="AI8" s="92">
        <f t="shared" si="24"/>
        <v>0.55000000000000004</v>
      </c>
      <c r="AJ8" s="92">
        <f t="shared" si="25"/>
        <v>0.52</v>
      </c>
    </row>
    <row r="9" spans="1:36" ht="12.95" customHeight="1" x14ac:dyDescent="0.15">
      <c r="A9" s="91">
        <v>966</v>
      </c>
      <c r="B9" s="135" t="s">
        <v>64</v>
      </c>
      <c r="C9" s="136"/>
      <c r="D9" s="91">
        <v>28</v>
      </c>
      <c r="E9" s="91">
        <v>18</v>
      </c>
      <c r="F9" s="4">
        <f t="shared" si="0"/>
        <v>0.53</v>
      </c>
      <c r="G9" s="5"/>
      <c r="H9" s="91"/>
      <c r="I9" s="5"/>
      <c r="J9" s="1" t="s">
        <v>15</v>
      </c>
      <c r="K9" s="92">
        <f t="shared" si="1"/>
        <v>0.47</v>
      </c>
      <c r="L9" s="92">
        <f t="shared" si="2"/>
        <v>0.53</v>
      </c>
      <c r="M9" s="92">
        <f t="shared" si="3"/>
        <v>0.52</v>
      </c>
      <c r="N9" s="92">
        <f t="shared" si="4"/>
        <v>0.52</v>
      </c>
      <c r="O9" s="92">
        <f t="shared" si="5"/>
        <v>0.53</v>
      </c>
      <c r="P9" s="92">
        <f t="shared" si="26"/>
        <v>0.52</v>
      </c>
      <c r="Q9" s="92">
        <f t="shared" si="6"/>
        <v>0.48</v>
      </c>
      <c r="R9" s="92">
        <f t="shared" si="7"/>
        <v>0.54</v>
      </c>
      <c r="S9" s="92">
        <f t="shared" si="8"/>
        <v>0.53</v>
      </c>
      <c r="T9" s="92">
        <f t="shared" si="9"/>
        <v>0.53</v>
      </c>
      <c r="U9" s="92">
        <f t="shared" si="10"/>
        <v>0.53</v>
      </c>
      <c r="V9" s="92">
        <f t="shared" si="11"/>
        <v>0.56000000000000005</v>
      </c>
      <c r="W9" s="92">
        <f t="shared" si="12"/>
        <v>0.52</v>
      </c>
      <c r="X9" s="92">
        <f t="shared" si="13"/>
        <v>0.52</v>
      </c>
      <c r="Y9" s="92">
        <f t="shared" si="14"/>
        <v>0.5</v>
      </c>
      <c r="Z9" s="92">
        <f t="shared" si="15"/>
        <v>0.52</v>
      </c>
      <c r="AA9" s="92">
        <f t="shared" si="16"/>
        <v>0.46</v>
      </c>
      <c r="AB9" s="92">
        <f t="shared" si="17"/>
        <v>0.56000000000000005</v>
      </c>
      <c r="AC9" s="92">
        <f t="shared" si="18"/>
        <v>0.55000000000000004</v>
      </c>
      <c r="AD9" s="92">
        <f t="shared" si="19"/>
        <v>0.56999999999999995</v>
      </c>
      <c r="AE9" s="92">
        <f t="shared" si="20"/>
        <v>0.5</v>
      </c>
      <c r="AF9" s="92">
        <f t="shared" si="21"/>
        <v>0.55000000000000004</v>
      </c>
      <c r="AG9" s="92">
        <f t="shared" si="22"/>
        <v>0.47</v>
      </c>
      <c r="AH9" s="92">
        <f t="shared" si="23"/>
        <v>0.5</v>
      </c>
      <c r="AI9" s="92">
        <f t="shared" si="24"/>
        <v>0.52</v>
      </c>
      <c r="AJ9" s="92">
        <f t="shared" si="25"/>
        <v>0.5</v>
      </c>
    </row>
    <row r="10" spans="1:36" ht="12.95" customHeight="1" x14ac:dyDescent="0.15">
      <c r="A10" s="91">
        <v>967</v>
      </c>
      <c r="B10" s="135" t="s">
        <v>64</v>
      </c>
      <c r="C10" s="136"/>
      <c r="D10" s="91">
        <v>24</v>
      </c>
      <c r="E10" s="91">
        <v>16</v>
      </c>
      <c r="F10" s="4">
        <f t="shared" si="0"/>
        <v>0.35</v>
      </c>
      <c r="G10" s="5" t="s">
        <v>65</v>
      </c>
      <c r="H10" s="91" t="s">
        <v>61</v>
      </c>
      <c r="I10" s="5" t="s">
        <v>65</v>
      </c>
      <c r="J10" s="1" t="s">
        <v>15</v>
      </c>
      <c r="K10" s="92">
        <f t="shared" si="1"/>
        <v>0.32</v>
      </c>
      <c r="L10" s="92">
        <f t="shared" si="2"/>
        <v>0.35</v>
      </c>
      <c r="M10" s="92">
        <f t="shared" si="3"/>
        <v>0.35</v>
      </c>
      <c r="N10" s="92">
        <f t="shared" si="4"/>
        <v>0.35</v>
      </c>
      <c r="O10" s="92">
        <f t="shared" si="5"/>
        <v>0.36</v>
      </c>
      <c r="P10" s="92">
        <f t="shared" si="26"/>
        <v>0.35</v>
      </c>
      <c r="Q10" s="92">
        <f t="shared" si="6"/>
        <v>0.32</v>
      </c>
      <c r="R10" s="92">
        <f t="shared" si="7"/>
        <v>0.36</v>
      </c>
      <c r="S10" s="92">
        <f t="shared" si="8"/>
        <v>0.35</v>
      </c>
      <c r="T10" s="92">
        <f t="shared" si="9"/>
        <v>0.35</v>
      </c>
      <c r="U10" s="92">
        <f t="shared" si="10"/>
        <v>0.35</v>
      </c>
      <c r="V10" s="92">
        <f t="shared" si="11"/>
        <v>0.37</v>
      </c>
      <c r="W10" s="92">
        <f t="shared" si="12"/>
        <v>0.35</v>
      </c>
      <c r="X10" s="92">
        <f t="shared" si="13"/>
        <v>0.35</v>
      </c>
      <c r="Y10" s="92">
        <f t="shared" si="14"/>
        <v>0.32</v>
      </c>
      <c r="Z10" s="92">
        <f t="shared" si="15"/>
        <v>0.35</v>
      </c>
      <c r="AA10" s="92">
        <f t="shared" si="16"/>
        <v>0.31</v>
      </c>
      <c r="AB10" s="92">
        <f t="shared" si="17"/>
        <v>0.37</v>
      </c>
      <c r="AC10" s="92">
        <f t="shared" si="18"/>
        <v>0.36</v>
      </c>
      <c r="AD10" s="92">
        <f t="shared" si="19"/>
        <v>0.39</v>
      </c>
      <c r="AE10" s="92">
        <f t="shared" si="20"/>
        <v>0.33</v>
      </c>
      <c r="AF10" s="92">
        <f t="shared" si="21"/>
        <v>0.36</v>
      </c>
      <c r="AG10" s="92">
        <f t="shared" si="22"/>
        <v>0.31</v>
      </c>
      <c r="AH10" s="92">
        <f t="shared" si="23"/>
        <v>0.33</v>
      </c>
      <c r="AI10" s="92">
        <f t="shared" si="24"/>
        <v>0.35</v>
      </c>
      <c r="AJ10" s="92">
        <f t="shared" si="25"/>
        <v>0.33</v>
      </c>
    </row>
    <row r="11" spans="1:36" ht="12.95" customHeight="1" x14ac:dyDescent="0.15">
      <c r="A11" s="91">
        <v>968</v>
      </c>
      <c r="B11" s="135" t="s">
        <v>64</v>
      </c>
      <c r="C11" s="136"/>
      <c r="D11" s="91">
        <v>22</v>
      </c>
      <c r="E11" s="91">
        <v>17</v>
      </c>
      <c r="F11" s="4">
        <f t="shared" si="0"/>
        <v>0.32</v>
      </c>
      <c r="G11" s="5"/>
      <c r="H11" s="91"/>
      <c r="I11" s="5"/>
      <c r="J11" s="1" t="s">
        <v>15</v>
      </c>
      <c r="K11" s="92">
        <f t="shared" si="1"/>
        <v>0.28999999999999998</v>
      </c>
      <c r="L11" s="92">
        <f t="shared" si="2"/>
        <v>0.32</v>
      </c>
      <c r="M11" s="92">
        <f t="shared" si="3"/>
        <v>0.32</v>
      </c>
      <c r="N11" s="92">
        <f t="shared" si="4"/>
        <v>0.32</v>
      </c>
      <c r="O11" s="92">
        <f t="shared" si="5"/>
        <v>0.32</v>
      </c>
      <c r="P11" s="92">
        <f t="shared" si="26"/>
        <v>0.32</v>
      </c>
      <c r="Q11" s="92">
        <f t="shared" si="6"/>
        <v>0.28999999999999998</v>
      </c>
      <c r="R11" s="92">
        <f t="shared" si="7"/>
        <v>0.32</v>
      </c>
      <c r="S11" s="92">
        <f t="shared" si="8"/>
        <v>0.32</v>
      </c>
      <c r="T11" s="92">
        <f t="shared" si="9"/>
        <v>0.33</v>
      </c>
      <c r="U11" s="92">
        <f t="shared" si="10"/>
        <v>0.32</v>
      </c>
      <c r="V11" s="92">
        <f t="shared" si="11"/>
        <v>0.33</v>
      </c>
      <c r="W11" s="92">
        <f t="shared" si="12"/>
        <v>0.31</v>
      </c>
      <c r="X11" s="92">
        <f t="shared" si="13"/>
        <v>0.32</v>
      </c>
      <c r="Y11" s="92">
        <f t="shared" si="14"/>
        <v>0.28999999999999998</v>
      </c>
      <c r="Z11" s="92">
        <f t="shared" si="15"/>
        <v>0.32</v>
      </c>
      <c r="AA11" s="92">
        <f t="shared" si="16"/>
        <v>0.28000000000000003</v>
      </c>
      <c r="AB11" s="92">
        <f t="shared" si="17"/>
        <v>0.33</v>
      </c>
      <c r="AC11" s="92">
        <f t="shared" si="18"/>
        <v>0.33</v>
      </c>
      <c r="AD11" s="92">
        <f t="shared" si="19"/>
        <v>0.36</v>
      </c>
      <c r="AE11" s="92">
        <f t="shared" si="20"/>
        <v>0.28999999999999998</v>
      </c>
      <c r="AF11" s="92">
        <f t="shared" si="21"/>
        <v>0.33</v>
      </c>
      <c r="AG11" s="92">
        <f t="shared" si="22"/>
        <v>0.28000000000000003</v>
      </c>
      <c r="AH11" s="92">
        <f t="shared" si="23"/>
        <v>0.28999999999999998</v>
      </c>
      <c r="AI11" s="92">
        <f t="shared" si="24"/>
        <v>0.32</v>
      </c>
      <c r="AJ11" s="92">
        <f t="shared" si="25"/>
        <v>0.28999999999999998</v>
      </c>
    </row>
    <row r="12" spans="1:36" ht="12.95" customHeight="1" x14ac:dyDescent="0.15">
      <c r="A12" s="91">
        <v>969</v>
      </c>
      <c r="B12" s="135" t="s">
        <v>64</v>
      </c>
      <c r="C12" s="136"/>
      <c r="D12" s="91">
        <v>22</v>
      </c>
      <c r="E12" s="91">
        <v>16</v>
      </c>
      <c r="F12" s="4">
        <f t="shared" si="0"/>
        <v>0.3</v>
      </c>
      <c r="G12" s="5"/>
      <c r="H12" s="91"/>
      <c r="I12" s="5"/>
      <c r="J12" s="1" t="s">
        <v>15</v>
      </c>
      <c r="K12" s="92">
        <f t="shared" si="1"/>
        <v>0.28000000000000003</v>
      </c>
      <c r="L12" s="92">
        <f t="shared" si="2"/>
        <v>0.3</v>
      </c>
      <c r="M12" s="92">
        <f t="shared" si="3"/>
        <v>0.3</v>
      </c>
      <c r="N12" s="92">
        <f t="shared" si="4"/>
        <v>0.3</v>
      </c>
      <c r="O12" s="92">
        <f t="shared" si="5"/>
        <v>0.3</v>
      </c>
      <c r="P12" s="92">
        <f t="shared" si="26"/>
        <v>0.3</v>
      </c>
      <c r="Q12" s="92">
        <f t="shared" si="6"/>
        <v>0.28000000000000003</v>
      </c>
      <c r="R12" s="92">
        <f t="shared" si="7"/>
        <v>0.3</v>
      </c>
      <c r="S12" s="92">
        <f t="shared" si="8"/>
        <v>0.3</v>
      </c>
      <c r="T12" s="92">
        <f t="shared" si="9"/>
        <v>0.3</v>
      </c>
      <c r="U12" s="92">
        <f t="shared" si="10"/>
        <v>0.3</v>
      </c>
      <c r="V12" s="92">
        <f t="shared" si="11"/>
        <v>0.32</v>
      </c>
      <c r="W12" s="92">
        <f t="shared" si="12"/>
        <v>0.3</v>
      </c>
      <c r="X12" s="92">
        <f t="shared" si="13"/>
        <v>0.3</v>
      </c>
      <c r="Y12" s="92">
        <f t="shared" si="14"/>
        <v>0.27</v>
      </c>
      <c r="Z12" s="92">
        <f t="shared" si="15"/>
        <v>0.3</v>
      </c>
      <c r="AA12" s="92">
        <f t="shared" si="16"/>
        <v>0.27</v>
      </c>
      <c r="AB12" s="92">
        <f t="shared" si="17"/>
        <v>0.31</v>
      </c>
      <c r="AC12" s="92">
        <f t="shared" si="18"/>
        <v>0.31</v>
      </c>
      <c r="AD12" s="92">
        <f t="shared" si="19"/>
        <v>0.34</v>
      </c>
      <c r="AE12" s="92">
        <f t="shared" si="20"/>
        <v>0.28000000000000003</v>
      </c>
      <c r="AF12" s="92">
        <f t="shared" si="21"/>
        <v>0.31</v>
      </c>
      <c r="AG12" s="92">
        <f t="shared" si="22"/>
        <v>0.27</v>
      </c>
      <c r="AH12" s="92">
        <f t="shared" si="23"/>
        <v>0.28000000000000003</v>
      </c>
      <c r="AI12" s="92">
        <f t="shared" si="24"/>
        <v>0.3</v>
      </c>
      <c r="AJ12" s="92">
        <f t="shared" si="25"/>
        <v>0.28000000000000003</v>
      </c>
    </row>
    <row r="13" spans="1:36" ht="12.95" customHeight="1" x14ac:dyDescent="0.15">
      <c r="A13" s="91">
        <v>970</v>
      </c>
      <c r="B13" s="135" t="s">
        <v>64</v>
      </c>
      <c r="C13" s="136"/>
      <c r="D13" s="91">
        <v>30</v>
      </c>
      <c r="E13" s="91">
        <v>19</v>
      </c>
      <c r="F13" s="4">
        <f t="shared" si="0"/>
        <v>0.63</v>
      </c>
      <c r="G13" s="5"/>
      <c r="H13" s="91"/>
      <c r="I13" s="5"/>
      <c r="J13" s="1" t="s">
        <v>15</v>
      </c>
      <c r="K13" s="92">
        <f t="shared" si="1"/>
        <v>0.56000000000000005</v>
      </c>
      <c r="L13" s="92">
        <f t="shared" si="2"/>
        <v>0.64</v>
      </c>
      <c r="M13" s="92">
        <f t="shared" si="3"/>
        <v>0.63</v>
      </c>
      <c r="N13" s="92">
        <f t="shared" si="4"/>
        <v>0.62</v>
      </c>
      <c r="O13" s="92">
        <f t="shared" si="5"/>
        <v>0.63</v>
      </c>
      <c r="P13" s="92">
        <f t="shared" si="26"/>
        <v>0.63</v>
      </c>
      <c r="Q13" s="92">
        <f t="shared" si="6"/>
        <v>0.56999999999999995</v>
      </c>
      <c r="R13" s="92">
        <f t="shared" si="7"/>
        <v>0.65</v>
      </c>
      <c r="S13" s="92">
        <f t="shared" si="8"/>
        <v>0.63</v>
      </c>
      <c r="T13" s="92">
        <f t="shared" si="9"/>
        <v>0.64</v>
      </c>
      <c r="U13" s="92">
        <f t="shared" si="10"/>
        <v>0.63</v>
      </c>
      <c r="V13" s="92">
        <f t="shared" si="11"/>
        <v>0.68</v>
      </c>
      <c r="W13" s="92">
        <f t="shared" si="12"/>
        <v>0.62</v>
      </c>
      <c r="X13" s="92">
        <f t="shared" si="13"/>
        <v>0.62</v>
      </c>
      <c r="Y13" s="92">
        <f t="shared" si="14"/>
        <v>0.6</v>
      </c>
      <c r="Z13" s="92">
        <f t="shared" si="15"/>
        <v>0.62</v>
      </c>
      <c r="AA13" s="92">
        <f t="shared" si="16"/>
        <v>0.55000000000000004</v>
      </c>
      <c r="AB13" s="92">
        <f t="shared" si="17"/>
        <v>0.68</v>
      </c>
      <c r="AC13" s="92">
        <f t="shared" si="18"/>
        <v>0.67</v>
      </c>
      <c r="AD13" s="92">
        <f t="shared" si="19"/>
        <v>0.67</v>
      </c>
      <c r="AE13" s="92">
        <f t="shared" si="20"/>
        <v>0.6</v>
      </c>
      <c r="AF13" s="92">
        <f t="shared" si="21"/>
        <v>0.67</v>
      </c>
      <c r="AG13" s="92">
        <f t="shared" si="22"/>
        <v>0.56000000000000005</v>
      </c>
      <c r="AH13" s="92">
        <f t="shared" si="23"/>
        <v>0.6</v>
      </c>
      <c r="AI13" s="92">
        <f t="shared" si="24"/>
        <v>0.62</v>
      </c>
      <c r="AJ13" s="92">
        <f t="shared" si="25"/>
        <v>0.6</v>
      </c>
    </row>
    <row r="14" spans="1:36" ht="12.95" customHeight="1" x14ac:dyDescent="0.15">
      <c r="A14" s="91">
        <v>971</v>
      </c>
      <c r="B14" s="135" t="s">
        <v>64</v>
      </c>
      <c r="C14" s="136"/>
      <c r="D14" s="91">
        <v>24</v>
      </c>
      <c r="E14" s="91">
        <v>16</v>
      </c>
      <c r="F14" s="4">
        <f t="shared" si="0"/>
        <v>0.35</v>
      </c>
      <c r="G14" s="5" t="s">
        <v>65</v>
      </c>
      <c r="H14" s="91" t="s">
        <v>61</v>
      </c>
      <c r="I14" s="5" t="s">
        <v>65</v>
      </c>
      <c r="J14" s="1" t="s">
        <v>15</v>
      </c>
      <c r="K14" s="92">
        <f t="shared" si="1"/>
        <v>0.32</v>
      </c>
      <c r="L14" s="92">
        <f t="shared" si="2"/>
        <v>0.35</v>
      </c>
      <c r="M14" s="92">
        <f t="shared" si="3"/>
        <v>0.35</v>
      </c>
      <c r="N14" s="92">
        <f t="shared" si="4"/>
        <v>0.35</v>
      </c>
      <c r="O14" s="92">
        <f t="shared" si="5"/>
        <v>0.36</v>
      </c>
      <c r="P14" s="92">
        <f t="shared" si="26"/>
        <v>0.35</v>
      </c>
      <c r="Q14" s="92">
        <f t="shared" si="6"/>
        <v>0.32</v>
      </c>
      <c r="R14" s="92">
        <f t="shared" si="7"/>
        <v>0.36</v>
      </c>
      <c r="S14" s="92">
        <f t="shared" si="8"/>
        <v>0.35</v>
      </c>
      <c r="T14" s="92">
        <f t="shared" si="9"/>
        <v>0.35</v>
      </c>
      <c r="U14" s="92">
        <f t="shared" si="10"/>
        <v>0.35</v>
      </c>
      <c r="V14" s="92">
        <f t="shared" si="11"/>
        <v>0.37</v>
      </c>
      <c r="W14" s="92">
        <f t="shared" si="12"/>
        <v>0.35</v>
      </c>
      <c r="X14" s="92">
        <f t="shared" si="13"/>
        <v>0.35</v>
      </c>
      <c r="Y14" s="92">
        <f t="shared" si="14"/>
        <v>0.32</v>
      </c>
      <c r="Z14" s="92">
        <f t="shared" si="15"/>
        <v>0.35</v>
      </c>
      <c r="AA14" s="92">
        <f t="shared" si="16"/>
        <v>0.31</v>
      </c>
      <c r="AB14" s="92">
        <f t="shared" si="17"/>
        <v>0.37</v>
      </c>
      <c r="AC14" s="92">
        <f t="shared" si="18"/>
        <v>0.36</v>
      </c>
      <c r="AD14" s="92">
        <f t="shared" si="19"/>
        <v>0.39</v>
      </c>
      <c r="AE14" s="92">
        <f t="shared" si="20"/>
        <v>0.33</v>
      </c>
      <c r="AF14" s="92">
        <f t="shared" si="21"/>
        <v>0.36</v>
      </c>
      <c r="AG14" s="92">
        <f t="shared" si="22"/>
        <v>0.31</v>
      </c>
      <c r="AH14" s="92">
        <f t="shared" si="23"/>
        <v>0.33</v>
      </c>
      <c r="AI14" s="92">
        <f t="shared" si="24"/>
        <v>0.35</v>
      </c>
      <c r="AJ14" s="92">
        <f t="shared" si="25"/>
        <v>0.33</v>
      </c>
    </row>
    <row r="15" spans="1:36" ht="12.95" customHeight="1" x14ac:dyDescent="0.15">
      <c r="A15" s="91"/>
      <c r="B15" s="135"/>
      <c r="C15" s="136"/>
      <c r="D15" s="91"/>
      <c r="E15" s="91"/>
      <c r="F15" s="4" t="str">
        <f t="shared" si="0"/>
        <v/>
      </c>
      <c r="G15" s="91"/>
      <c r="H15" s="91"/>
      <c r="I15" s="91"/>
      <c r="J15" s="1" t="s">
        <v>15</v>
      </c>
      <c r="K15" s="92" t="e">
        <f t="shared" si="1"/>
        <v>#NUM!</v>
      </c>
      <c r="L15" s="92" t="e">
        <f t="shared" si="2"/>
        <v>#NUM!</v>
      </c>
      <c r="M15" s="92" t="e">
        <f t="shared" si="3"/>
        <v>#NUM!</v>
      </c>
      <c r="N15" s="92" t="e">
        <f t="shared" si="4"/>
        <v>#NUM!</v>
      </c>
      <c r="O15" s="92" t="e">
        <f t="shared" si="5"/>
        <v>#NUM!</v>
      </c>
      <c r="P15" s="92" t="e">
        <f t="shared" si="26"/>
        <v>#N/A</v>
      </c>
      <c r="Q15" s="92" t="e">
        <f t="shared" si="6"/>
        <v>#NUM!</v>
      </c>
      <c r="R15" s="92" t="e">
        <f t="shared" si="7"/>
        <v>#NUM!</v>
      </c>
      <c r="S15" s="92" t="e">
        <f t="shared" si="8"/>
        <v>#NUM!</v>
      </c>
      <c r="T15" s="92" t="e">
        <f t="shared" si="9"/>
        <v>#NUM!</v>
      </c>
      <c r="U15" s="92" t="e">
        <f t="shared" si="10"/>
        <v>#N/A</v>
      </c>
      <c r="V15" s="92" t="e">
        <f t="shared" si="11"/>
        <v>#NUM!</v>
      </c>
      <c r="W15" s="92" t="e">
        <f t="shared" si="12"/>
        <v>#NUM!</v>
      </c>
      <c r="X15" s="92" t="e">
        <f t="shared" si="13"/>
        <v>#NUM!</v>
      </c>
      <c r="Y15" s="92" t="e">
        <f t="shared" si="14"/>
        <v>#NUM!</v>
      </c>
      <c r="Z15" s="92" t="e">
        <f t="shared" si="15"/>
        <v>#N/A</v>
      </c>
      <c r="AA15" s="92" t="e">
        <f t="shared" si="16"/>
        <v>#NUM!</v>
      </c>
      <c r="AB15" s="92" t="e">
        <f t="shared" si="17"/>
        <v>#NUM!</v>
      </c>
      <c r="AC15" s="92" t="e">
        <f t="shared" si="18"/>
        <v>#NUM!</v>
      </c>
      <c r="AD15" s="92" t="e">
        <f t="shared" si="19"/>
        <v>#NUM!</v>
      </c>
      <c r="AE15" s="92" t="e">
        <f t="shared" si="20"/>
        <v>#NUM!</v>
      </c>
      <c r="AF15" s="92" t="e">
        <f t="shared" si="21"/>
        <v>#N/A</v>
      </c>
      <c r="AG15" s="92" t="e">
        <f t="shared" si="22"/>
        <v>#NUM!</v>
      </c>
      <c r="AH15" s="92" t="e">
        <f t="shared" si="23"/>
        <v>#NUM!</v>
      </c>
      <c r="AI15" s="92" t="e">
        <f t="shared" si="24"/>
        <v>#NUM!</v>
      </c>
      <c r="AJ15" s="92" t="e">
        <f t="shared" si="25"/>
        <v>#N/A</v>
      </c>
    </row>
    <row r="16" spans="1:36" ht="12.95" customHeight="1" x14ac:dyDescent="0.15">
      <c r="A16" s="91"/>
      <c r="B16" s="135"/>
      <c r="C16" s="136"/>
      <c r="D16" s="91"/>
      <c r="E16" s="91"/>
      <c r="F16" s="4" t="str">
        <f t="shared" si="0"/>
        <v/>
      </c>
      <c r="G16" s="5"/>
      <c r="H16" s="91"/>
      <c r="I16" s="5"/>
      <c r="J16" s="1" t="s">
        <v>15</v>
      </c>
      <c r="K16" s="92" t="e">
        <f t="shared" si="1"/>
        <v>#NUM!</v>
      </c>
      <c r="L16" s="92" t="e">
        <f t="shared" si="2"/>
        <v>#NUM!</v>
      </c>
      <c r="M16" s="92" t="e">
        <f t="shared" si="3"/>
        <v>#NUM!</v>
      </c>
      <c r="N16" s="92" t="e">
        <f t="shared" si="4"/>
        <v>#NUM!</v>
      </c>
      <c r="O16" s="92" t="e">
        <f t="shared" si="5"/>
        <v>#NUM!</v>
      </c>
      <c r="P16" s="92" t="e">
        <f t="shared" si="26"/>
        <v>#N/A</v>
      </c>
      <c r="Q16" s="92" t="e">
        <f t="shared" si="6"/>
        <v>#NUM!</v>
      </c>
      <c r="R16" s="92" t="e">
        <f t="shared" si="7"/>
        <v>#NUM!</v>
      </c>
      <c r="S16" s="92" t="e">
        <f t="shared" si="8"/>
        <v>#NUM!</v>
      </c>
      <c r="T16" s="92" t="e">
        <f t="shared" si="9"/>
        <v>#NUM!</v>
      </c>
      <c r="U16" s="92" t="e">
        <f t="shared" si="10"/>
        <v>#N/A</v>
      </c>
      <c r="V16" s="92" t="e">
        <f t="shared" si="11"/>
        <v>#NUM!</v>
      </c>
      <c r="W16" s="92" t="e">
        <f t="shared" si="12"/>
        <v>#NUM!</v>
      </c>
      <c r="X16" s="92" t="e">
        <f t="shared" si="13"/>
        <v>#NUM!</v>
      </c>
      <c r="Y16" s="92" t="e">
        <f t="shared" si="14"/>
        <v>#NUM!</v>
      </c>
      <c r="Z16" s="92" t="e">
        <f t="shared" si="15"/>
        <v>#N/A</v>
      </c>
      <c r="AA16" s="92" t="e">
        <f t="shared" si="16"/>
        <v>#NUM!</v>
      </c>
      <c r="AB16" s="92" t="e">
        <f t="shared" si="17"/>
        <v>#NUM!</v>
      </c>
      <c r="AC16" s="92" t="e">
        <f t="shared" si="18"/>
        <v>#NUM!</v>
      </c>
      <c r="AD16" s="92" t="e">
        <f t="shared" si="19"/>
        <v>#NUM!</v>
      </c>
      <c r="AE16" s="92" t="e">
        <f t="shared" si="20"/>
        <v>#NUM!</v>
      </c>
      <c r="AF16" s="92" t="e">
        <f t="shared" si="21"/>
        <v>#N/A</v>
      </c>
      <c r="AG16" s="92" t="e">
        <f t="shared" si="22"/>
        <v>#NUM!</v>
      </c>
      <c r="AH16" s="92" t="e">
        <f t="shared" si="23"/>
        <v>#NUM!</v>
      </c>
      <c r="AI16" s="92" t="e">
        <f t="shared" si="24"/>
        <v>#NUM!</v>
      </c>
      <c r="AJ16" s="92" t="e">
        <f t="shared" si="25"/>
        <v>#N/A</v>
      </c>
    </row>
    <row r="17" spans="1:36" ht="12.95" customHeight="1" x14ac:dyDescent="0.15">
      <c r="A17" s="91"/>
      <c r="B17" s="135"/>
      <c r="C17" s="136"/>
      <c r="D17" s="91"/>
      <c r="E17" s="91"/>
      <c r="F17" s="4" t="str">
        <f t="shared" si="0"/>
        <v/>
      </c>
      <c r="G17" s="91"/>
      <c r="H17" s="91"/>
      <c r="I17" s="91"/>
      <c r="J17" s="1" t="s">
        <v>15</v>
      </c>
      <c r="K17" s="92" t="e">
        <f t="shared" si="1"/>
        <v>#NUM!</v>
      </c>
      <c r="L17" s="92" t="e">
        <f t="shared" si="2"/>
        <v>#NUM!</v>
      </c>
      <c r="M17" s="92" t="e">
        <f t="shared" si="3"/>
        <v>#NUM!</v>
      </c>
      <c r="N17" s="92" t="e">
        <f t="shared" si="4"/>
        <v>#NUM!</v>
      </c>
      <c r="O17" s="92" t="e">
        <f t="shared" si="5"/>
        <v>#NUM!</v>
      </c>
      <c r="P17" s="92" t="e">
        <f t="shared" si="26"/>
        <v>#N/A</v>
      </c>
      <c r="Q17" s="92" t="e">
        <f t="shared" si="6"/>
        <v>#NUM!</v>
      </c>
      <c r="R17" s="92" t="e">
        <f t="shared" si="7"/>
        <v>#NUM!</v>
      </c>
      <c r="S17" s="92" t="e">
        <f t="shared" si="8"/>
        <v>#NUM!</v>
      </c>
      <c r="T17" s="92" t="e">
        <f t="shared" si="9"/>
        <v>#NUM!</v>
      </c>
      <c r="U17" s="92" t="e">
        <f t="shared" si="10"/>
        <v>#N/A</v>
      </c>
      <c r="V17" s="92" t="e">
        <f t="shared" si="11"/>
        <v>#NUM!</v>
      </c>
      <c r="W17" s="92" t="e">
        <f t="shared" si="12"/>
        <v>#NUM!</v>
      </c>
      <c r="X17" s="92" t="e">
        <f t="shared" si="13"/>
        <v>#NUM!</v>
      </c>
      <c r="Y17" s="92" t="e">
        <f t="shared" si="14"/>
        <v>#NUM!</v>
      </c>
      <c r="Z17" s="92" t="e">
        <f t="shared" si="15"/>
        <v>#N/A</v>
      </c>
      <c r="AA17" s="92" t="e">
        <f t="shared" si="16"/>
        <v>#NUM!</v>
      </c>
      <c r="AB17" s="92" t="e">
        <f t="shared" si="17"/>
        <v>#NUM!</v>
      </c>
      <c r="AC17" s="92" t="e">
        <f t="shared" si="18"/>
        <v>#NUM!</v>
      </c>
      <c r="AD17" s="92" t="e">
        <f t="shared" si="19"/>
        <v>#NUM!</v>
      </c>
      <c r="AE17" s="92" t="e">
        <f t="shared" si="20"/>
        <v>#NUM!</v>
      </c>
      <c r="AF17" s="92" t="e">
        <f t="shared" si="21"/>
        <v>#N/A</v>
      </c>
      <c r="AG17" s="92" t="e">
        <f t="shared" si="22"/>
        <v>#NUM!</v>
      </c>
      <c r="AH17" s="92" t="e">
        <f t="shared" si="23"/>
        <v>#NUM!</v>
      </c>
      <c r="AI17" s="92" t="e">
        <f t="shared" si="24"/>
        <v>#NUM!</v>
      </c>
      <c r="AJ17" s="92" t="e">
        <f t="shared" si="25"/>
        <v>#N/A</v>
      </c>
    </row>
    <row r="18" spans="1:36" ht="12.95" customHeight="1" x14ac:dyDescent="0.15">
      <c r="A18" s="91"/>
      <c r="B18" s="135"/>
      <c r="C18" s="136"/>
      <c r="D18" s="91"/>
      <c r="E18" s="91"/>
      <c r="F18" s="4" t="str">
        <f t="shared" si="0"/>
        <v/>
      </c>
      <c r="G18" s="5"/>
      <c r="H18" s="91"/>
      <c r="I18" s="5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35"/>
      <c r="C19" s="136"/>
      <c r="D19" s="91"/>
      <c r="E19" s="91"/>
      <c r="F19" s="4" t="str">
        <f t="shared" si="0"/>
        <v/>
      </c>
      <c r="G19" s="5"/>
      <c r="H19" s="91"/>
      <c r="I19" s="5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35"/>
      <c r="C20" s="136"/>
      <c r="D20" s="91"/>
      <c r="E20" s="91"/>
      <c r="F20" s="4" t="str">
        <f t="shared" si="0"/>
        <v/>
      </c>
      <c r="G20" s="5"/>
      <c r="H20" s="91"/>
      <c r="I20" s="5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35"/>
      <c r="C21" s="136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35"/>
      <c r="C22" s="136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35"/>
      <c r="C23" s="136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35"/>
      <c r="C24" s="136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35"/>
      <c r="C25" s="136"/>
      <c r="D25" s="91"/>
      <c r="E25" s="91"/>
      <c r="F25" s="4" t="str">
        <f t="shared" si="0"/>
        <v/>
      </c>
      <c r="G25" s="91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35"/>
      <c r="C26" s="136"/>
      <c r="D26" s="91"/>
      <c r="E26" s="91"/>
      <c r="F26" s="4" t="str">
        <f t="shared" si="0"/>
        <v/>
      </c>
      <c r="G26" s="91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35"/>
      <c r="C27" s="136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35"/>
      <c r="C28" s="136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35"/>
      <c r="C29" s="136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35"/>
      <c r="C30" s="136"/>
      <c r="D30" s="91"/>
      <c r="E30" s="91"/>
      <c r="F30" s="4" t="str">
        <f t="shared" si="0"/>
        <v/>
      </c>
      <c r="G30" s="91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210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17</v>
      </c>
      <c r="D48" s="14" t="str">
        <f>IF(D47&gt;0,ROUND(SUMIF(G4:G43,"*下層*",E4:E43)/D47,0),"")</f>
        <v/>
      </c>
      <c r="E48" s="14">
        <f>ROUND(SUM(E4:E43)/E47,0)</f>
        <v>17</v>
      </c>
      <c r="F48" s="13"/>
      <c r="G48" s="15">
        <f>C48</f>
        <v>17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26</v>
      </c>
      <c r="D49" s="14" t="str">
        <f>IF(D47&gt;0,ROUND(SUMIF(G4:G43,"*下層*",D4:D43)/D47,0),"")</f>
        <v/>
      </c>
      <c r="E49" s="14">
        <f>ROUND(SUM(D4:D43)/E47,0)</f>
        <v>26</v>
      </c>
      <c r="F49" s="13"/>
      <c r="G49" s="15">
        <f>C49</f>
        <v>26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4.9899999999999993</v>
      </c>
      <c r="D50" s="16">
        <f>SUMIF(G4:G43,"*下層*",F4:F43)</f>
        <v>0</v>
      </c>
      <c r="E50" s="4">
        <f>SUM(F4:F43)</f>
        <v>4.9899999999999993</v>
      </c>
      <c r="F50" s="13"/>
      <c r="G50" s="17">
        <f>C50*100</f>
        <v>498.99999999999994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形状比＝65、Sr＝18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16</v>
      </c>
      <c r="D55" s="14" t="str">
        <f>IF(D54&gt;0,ROUND(SUMIF(H4:H43,"▲",E4:E43)/D54,0),"")</f>
        <v/>
      </c>
      <c r="E55" s="14">
        <f>ROUND(SUMIF(H4:H43,"*",E4:E43)/E54,0)</f>
        <v>16</v>
      </c>
      <c r="F55" s="13"/>
      <c r="G55" s="15">
        <f>C55</f>
        <v>16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27</v>
      </c>
      <c r="D56" s="14" t="str">
        <f>IF(D54&gt;0,ROUND(SUMIF(H4:H43,"▲",D4:D43)/D54,0),"")</f>
        <v/>
      </c>
      <c r="E56" s="14">
        <f>ROUND(SUMIF(H4:H43,"*",D4:D43)/E54,0)</f>
        <v>27</v>
      </c>
      <c r="F56" s="13"/>
      <c r="G56" s="15">
        <f>C56</f>
        <v>27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1.22</v>
      </c>
      <c r="D57" s="16">
        <f>SUMIF(H4:H43,"▲",F4:F43)</f>
        <v>0</v>
      </c>
      <c r="E57" s="16">
        <f>SUM(C57:D57)</f>
        <v>1.22</v>
      </c>
      <c r="F57" s="13"/>
      <c r="G57" s="19">
        <f>C57*100</f>
        <v>122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27.3</v>
      </c>
      <c r="D61" s="20" t="str">
        <f>IF(D47&gt;0,ROUND(D54/D47*100,1),"")</f>
        <v/>
      </c>
      <c r="E61" s="20">
        <f>ROUND(E54/E47*100,1)</f>
        <v>27.3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24.4</v>
      </c>
      <c r="D62" s="20" t="str">
        <f>IF(D47&gt;0,ROUND(D57/D50*100,1),"")</f>
        <v/>
      </c>
      <c r="E62" s="20">
        <f>ROUND(E57/E50*100,1)</f>
        <v>24.4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26</v>
      </c>
      <c r="D68" s="14" t="str">
        <f>IF(D66&gt;0,ROUND(SUMIFS(D4:D43,G4:G43,"*下層*",H4:H43,"")/D66,0),"")</f>
        <v/>
      </c>
      <c r="E68" s="14">
        <f>IF(E66&gt;0,ROUND(SUMIF(H4:H43,"",D4:D43)/E66,0),"")</f>
        <v>26</v>
      </c>
      <c r="F68" s="13"/>
      <c r="G68" s="15">
        <f>C68</f>
        <v>26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3.7699999999999996</v>
      </c>
      <c r="D69" s="16" t="str">
        <f>IF(D66&gt;0,D50-D57,"")</f>
        <v/>
      </c>
      <c r="E69" s="4">
        <f>SUM(C69:D69)</f>
        <v>3.7699999999999996</v>
      </c>
      <c r="F69" s="13"/>
      <c r="G69" s="17">
        <f>C69*100</f>
        <v>376.99999999999994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形状比＝69、Sr＝20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23" priority="16" stopIfTrue="1">
      <formula>AND(($H4="スギ"),(#REF!&lt;12))</formula>
    </cfRule>
  </conditionalFormatting>
  <conditionalFormatting sqref="L4:L43">
    <cfRule type="expression" dxfId="222" priority="15" stopIfTrue="1">
      <formula>AND(($H4="スギ"),(#REF!&lt;22),(#REF!&gt;=12))</formula>
    </cfRule>
  </conditionalFormatting>
  <conditionalFormatting sqref="M4:M43">
    <cfRule type="expression" dxfId="221" priority="14" stopIfTrue="1">
      <formula>AND(($H4="スギ"),(#REF!&lt;32),(#REF!&gt;=22))</formula>
    </cfRule>
  </conditionalFormatting>
  <conditionalFormatting sqref="N4:N43">
    <cfRule type="expression" dxfId="220" priority="13" stopIfTrue="1">
      <formula>AND(($H4="スギ"),(#REF!&lt;42),(#REF!&gt;=32))</formula>
    </cfRule>
  </conditionalFormatting>
  <conditionalFormatting sqref="U4:U43 Z4:AF43 AJ4:AJ43 O4:P43">
    <cfRule type="expression" dxfId="219" priority="12" stopIfTrue="1">
      <formula>AND(($H4="スギ"),(#REF!&gt;=42))</formula>
    </cfRule>
  </conditionalFormatting>
  <conditionalFormatting sqref="Q4:Q43 AA4:AA43">
    <cfRule type="expression" dxfId="218" priority="11" stopIfTrue="1">
      <formula>AND(($H4="ヒノキ"),(#REF!&lt;12))</formula>
    </cfRule>
  </conditionalFormatting>
  <conditionalFormatting sqref="R4:R43 AB4:AE43">
    <cfRule type="expression" dxfId="217" priority="10" stopIfTrue="1">
      <formula>AND(($H4="ヒノキ"),(#REF!&lt;22),(#REF!&gt;=12))</formula>
    </cfRule>
  </conditionalFormatting>
  <conditionalFormatting sqref="S4:S43">
    <cfRule type="expression" dxfId="216" priority="9" stopIfTrue="1">
      <formula>AND(($H4="ヒノキ"),(#REF!&lt;32),(#REF!&gt;=22))</formula>
    </cfRule>
  </conditionalFormatting>
  <conditionalFormatting sqref="T4:U43 Z4:AF43 AJ4:AJ43">
    <cfRule type="expression" dxfId="215" priority="8" stopIfTrue="1">
      <formula>AND(($H4="ヒノキ"),(#REF!&gt;=32))</formula>
    </cfRule>
  </conditionalFormatting>
  <conditionalFormatting sqref="V4:V43 AA4:AA43">
    <cfRule type="expression" dxfId="214" priority="7" stopIfTrue="1">
      <formula>AND(($H4="アカマツ"),(#REF!&lt;12))</formula>
    </cfRule>
  </conditionalFormatting>
  <conditionalFormatting sqref="W4:W43 AB4:AB43">
    <cfRule type="expression" dxfId="213" priority="6" stopIfTrue="1">
      <formula>AND(($H4="アカマツ"),(#REF!&lt;22),(#REF!&gt;=12))</formula>
    </cfRule>
  </conditionalFormatting>
  <conditionalFormatting sqref="X4:X43 AC4:AC43">
    <cfRule type="expression" dxfId="212" priority="5" stopIfTrue="1">
      <formula>AND(($H4="アカマツ"),(#REF!&lt;42),(#REF!&gt;=22))</formula>
    </cfRule>
  </conditionalFormatting>
  <conditionalFormatting sqref="Y4:AF43 AJ4:AJ43">
    <cfRule type="expression" dxfId="211" priority="4" stopIfTrue="1">
      <formula>AND(($H4="アカマツ"),(#REF!&gt;=42))</formula>
    </cfRule>
  </conditionalFormatting>
  <conditionalFormatting sqref="AG4:AG43">
    <cfRule type="expression" dxfId="210" priority="3" stopIfTrue="1">
      <formula>AND(($H4&lt;&gt;"スギ"),($H4&lt;&gt;"ヒノキ"),($H4&lt;&gt;"アカマツ"),(#REF!&lt;12))</formula>
    </cfRule>
  </conditionalFormatting>
  <conditionalFormatting sqref="AH4:AH43">
    <cfRule type="expression" dxfId="20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0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984C7-4EB2-4E42-A72D-E0828F134209}">
  <sheetPr>
    <tabColor rgb="FF92D050"/>
  </sheetPr>
  <dimension ref="A1:AJ120"/>
  <sheetViews>
    <sheetView showGridLines="0" tabSelected="1" view="pageBreakPreview" topLeftCell="A34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5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211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941</v>
      </c>
      <c r="B4" s="135" t="s">
        <v>52</v>
      </c>
      <c r="C4" s="136"/>
      <c r="D4" s="91">
        <v>28</v>
      </c>
      <c r="E4" s="91">
        <v>25</v>
      </c>
      <c r="F4" s="4">
        <f t="shared" ref="F4:F43" si="0">IF(D4&gt;0,IF(B4="スギ",P4,IF(B4="ヒノキ",U4,IF(B4="アカマツ",Z4,IF(B4="カラマツ",AF4,AJ4)))),"")</f>
        <v>0.77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0.66</v>
      </c>
      <c r="L4" s="92">
        <f t="shared" ref="L4:L43" si="2">ROUND(10^(-5+0.73504+1.83346*LOG(D4)+1.06569*LOG(E4)),2)</f>
        <v>0.76</v>
      </c>
      <c r="M4" s="92">
        <f t="shared" ref="M4:M43" si="3">ROUND(10^(-5+0.71514+1.74357*LOG(D4)+1.17719*LOG(E4)),2)</f>
        <v>0.77</v>
      </c>
      <c r="N4" s="92">
        <f t="shared" ref="N4:N43" si="4">ROUND(10^(-5+0.82956+1.76381*LOG(D4)+1.06412*LOG(E4)),2)</f>
        <v>0.74</v>
      </c>
      <c r="O4" s="92">
        <f t="shared" ref="O4:O43" si="5">ROUND(10^(-5+0.88226+1.79204*LOG(D4)+0.99303*LOG(E4)),2)</f>
        <v>0.73</v>
      </c>
      <c r="P4" s="92">
        <f>HLOOKUP($D4,K$3:O$43,MATCH($A4,$A$3:$A$43,0),1)</f>
        <v>0.77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0.66</v>
      </c>
      <c r="R4" s="92">
        <f t="shared" ref="R4:R43" si="7">ROUND(10^(1.905709*LOG(D4)+1.011385*LOG(E4)-4.293729),2)</f>
        <v>0.76</v>
      </c>
      <c r="S4" s="92">
        <f t="shared" ref="S4:S43" si="8">ROUND(10^(1.771888*LOG(D4)+1.138415*LOG(E4)-4.271259),2)</f>
        <v>0.77</v>
      </c>
      <c r="T4" s="92">
        <f t="shared" ref="T4:T43" si="9">ROUND(10^(1.671519*LOG(D4)+1.363617*LOG(E4)-4.404407),2)</f>
        <v>0.83</v>
      </c>
      <c r="U4" s="92">
        <f t="shared" ref="U4:U43" si="10">HLOOKUP($D4,Q$3:T$43,MATCH($A4,$A$3:$A$43,0),1)</f>
        <v>0.77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0.77</v>
      </c>
      <c r="W4" s="92">
        <f t="shared" ref="W4:W43" si="12">ROUND(10^(-4.155639+1.847898*LOG(D4)+0.951955*LOG(E4)),2)</f>
        <v>0.71</v>
      </c>
      <c r="X4" s="92">
        <f t="shared" ref="X4:X43" si="13">ROUND(10^(-4.194535+1.804172*LOG(D4)+1.034248*LOG(E4)),2)</f>
        <v>0.73</v>
      </c>
      <c r="Y4" s="92">
        <f t="shared" ref="Y4:Y43" si="14">ROUND(10^(-4.42347+2.006485*LOG(D4)+0.967757*LOG(E4)),2)</f>
        <v>0.68</v>
      </c>
      <c r="Z4" s="92">
        <f t="shared" ref="Z4:Z43" si="15">HLOOKUP($D4,V$3:Y$43,MATCH($A4,$A$3:$A$43,0),1)</f>
        <v>0.73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0.63</v>
      </c>
      <c r="AB4" s="92">
        <f t="shared" ref="AB4:AB43" si="17">ROUND(10^(1.979213*LOG(D4)+0.998347*LOG(E4)-4.369281),2)</f>
        <v>0.78</v>
      </c>
      <c r="AC4" s="92">
        <f t="shared" ref="AC4:AC43" si="18">ROUND(10^(1.904401*LOG(D4)+1.062478*LOG(E4)-4.348104),2)</f>
        <v>0.78</v>
      </c>
      <c r="AD4" s="92">
        <f t="shared" ref="AD4:AD43" si="19">ROUND(10^(1.640825*LOG(D4)+1.080387*LOG(E4)-3.976731),2)</f>
        <v>0.81</v>
      </c>
      <c r="AE4" s="92">
        <f t="shared" ref="AE4:AE43" si="20">ROUND(10^(1.90887*LOG(D4)+1.088002*LOG(E4)-4.431495),2)</f>
        <v>0.71</v>
      </c>
      <c r="AF4" s="92">
        <f t="shared" ref="AF4:AF43" si="21">HLOOKUP($D4,AA$3:AE$43,MATCH($A4,$A$3:$A$43,0),1)</f>
        <v>0.78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0.62</v>
      </c>
      <c r="AH4" s="92">
        <f t="shared" ref="AH4:AH43" si="23">ROUND(10^(1.93813902*LOG(D4)+0.96697002*LOG(E4)-4.32216295),2)</f>
        <v>0.68</v>
      </c>
      <c r="AI4" s="92">
        <f t="shared" ref="AI4:AI43" si="24">ROUND(10^(1.82464098*LOG(D4)+0.97625989*LOG(E4)-4.15096808),2)</f>
        <v>0.72</v>
      </c>
      <c r="AJ4" s="92">
        <f t="shared" ref="AJ4:AJ43" si="25">HLOOKUP($D4,AG$3:AI$43,MATCH($A4,$A$3:$A$43,0),1)</f>
        <v>0.68</v>
      </c>
    </row>
    <row r="5" spans="1:36" ht="12.95" customHeight="1" x14ac:dyDescent="0.15">
      <c r="A5" s="91">
        <v>942</v>
      </c>
      <c r="B5" s="135" t="s">
        <v>52</v>
      </c>
      <c r="C5" s="136"/>
      <c r="D5" s="91">
        <v>18</v>
      </c>
      <c r="E5" s="91">
        <v>18</v>
      </c>
      <c r="F5" s="4">
        <f t="shared" si="0"/>
        <v>0.24</v>
      </c>
      <c r="G5" s="5" t="s">
        <v>65</v>
      </c>
      <c r="H5" s="91" t="s">
        <v>61</v>
      </c>
      <c r="I5" s="5" t="s">
        <v>65</v>
      </c>
      <c r="J5" s="1" t="s">
        <v>15</v>
      </c>
      <c r="K5" s="92">
        <f t="shared" si="1"/>
        <v>0.22</v>
      </c>
      <c r="L5" s="92">
        <f t="shared" si="2"/>
        <v>0.24</v>
      </c>
      <c r="M5" s="92">
        <f t="shared" si="3"/>
        <v>0.24</v>
      </c>
      <c r="N5" s="92">
        <f t="shared" si="4"/>
        <v>0.24</v>
      </c>
      <c r="O5" s="92">
        <f t="shared" si="5"/>
        <v>0.24</v>
      </c>
      <c r="P5" s="92">
        <f t="shared" ref="P5:P43" si="26">HLOOKUP($D5,K$3:O$43,MATCH(A5,$A$3:$A$43,0),1)</f>
        <v>0.24</v>
      </c>
      <c r="Q5" s="92">
        <f t="shared" si="6"/>
        <v>0.22</v>
      </c>
      <c r="R5" s="92">
        <f t="shared" si="7"/>
        <v>0.23</v>
      </c>
      <c r="S5" s="92">
        <f t="shared" si="8"/>
        <v>0.24</v>
      </c>
      <c r="T5" s="92">
        <f t="shared" si="9"/>
        <v>0.25</v>
      </c>
      <c r="U5" s="92">
        <f t="shared" si="10"/>
        <v>0.23</v>
      </c>
      <c r="V5" s="92">
        <f t="shared" si="11"/>
        <v>0.24</v>
      </c>
      <c r="W5" s="92">
        <f t="shared" si="12"/>
        <v>0.23</v>
      </c>
      <c r="X5" s="92">
        <f t="shared" si="13"/>
        <v>0.23</v>
      </c>
      <c r="Y5" s="92">
        <f t="shared" si="14"/>
        <v>0.2</v>
      </c>
      <c r="Z5" s="92">
        <f t="shared" si="15"/>
        <v>0.23</v>
      </c>
      <c r="AA5" s="92">
        <f t="shared" si="16"/>
        <v>0.21</v>
      </c>
      <c r="AB5" s="92">
        <f t="shared" si="17"/>
        <v>0.23</v>
      </c>
      <c r="AC5" s="92">
        <f t="shared" si="18"/>
        <v>0.24</v>
      </c>
      <c r="AD5" s="92">
        <f t="shared" si="19"/>
        <v>0.27</v>
      </c>
      <c r="AE5" s="92">
        <f t="shared" si="20"/>
        <v>0.21</v>
      </c>
      <c r="AF5" s="92">
        <f t="shared" si="21"/>
        <v>0.23</v>
      </c>
      <c r="AG5" s="92">
        <f t="shared" si="22"/>
        <v>0.2</v>
      </c>
      <c r="AH5" s="92">
        <f t="shared" si="23"/>
        <v>0.21</v>
      </c>
      <c r="AI5" s="92">
        <f t="shared" si="24"/>
        <v>0.23</v>
      </c>
      <c r="AJ5" s="92">
        <f t="shared" si="25"/>
        <v>0.21</v>
      </c>
    </row>
    <row r="6" spans="1:36" ht="12.95" customHeight="1" x14ac:dyDescent="0.15">
      <c r="A6" s="91">
        <v>943</v>
      </c>
      <c r="B6" s="135" t="s">
        <v>52</v>
      </c>
      <c r="C6" s="136"/>
      <c r="D6" s="91">
        <v>24</v>
      </c>
      <c r="E6" s="91">
        <v>19</v>
      </c>
      <c r="F6" s="4">
        <f t="shared" si="0"/>
        <v>0.42</v>
      </c>
      <c r="G6" s="5"/>
      <c r="H6" s="91"/>
      <c r="I6" s="5"/>
      <c r="J6" s="1" t="s">
        <v>15</v>
      </c>
      <c r="K6" s="92">
        <f t="shared" si="1"/>
        <v>0.38</v>
      </c>
      <c r="L6" s="92">
        <f t="shared" si="2"/>
        <v>0.42</v>
      </c>
      <c r="M6" s="92">
        <f t="shared" si="3"/>
        <v>0.42</v>
      </c>
      <c r="N6" s="92">
        <f t="shared" si="4"/>
        <v>0.42</v>
      </c>
      <c r="O6" s="92">
        <f t="shared" si="5"/>
        <v>0.42</v>
      </c>
      <c r="P6" s="92">
        <f t="shared" si="26"/>
        <v>0.42</v>
      </c>
      <c r="Q6" s="92">
        <f t="shared" si="6"/>
        <v>0.38</v>
      </c>
      <c r="R6" s="92">
        <f t="shared" si="7"/>
        <v>0.43</v>
      </c>
      <c r="S6" s="92">
        <f t="shared" si="8"/>
        <v>0.43</v>
      </c>
      <c r="T6" s="92">
        <f t="shared" si="9"/>
        <v>0.44</v>
      </c>
      <c r="U6" s="92">
        <f t="shared" si="10"/>
        <v>0.43</v>
      </c>
      <c r="V6" s="92">
        <f t="shared" si="11"/>
        <v>0.44</v>
      </c>
      <c r="W6" s="92">
        <f t="shared" si="12"/>
        <v>0.41</v>
      </c>
      <c r="X6" s="92">
        <f t="shared" si="13"/>
        <v>0.42</v>
      </c>
      <c r="Y6" s="92">
        <f t="shared" si="14"/>
        <v>0.38</v>
      </c>
      <c r="Z6" s="92">
        <f t="shared" si="15"/>
        <v>0.42</v>
      </c>
      <c r="AA6" s="92">
        <f t="shared" si="16"/>
        <v>0.37</v>
      </c>
      <c r="AB6" s="92">
        <f t="shared" si="17"/>
        <v>0.44</v>
      </c>
      <c r="AC6" s="92">
        <f t="shared" si="18"/>
        <v>0.44</v>
      </c>
      <c r="AD6" s="92">
        <f t="shared" si="19"/>
        <v>0.47</v>
      </c>
      <c r="AE6" s="92">
        <f t="shared" si="20"/>
        <v>0.39</v>
      </c>
      <c r="AF6" s="92">
        <f t="shared" si="21"/>
        <v>0.44</v>
      </c>
      <c r="AG6" s="92">
        <f t="shared" si="22"/>
        <v>0.36</v>
      </c>
      <c r="AH6" s="92">
        <f t="shared" si="23"/>
        <v>0.39</v>
      </c>
      <c r="AI6" s="92">
        <f t="shared" si="24"/>
        <v>0.41</v>
      </c>
      <c r="AJ6" s="92">
        <f t="shared" si="25"/>
        <v>0.39</v>
      </c>
    </row>
    <row r="7" spans="1:36" ht="12.95" customHeight="1" x14ac:dyDescent="0.15">
      <c r="A7" s="91">
        <v>944</v>
      </c>
      <c r="B7" s="135" t="s">
        <v>52</v>
      </c>
      <c r="C7" s="136"/>
      <c r="D7" s="91">
        <v>22</v>
      </c>
      <c r="E7" s="91">
        <v>21</v>
      </c>
      <c r="F7" s="4">
        <f t="shared" si="0"/>
        <v>0.41</v>
      </c>
      <c r="G7" s="43"/>
      <c r="H7" s="91"/>
      <c r="I7" s="43"/>
      <c r="J7" s="1" t="s">
        <v>15</v>
      </c>
      <c r="K7" s="92">
        <f t="shared" si="1"/>
        <v>0.36</v>
      </c>
      <c r="L7" s="92">
        <f t="shared" si="2"/>
        <v>0.4</v>
      </c>
      <c r="M7" s="92">
        <f t="shared" si="3"/>
        <v>0.41</v>
      </c>
      <c r="N7" s="92">
        <f t="shared" si="4"/>
        <v>0.4</v>
      </c>
      <c r="O7" s="92">
        <f t="shared" si="5"/>
        <v>0.4</v>
      </c>
      <c r="P7" s="92">
        <f t="shared" si="26"/>
        <v>0.41</v>
      </c>
      <c r="Q7" s="92">
        <f t="shared" si="6"/>
        <v>0.36</v>
      </c>
      <c r="R7" s="92">
        <f t="shared" si="7"/>
        <v>0.4</v>
      </c>
      <c r="S7" s="92">
        <f t="shared" si="8"/>
        <v>0.41</v>
      </c>
      <c r="T7" s="92">
        <f t="shared" si="9"/>
        <v>0.44</v>
      </c>
      <c r="U7" s="92">
        <f t="shared" si="10"/>
        <v>0.41</v>
      </c>
      <c r="V7" s="92">
        <f t="shared" si="11"/>
        <v>0.41</v>
      </c>
      <c r="W7" s="92">
        <f t="shared" si="12"/>
        <v>0.38</v>
      </c>
      <c r="X7" s="92">
        <f t="shared" si="13"/>
        <v>0.39</v>
      </c>
      <c r="Y7" s="92">
        <f t="shared" si="14"/>
        <v>0.35</v>
      </c>
      <c r="Z7" s="92">
        <f t="shared" si="15"/>
        <v>0.39</v>
      </c>
      <c r="AA7" s="92">
        <f t="shared" si="16"/>
        <v>0.35</v>
      </c>
      <c r="AB7" s="92">
        <f t="shared" si="17"/>
        <v>0.41</v>
      </c>
      <c r="AC7" s="92">
        <f t="shared" si="18"/>
        <v>0.41</v>
      </c>
      <c r="AD7" s="92">
        <f t="shared" si="19"/>
        <v>0.45</v>
      </c>
      <c r="AE7" s="92">
        <f t="shared" si="20"/>
        <v>0.37</v>
      </c>
      <c r="AF7" s="92">
        <f t="shared" si="21"/>
        <v>0.41</v>
      </c>
      <c r="AG7" s="92">
        <f t="shared" si="22"/>
        <v>0.33</v>
      </c>
      <c r="AH7" s="92">
        <f t="shared" si="23"/>
        <v>0.36</v>
      </c>
      <c r="AI7" s="92">
        <f t="shared" si="24"/>
        <v>0.39</v>
      </c>
      <c r="AJ7" s="92">
        <f t="shared" si="25"/>
        <v>0.36</v>
      </c>
    </row>
    <row r="8" spans="1:36" ht="12.95" customHeight="1" x14ac:dyDescent="0.15">
      <c r="A8" s="91">
        <v>945</v>
      </c>
      <c r="B8" s="135" t="s">
        <v>52</v>
      </c>
      <c r="C8" s="136"/>
      <c r="D8" s="91">
        <v>28</v>
      </c>
      <c r="E8" s="91">
        <v>24</v>
      </c>
      <c r="F8" s="4">
        <f t="shared" si="0"/>
        <v>0.73</v>
      </c>
      <c r="G8" s="5"/>
      <c r="H8" s="91"/>
      <c r="I8" s="5"/>
      <c r="J8" s="1" t="s">
        <v>15</v>
      </c>
      <c r="K8" s="92">
        <f t="shared" si="1"/>
        <v>0.63</v>
      </c>
      <c r="L8" s="92">
        <f t="shared" si="2"/>
        <v>0.72</v>
      </c>
      <c r="M8" s="92">
        <f t="shared" si="3"/>
        <v>0.73</v>
      </c>
      <c r="N8" s="92">
        <f t="shared" si="4"/>
        <v>0.71</v>
      </c>
      <c r="O8" s="92">
        <f t="shared" si="5"/>
        <v>0.7</v>
      </c>
      <c r="P8" s="92">
        <f t="shared" si="26"/>
        <v>0.73</v>
      </c>
      <c r="Q8" s="92">
        <f t="shared" si="6"/>
        <v>0.64</v>
      </c>
      <c r="R8" s="92">
        <f t="shared" si="7"/>
        <v>0.72</v>
      </c>
      <c r="S8" s="92">
        <f t="shared" si="8"/>
        <v>0.73</v>
      </c>
      <c r="T8" s="92">
        <f t="shared" si="9"/>
        <v>0.79</v>
      </c>
      <c r="U8" s="92">
        <f t="shared" si="10"/>
        <v>0.73</v>
      </c>
      <c r="V8" s="92">
        <f t="shared" si="11"/>
        <v>0.74</v>
      </c>
      <c r="W8" s="92">
        <f t="shared" si="12"/>
        <v>0.68</v>
      </c>
      <c r="X8" s="92">
        <f t="shared" si="13"/>
        <v>0.7</v>
      </c>
      <c r="Y8" s="92">
        <f t="shared" si="14"/>
        <v>0.65</v>
      </c>
      <c r="Z8" s="92">
        <f t="shared" si="15"/>
        <v>0.7</v>
      </c>
      <c r="AA8" s="92">
        <f t="shared" si="16"/>
        <v>0.61</v>
      </c>
      <c r="AB8" s="92">
        <f t="shared" si="17"/>
        <v>0.75</v>
      </c>
      <c r="AC8" s="92">
        <f t="shared" si="18"/>
        <v>0.75</v>
      </c>
      <c r="AD8" s="92">
        <f t="shared" si="19"/>
        <v>0.77</v>
      </c>
      <c r="AE8" s="92">
        <f t="shared" si="20"/>
        <v>0.68</v>
      </c>
      <c r="AF8" s="92">
        <f t="shared" si="21"/>
        <v>0.75</v>
      </c>
      <c r="AG8" s="92">
        <f t="shared" si="22"/>
        <v>0.6</v>
      </c>
      <c r="AH8" s="92">
        <f t="shared" si="23"/>
        <v>0.66</v>
      </c>
      <c r="AI8" s="92">
        <f t="shared" si="24"/>
        <v>0.69</v>
      </c>
      <c r="AJ8" s="92">
        <f t="shared" si="25"/>
        <v>0.66</v>
      </c>
    </row>
    <row r="9" spans="1:36" ht="12.95" customHeight="1" x14ac:dyDescent="0.15">
      <c r="A9" s="91">
        <v>946</v>
      </c>
      <c r="B9" s="135" t="s">
        <v>52</v>
      </c>
      <c r="C9" s="136"/>
      <c r="D9" s="91">
        <v>26</v>
      </c>
      <c r="E9" s="91">
        <v>23</v>
      </c>
      <c r="F9" s="4">
        <f t="shared" si="0"/>
        <v>0.61</v>
      </c>
      <c r="G9" s="5"/>
      <c r="H9" s="91"/>
      <c r="I9" s="5"/>
      <c r="J9" s="1" t="s">
        <v>15</v>
      </c>
      <c r="K9" s="92">
        <f t="shared" si="1"/>
        <v>0.53</v>
      </c>
      <c r="L9" s="92">
        <f t="shared" si="2"/>
        <v>0.6</v>
      </c>
      <c r="M9" s="92">
        <f t="shared" si="3"/>
        <v>0.61</v>
      </c>
      <c r="N9" s="92">
        <f t="shared" si="4"/>
        <v>0.59</v>
      </c>
      <c r="O9" s="92">
        <f t="shared" si="5"/>
        <v>0.59</v>
      </c>
      <c r="P9" s="92">
        <f t="shared" si="26"/>
        <v>0.61</v>
      </c>
      <c r="Q9" s="92">
        <f t="shared" si="6"/>
        <v>0.53</v>
      </c>
      <c r="R9" s="92">
        <f t="shared" si="7"/>
        <v>0.6</v>
      </c>
      <c r="S9" s="92">
        <f t="shared" si="8"/>
        <v>0.61</v>
      </c>
      <c r="T9" s="92">
        <f t="shared" si="9"/>
        <v>0.66</v>
      </c>
      <c r="U9" s="92">
        <f t="shared" si="10"/>
        <v>0.61</v>
      </c>
      <c r="V9" s="92">
        <f t="shared" si="11"/>
        <v>0.61</v>
      </c>
      <c r="W9" s="92">
        <f t="shared" si="12"/>
        <v>0.56999999999999995</v>
      </c>
      <c r="X9" s="92">
        <f t="shared" si="13"/>
        <v>0.57999999999999996</v>
      </c>
      <c r="Y9" s="92">
        <f t="shared" si="14"/>
        <v>0.54</v>
      </c>
      <c r="Z9" s="92">
        <f t="shared" si="15"/>
        <v>0.57999999999999996</v>
      </c>
      <c r="AA9" s="92">
        <f t="shared" si="16"/>
        <v>0.51</v>
      </c>
      <c r="AB9" s="92">
        <f t="shared" si="17"/>
        <v>0.62</v>
      </c>
      <c r="AC9" s="92">
        <f t="shared" si="18"/>
        <v>0.62</v>
      </c>
      <c r="AD9" s="92">
        <f t="shared" si="19"/>
        <v>0.65</v>
      </c>
      <c r="AE9" s="92">
        <f t="shared" si="20"/>
        <v>0.56000000000000005</v>
      </c>
      <c r="AF9" s="92">
        <f t="shared" si="21"/>
        <v>0.62</v>
      </c>
      <c r="AG9" s="92">
        <f t="shared" si="22"/>
        <v>0.5</v>
      </c>
      <c r="AH9" s="92">
        <f t="shared" si="23"/>
        <v>0.55000000000000004</v>
      </c>
      <c r="AI9" s="92">
        <f t="shared" si="24"/>
        <v>0.57999999999999996</v>
      </c>
      <c r="AJ9" s="92">
        <f t="shared" si="25"/>
        <v>0.55000000000000004</v>
      </c>
    </row>
    <row r="10" spans="1:36" ht="12.95" customHeight="1" x14ac:dyDescent="0.15">
      <c r="A10" s="91">
        <v>947</v>
      </c>
      <c r="B10" s="135" t="s">
        <v>52</v>
      </c>
      <c r="C10" s="136"/>
      <c r="D10" s="91">
        <v>20</v>
      </c>
      <c r="E10" s="91">
        <v>18</v>
      </c>
      <c r="F10" s="4">
        <f t="shared" si="0"/>
        <v>0.28999999999999998</v>
      </c>
      <c r="G10" s="5" t="s">
        <v>65</v>
      </c>
      <c r="H10" s="91" t="s">
        <v>61</v>
      </c>
      <c r="I10" s="5" t="s">
        <v>65</v>
      </c>
      <c r="J10" s="1" t="s">
        <v>15</v>
      </c>
      <c r="K10" s="92">
        <f t="shared" si="1"/>
        <v>0.26</v>
      </c>
      <c r="L10" s="92">
        <f t="shared" si="2"/>
        <v>0.28999999999999998</v>
      </c>
      <c r="M10" s="92">
        <f t="shared" si="3"/>
        <v>0.28999999999999998</v>
      </c>
      <c r="N10" s="92">
        <f t="shared" si="4"/>
        <v>0.28999999999999998</v>
      </c>
      <c r="O10" s="92">
        <f t="shared" si="5"/>
        <v>0.28999999999999998</v>
      </c>
      <c r="P10" s="92">
        <f t="shared" si="26"/>
        <v>0.28999999999999998</v>
      </c>
      <c r="Q10" s="92">
        <f t="shared" si="6"/>
        <v>0.26</v>
      </c>
      <c r="R10" s="92">
        <f t="shared" si="7"/>
        <v>0.28999999999999998</v>
      </c>
      <c r="S10" s="92">
        <f t="shared" si="8"/>
        <v>0.28999999999999998</v>
      </c>
      <c r="T10" s="92">
        <f t="shared" si="9"/>
        <v>0.3</v>
      </c>
      <c r="U10" s="92">
        <f t="shared" si="10"/>
        <v>0.28999999999999998</v>
      </c>
      <c r="V10" s="92">
        <f t="shared" si="11"/>
        <v>0.28999999999999998</v>
      </c>
      <c r="W10" s="92">
        <f t="shared" si="12"/>
        <v>0.28000000000000003</v>
      </c>
      <c r="X10" s="92">
        <f t="shared" si="13"/>
        <v>0.28000000000000003</v>
      </c>
      <c r="Y10" s="92">
        <f t="shared" si="14"/>
        <v>0.25</v>
      </c>
      <c r="Z10" s="92">
        <f t="shared" si="15"/>
        <v>0.28000000000000003</v>
      </c>
      <c r="AA10" s="92">
        <f t="shared" si="16"/>
        <v>0.25</v>
      </c>
      <c r="AB10" s="92">
        <f t="shared" si="17"/>
        <v>0.28999999999999998</v>
      </c>
      <c r="AC10" s="92">
        <f t="shared" si="18"/>
        <v>0.28999999999999998</v>
      </c>
      <c r="AD10" s="92">
        <f t="shared" si="19"/>
        <v>0.33</v>
      </c>
      <c r="AE10" s="92">
        <f t="shared" si="20"/>
        <v>0.26</v>
      </c>
      <c r="AF10" s="92">
        <f t="shared" si="21"/>
        <v>0.28999999999999998</v>
      </c>
      <c r="AG10" s="92">
        <f t="shared" si="22"/>
        <v>0.24</v>
      </c>
      <c r="AH10" s="92">
        <f t="shared" si="23"/>
        <v>0.26</v>
      </c>
      <c r="AI10" s="92">
        <f t="shared" si="24"/>
        <v>0.28000000000000003</v>
      </c>
      <c r="AJ10" s="92">
        <f t="shared" si="25"/>
        <v>0.26</v>
      </c>
    </row>
    <row r="11" spans="1:36" ht="12.95" customHeight="1" x14ac:dyDescent="0.15">
      <c r="A11" s="91">
        <v>948</v>
      </c>
      <c r="B11" s="135" t="s">
        <v>52</v>
      </c>
      <c r="C11" s="136"/>
      <c r="D11" s="91">
        <v>32</v>
      </c>
      <c r="E11" s="91">
        <v>24</v>
      </c>
      <c r="F11" s="4">
        <f t="shared" si="0"/>
        <v>0.9</v>
      </c>
      <c r="G11" s="5"/>
      <c r="H11" s="91"/>
      <c r="I11" s="91"/>
      <c r="J11" s="1" t="s">
        <v>15</v>
      </c>
      <c r="K11" s="92">
        <f t="shared" si="1"/>
        <v>0.8</v>
      </c>
      <c r="L11" s="92">
        <f t="shared" si="2"/>
        <v>0.92</v>
      </c>
      <c r="M11" s="92">
        <f t="shared" si="3"/>
        <v>0.92</v>
      </c>
      <c r="N11" s="92">
        <f t="shared" si="4"/>
        <v>0.9</v>
      </c>
      <c r="O11" s="92">
        <f t="shared" si="5"/>
        <v>0.89</v>
      </c>
      <c r="P11" s="92">
        <f t="shared" si="26"/>
        <v>0.9</v>
      </c>
      <c r="Q11" s="92">
        <f t="shared" si="6"/>
        <v>0.81</v>
      </c>
      <c r="R11" s="92">
        <f t="shared" si="7"/>
        <v>0.93</v>
      </c>
      <c r="S11" s="92">
        <f t="shared" si="8"/>
        <v>0.93</v>
      </c>
      <c r="T11" s="92">
        <f t="shared" si="9"/>
        <v>0.99</v>
      </c>
      <c r="U11" s="92">
        <f t="shared" si="10"/>
        <v>0.99</v>
      </c>
      <c r="V11" s="92">
        <f t="shared" si="11"/>
        <v>0.96</v>
      </c>
      <c r="W11" s="92">
        <f t="shared" si="12"/>
        <v>0.87</v>
      </c>
      <c r="X11" s="92">
        <f t="shared" si="13"/>
        <v>0.89</v>
      </c>
      <c r="Y11" s="92">
        <f t="shared" si="14"/>
        <v>0.86</v>
      </c>
      <c r="Z11" s="92">
        <f t="shared" si="15"/>
        <v>0.89</v>
      </c>
      <c r="AA11" s="92">
        <f t="shared" si="16"/>
        <v>0.77</v>
      </c>
      <c r="AB11" s="92">
        <f t="shared" si="17"/>
        <v>0.97</v>
      </c>
      <c r="AC11" s="92">
        <f t="shared" si="18"/>
        <v>0.97</v>
      </c>
      <c r="AD11" s="92">
        <f t="shared" si="19"/>
        <v>0.96</v>
      </c>
      <c r="AE11" s="92">
        <f t="shared" si="20"/>
        <v>0.88</v>
      </c>
      <c r="AF11" s="92">
        <f t="shared" si="21"/>
        <v>0.96</v>
      </c>
      <c r="AG11" s="92">
        <f t="shared" si="22"/>
        <v>0.77</v>
      </c>
      <c r="AH11" s="92">
        <f t="shared" si="23"/>
        <v>0.85</v>
      </c>
      <c r="AI11" s="92">
        <f t="shared" si="24"/>
        <v>0.88</v>
      </c>
      <c r="AJ11" s="92">
        <f t="shared" si="25"/>
        <v>0.85</v>
      </c>
    </row>
    <row r="12" spans="1:36" ht="12.95" customHeight="1" x14ac:dyDescent="0.15">
      <c r="A12" s="91">
        <v>949</v>
      </c>
      <c r="B12" s="135" t="s">
        <v>52</v>
      </c>
      <c r="C12" s="136"/>
      <c r="D12" s="91">
        <v>28</v>
      </c>
      <c r="E12" s="91">
        <v>24</v>
      </c>
      <c r="F12" s="4">
        <f t="shared" si="0"/>
        <v>0.73</v>
      </c>
      <c r="G12" s="43"/>
      <c r="H12" s="91"/>
      <c r="I12" s="91"/>
      <c r="J12" s="1" t="s">
        <v>15</v>
      </c>
      <c r="K12" s="92">
        <f t="shared" si="1"/>
        <v>0.63</v>
      </c>
      <c r="L12" s="92">
        <f t="shared" si="2"/>
        <v>0.72</v>
      </c>
      <c r="M12" s="92">
        <f t="shared" si="3"/>
        <v>0.73</v>
      </c>
      <c r="N12" s="92">
        <f t="shared" si="4"/>
        <v>0.71</v>
      </c>
      <c r="O12" s="92">
        <f t="shared" si="5"/>
        <v>0.7</v>
      </c>
      <c r="P12" s="92">
        <f t="shared" si="26"/>
        <v>0.73</v>
      </c>
      <c r="Q12" s="92">
        <f t="shared" si="6"/>
        <v>0.64</v>
      </c>
      <c r="R12" s="92">
        <f t="shared" si="7"/>
        <v>0.72</v>
      </c>
      <c r="S12" s="92">
        <f t="shared" si="8"/>
        <v>0.73</v>
      </c>
      <c r="T12" s="92">
        <f t="shared" si="9"/>
        <v>0.79</v>
      </c>
      <c r="U12" s="92">
        <f t="shared" si="10"/>
        <v>0.73</v>
      </c>
      <c r="V12" s="92">
        <f t="shared" si="11"/>
        <v>0.74</v>
      </c>
      <c r="W12" s="92">
        <f t="shared" si="12"/>
        <v>0.68</v>
      </c>
      <c r="X12" s="92">
        <f t="shared" si="13"/>
        <v>0.7</v>
      </c>
      <c r="Y12" s="92">
        <f t="shared" si="14"/>
        <v>0.65</v>
      </c>
      <c r="Z12" s="92">
        <f t="shared" si="15"/>
        <v>0.7</v>
      </c>
      <c r="AA12" s="92">
        <f t="shared" si="16"/>
        <v>0.61</v>
      </c>
      <c r="AB12" s="92">
        <f t="shared" si="17"/>
        <v>0.75</v>
      </c>
      <c r="AC12" s="92">
        <f t="shared" si="18"/>
        <v>0.75</v>
      </c>
      <c r="AD12" s="92">
        <f t="shared" si="19"/>
        <v>0.77</v>
      </c>
      <c r="AE12" s="92">
        <f t="shared" si="20"/>
        <v>0.68</v>
      </c>
      <c r="AF12" s="92">
        <f t="shared" si="21"/>
        <v>0.75</v>
      </c>
      <c r="AG12" s="92">
        <f t="shared" si="22"/>
        <v>0.6</v>
      </c>
      <c r="AH12" s="92">
        <f t="shared" si="23"/>
        <v>0.66</v>
      </c>
      <c r="AI12" s="92">
        <f t="shared" si="24"/>
        <v>0.69</v>
      </c>
      <c r="AJ12" s="92">
        <f t="shared" si="25"/>
        <v>0.66</v>
      </c>
    </row>
    <row r="13" spans="1:36" ht="12.95" customHeight="1" x14ac:dyDescent="0.15">
      <c r="A13" s="91">
        <v>950</v>
      </c>
      <c r="B13" s="135" t="s">
        <v>52</v>
      </c>
      <c r="C13" s="136"/>
      <c r="D13" s="91">
        <v>30</v>
      </c>
      <c r="E13" s="91">
        <v>25</v>
      </c>
      <c r="F13" s="4">
        <f t="shared" si="0"/>
        <v>0.86</v>
      </c>
      <c r="G13" s="5"/>
      <c r="H13" s="91"/>
      <c r="I13" s="91"/>
      <c r="J13" s="1" t="s">
        <v>15</v>
      </c>
      <c r="K13" s="92">
        <f t="shared" si="1"/>
        <v>0.75</v>
      </c>
      <c r="L13" s="92">
        <f t="shared" si="2"/>
        <v>0.86</v>
      </c>
      <c r="M13" s="92">
        <f t="shared" si="3"/>
        <v>0.86</v>
      </c>
      <c r="N13" s="92">
        <f t="shared" si="4"/>
        <v>0.84</v>
      </c>
      <c r="O13" s="92">
        <f t="shared" si="5"/>
        <v>0.83</v>
      </c>
      <c r="P13" s="92">
        <f t="shared" si="26"/>
        <v>0.86</v>
      </c>
      <c r="Q13" s="92">
        <f t="shared" si="6"/>
        <v>0.75</v>
      </c>
      <c r="R13" s="92">
        <f t="shared" si="7"/>
        <v>0.86</v>
      </c>
      <c r="S13" s="92">
        <f t="shared" si="8"/>
        <v>0.87</v>
      </c>
      <c r="T13" s="92">
        <f t="shared" si="9"/>
        <v>0.94</v>
      </c>
      <c r="U13" s="92">
        <f t="shared" si="10"/>
        <v>0.87</v>
      </c>
      <c r="V13" s="92">
        <f t="shared" si="11"/>
        <v>0.88</v>
      </c>
      <c r="W13" s="92">
        <f t="shared" si="12"/>
        <v>0.8</v>
      </c>
      <c r="X13" s="92">
        <f t="shared" si="13"/>
        <v>0.82</v>
      </c>
      <c r="Y13" s="92">
        <f t="shared" si="14"/>
        <v>0.78</v>
      </c>
      <c r="Z13" s="92">
        <f t="shared" si="15"/>
        <v>0.82</v>
      </c>
      <c r="AA13" s="92">
        <f t="shared" si="16"/>
        <v>0.72</v>
      </c>
      <c r="AB13" s="92">
        <f t="shared" si="17"/>
        <v>0.89</v>
      </c>
      <c r="AC13" s="92">
        <f t="shared" si="18"/>
        <v>0.89</v>
      </c>
      <c r="AD13" s="92">
        <f t="shared" si="19"/>
        <v>0.91</v>
      </c>
      <c r="AE13" s="92">
        <f t="shared" si="20"/>
        <v>0.81</v>
      </c>
      <c r="AF13" s="92">
        <f t="shared" si="21"/>
        <v>0.89</v>
      </c>
      <c r="AG13" s="92">
        <f t="shared" si="22"/>
        <v>0.71</v>
      </c>
      <c r="AH13" s="92">
        <f t="shared" si="23"/>
        <v>0.78</v>
      </c>
      <c r="AI13" s="92">
        <f t="shared" si="24"/>
        <v>0.81</v>
      </c>
      <c r="AJ13" s="92">
        <f t="shared" si="25"/>
        <v>0.78</v>
      </c>
    </row>
    <row r="14" spans="1:36" ht="12.95" customHeight="1" x14ac:dyDescent="0.15">
      <c r="A14" s="91">
        <v>951</v>
      </c>
      <c r="B14" s="135" t="s">
        <v>52</v>
      </c>
      <c r="C14" s="136"/>
      <c r="D14" s="91">
        <v>22</v>
      </c>
      <c r="E14" s="91">
        <v>23</v>
      </c>
      <c r="F14" s="4">
        <f t="shared" si="0"/>
        <v>0.46</v>
      </c>
      <c r="G14" s="5"/>
      <c r="H14" s="91" t="s">
        <v>61</v>
      </c>
      <c r="I14" s="91" t="s">
        <v>84</v>
      </c>
      <c r="J14" s="1" t="s">
        <v>15</v>
      </c>
      <c r="K14" s="92">
        <f t="shared" si="1"/>
        <v>0.4</v>
      </c>
      <c r="L14" s="92">
        <f t="shared" si="2"/>
        <v>0.44</v>
      </c>
      <c r="M14" s="92">
        <f t="shared" si="3"/>
        <v>0.46</v>
      </c>
      <c r="N14" s="92">
        <f t="shared" si="4"/>
        <v>0.44</v>
      </c>
      <c r="O14" s="92">
        <f t="shared" si="5"/>
        <v>0.44</v>
      </c>
      <c r="P14" s="92">
        <f t="shared" si="26"/>
        <v>0.46</v>
      </c>
      <c r="Q14" s="92">
        <f t="shared" si="6"/>
        <v>0.39</v>
      </c>
      <c r="R14" s="92">
        <f t="shared" si="7"/>
        <v>0.44</v>
      </c>
      <c r="S14" s="92">
        <f t="shared" si="8"/>
        <v>0.45</v>
      </c>
      <c r="T14" s="92">
        <f t="shared" si="9"/>
        <v>0.5</v>
      </c>
      <c r="U14" s="92">
        <f t="shared" si="10"/>
        <v>0.45</v>
      </c>
      <c r="V14" s="92">
        <f t="shared" si="11"/>
        <v>0.44</v>
      </c>
      <c r="W14" s="92">
        <f t="shared" si="12"/>
        <v>0.42</v>
      </c>
      <c r="X14" s="92">
        <f t="shared" si="13"/>
        <v>0.43</v>
      </c>
      <c r="Y14" s="92">
        <f t="shared" si="14"/>
        <v>0.39</v>
      </c>
      <c r="Z14" s="92">
        <f t="shared" si="15"/>
        <v>0.43</v>
      </c>
      <c r="AA14" s="92">
        <f t="shared" si="16"/>
        <v>0.38</v>
      </c>
      <c r="AB14" s="92">
        <f t="shared" si="17"/>
        <v>0.44</v>
      </c>
      <c r="AC14" s="92">
        <f t="shared" si="18"/>
        <v>0.45</v>
      </c>
      <c r="AD14" s="92">
        <f t="shared" si="19"/>
        <v>0.5</v>
      </c>
      <c r="AE14" s="92">
        <f t="shared" si="20"/>
        <v>0.41</v>
      </c>
      <c r="AF14" s="92">
        <f t="shared" si="21"/>
        <v>0.45</v>
      </c>
      <c r="AG14" s="92">
        <f t="shared" si="22"/>
        <v>0.36</v>
      </c>
      <c r="AH14" s="92">
        <f t="shared" si="23"/>
        <v>0.39</v>
      </c>
      <c r="AI14" s="92">
        <f t="shared" si="24"/>
        <v>0.42</v>
      </c>
      <c r="AJ14" s="92">
        <f t="shared" si="25"/>
        <v>0.39</v>
      </c>
    </row>
    <row r="15" spans="1:36" ht="12.95" customHeight="1" x14ac:dyDescent="0.15">
      <c r="A15" s="91"/>
      <c r="B15" s="135"/>
      <c r="C15" s="136"/>
      <c r="D15" s="91"/>
      <c r="E15" s="91"/>
      <c r="F15" s="4" t="str">
        <f t="shared" si="0"/>
        <v/>
      </c>
      <c r="G15" s="91"/>
      <c r="H15" s="91"/>
      <c r="I15" s="91"/>
      <c r="J15" s="1" t="s">
        <v>15</v>
      </c>
      <c r="K15" s="92" t="e">
        <f t="shared" si="1"/>
        <v>#NUM!</v>
      </c>
      <c r="L15" s="92" t="e">
        <f t="shared" si="2"/>
        <v>#NUM!</v>
      </c>
      <c r="M15" s="92" t="e">
        <f t="shared" si="3"/>
        <v>#NUM!</v>
      </c>
      <c r="N15" s="92" t="e">
        <f t="shared" si="4"/>
        <v>#NUM!</v>
      </c>
      <c r="O15" s="92" t="e">
        <f t="shared" si="5"/>
        <v>#NUM!</v>
      </c>
      <c r="P15" s="92" t="e">
        <f t="shared" si="26"/>
        <v>#N/A</v>
      </c>
      <c r="Q15" s="92" t="e">
        <f t="shared" si="6"/>
        <v>#NUM!</v>
      </c>
      <c r="R15" s="92" t="e">
        <f t="shared" si="7"/>
        <v>#NUM!</v>
      </c>
      <c r="S15" s="92" t="e">
        <f t="shared" si="8"/>
        <v>#NUM!</v>
      </c>
      <c r="T15" s="92" t="e">
        <f t="shared" si="9"/>
        <v>#NUM!</v>
      </c>
      <c r="U15" s="92" t="e">
        <f t="shared" si="10"/>
        <v>#N/A</v>
      </c>
      <c r="V15" s="92" t="e">
        <f t="shared" si="11"/>
        <v>#NUM!</v>
      </c>
      <c r="W15" s="92" t="e">
        <f t="shared" si="12"/>
        <v>#NUM!</v>
      </c>
      <c r="X15" s="92" t="e">
        <f t="shared" si="13"/>
        <v>#NUM!</v>
      </c>
      <c r="Y15" s="92" t="e">
        <f t="shared" si="14"/>
        <v>#NUM!</v>
      </c>
      <c r="Z15" s="92" t="e">
        <f t="shared" si="15"/>
        <v>#N/A</v>
      </c>
      <c r="AA15" s="92" t="e">
        <f t="shared" si="16"/>
        <v>#NUM!</v>
      </c>
      <c r="AB15" s="92" t="e">
        <f t="shared" si="17"/>
        <v>#NUM!</v>
      </c>
      <c r="AC15" s="92" t="e">
        <f t="shared" si="18"/>
        <v>#NUM!</v>
      </c>
      <c r="AD15" s="92" t="e">
        <f t="shared" si="19"/>
        <v>#NUM!</v>
      </c>
      <c r="AE15" s="92" t="e">
        <f t="shared" si="20"/>
        <v>#NUM!</v>
      </c>
      <c r="AF15" s="92" t="e">
        <f t="shared" si="21"/>
        <v>#N/A</v>
      </c>
      <c r="AG15" s="92" t="e">
        <f t="shared" si="22"/>
        <v>#NUM!</v>
      </c>
      <c r="AH15" s="92" t="e">
        <f t="shared" si="23"/>
        <v>#NUM!</v>
      </c>
      <c r="AI15" s="92" t="e">
        <f t="shared" si="24"/>
        <v>#NUM!</v>
      </c>
      <c r="AJ15" s="92" t="e">
        <f t="shared" si="25"/>
        <v>#N/A</v>
      </c>
    </row>
    <row r="16" spans="1:36" ht="12.95" customHeight="1" x14ac:dyDescent="0.15">
      <c r="A16" s="91"/>
      <c r="B16" s="135"/>
      <c r="C16" s="136"/>
      <c r="D16" s="91"/>
      <c r="E16" s="91"/>
      <c r="F16" s="4" t="str">
        <f t="shared" si="0"/>
        <v/>
      </c>
      <c r="G16" s="5"/>
      <c r="H16" s="91"/>
      <c r="I16" s="91"/>
      <c r="J16" s="1" t="s">
        <v>15</v>
      </c>
      <c r="K16" s="92" t="e">
        <f t="shared" si="1"/>
        <v>#NUM!</v>
      </c>
      <c r="L16" s="92" t="e">
        <f t="shared" si="2"/>
        <v>#NUM!</v>
      </c>
      <c r="M16" s="92" t="e">
        <f t="shared" si="3"/>
        <v>#NUM!</v>
      </c>
      <c r="N16" s="92" t="e">
        <f t="shared" si="4"/>
        <v>#NUM!</v>
      </c>
      <c r="O16" s="92" t="e">
        <f t="shared" si="5"/>
        <v>#NUM!</v>
      </c>
      <c r="P16" s="92" t="e">
        <f t="shared" si="26"/>
        <v>#N/A</v>
      </c>
      <c r="Q16" s="92" t="e">
        <f t="shared" si="6"/>
        <v>#NUM!</v>
      </c>
      <c r="R16" s="92" t="e">
        <f t="shared" si="7"/>
        <v>#NUM!</v>
      </c>
      <c r="S16" s="92" t="e">
        <f t="shared" si="8"/>
        <v>#NUM!</v>
      </c>
      <c r="T16" s="92" t="e">
        <f t="shared" si="9"/>
        <v>#NUM!</v>
      </c>
      <c r="U16" s="92" t="e">
        <f t="shared" si="10"/>
        <v>#N/A</v>
      </c>
      <c r="V16" s="92" t="e">
        <f t="shared" si="11"/>
        <v>#NUM!</v>
      </c>
      <c r="W16" s="92" t="e">
        <f t="shared" si="12"/>
        <v>#NUM!</v>
      </c>
      <c r="X16" s="92" t="e">
        <f t="shared" si="13"/>
        <v>#NUM!</v>
      </c>
      <c r="Y16" s="92" t="e">
        <f t="shared" si="14"/>
        <v>#NUM!</v>
      </c>
      <c r="Z16" s="92" t="e">
        <f t="shared" si="15"/>
        <v>#N/A</v>
      </c>
      <c r="AA16" s="92" t="e">
        <f t="shared" si="16"/>
        <v>#NUM!</v>
      </c>
      <c r="AB16" s="92" t="e">
        <f t="shared" si="17"/>
        <v>#NUM!</v>
      </c>
      <c r="AC16" s="92" t="e">
        <f t="shared" si="18"/>
        <v>#NUM!</v>
      </c>
      <c r="AD16" s="92" t="e">
        <f t="shared" si="19"/>
        <v>#NUM!</v>
      </c>
      <c r="AE16" s="92" t="e">
        <f t="shared" si="20"/>
        <v>#NUM!</v>
      </c>
      <c r="AF16" s="92" t="e">
        <f t="shared" si="21"/>
        <v>#N/A</v>
      </c>
      <c r="AG16" s="92" t="e">
        <f t="shared" si="22"/>
        <v>#NUM!</v>
      </c>
      <c r="AH16" s="92" t="e">
        <f t="shared" si="23"/>
        <v>#NUM!</v>
      </c>
      <c r="AI16" s="92" t="e">
        <f t="shared" si="24"/>
        <v>#NUM!</v>
      </c>
      <c r="AJ16" s="92" t="e">
        <f t="shared" si="25"/>
        <v>#N/A</v>
      </c>
    </row>
    <row r="17" spans="1:36" ht="12.95" customHeight="1" x14ac:dyDescent="0.15">
      <c r="A17" s="91"/>
      <c r="B17" s="135"/>
      <c r="C17" s="136"/>
      <c r="D17" s="91"/>
      <c r="E17" s="91"/>
      <c r="F17" s="4" t="str">
        <f t="shared" si="0"/>
        <v/>
      </c>
      <c r="G17" s="5"/>
      <c r="H17" s="91"/>
      <c r="I17" s="91"/>
      <c r="J17" s="1" t="s">
        <v>15</v>
      </c>
      <c r="K17" s="92" t="e">
        <f t="shared" si="1"/>
        <v>#NUM!</v>
      </c>
      <c r="L17" s="92" t="e">
        <f t="shared" si="2"/>
        <v>#NUM!</v>
      </c>
      <c r="M17" s="92" t="e">
        <f t="shared" si="3"/>
        <v>#NUM!</v>
      </c>
      <c r="N17" s="92" t="e">
        <f t="shared" si="4"/>
        <v>#NUM!</v>
      </c>
      <c r="O17" s="92" t="e">
        <f t="shared" si="5"/>
        <v>#NUM!</v>
      </c>
      <c r="P17" s="92" t="e">
        <f t="shared" si="26"/>
        <v>#N/A</v>
      </c>
      <c r="Q17" s="92" t="e">
        <f t="shared" si="6"/>
        <v>#NUM!</v>
      </c>
      <c r="R17" s="92" t="e">
        <f t="shared" si="7"/>
        <v>#NUM!</v>
      </c>
      <c r="S17" s="92" t="e">
        <f t="shared" si="8"/>
        <v>#NUM!</v>
      </c>
      <c r="T17" s="92" t="e">
        <f t="shared" si="9"/>
        <v>#NUM!</v>
      </c>
      <c r="U17" s="92" t="e">
        <f t="shared" si="10"/>
        <v>#N/A</v>
      </c>
      <c r="V17" s="92" t="e">
        <f t="shared" si="11"/>
        <v>#NUM!</v>
      </c>
      <c r="W17" s="92" t="e">
        <f t="shared" si="12"/>
        <v>#NUM!</v>
      </c>
      <c r="X17" s="92" t="e">
        <f t="shared" si="13"/>
        <v>#NUM!</v>
      </c>
      <c r="Y17" s="92" t="e">
        <f t="shared" si="14"/>
        <v>#NUM!</v>
      </c>
      <c r="Z17" s="92" t="e">
        <f t="shared" si="15"/>
        <v>#N/A</v>
      </c>
      <c r="AA17" s="92" t="e">
        <f t="shared" si="16"/>
        <v>#NUM!</v>
      </c>
      <c r="AB17" s="92" t="e">
        <f t="shared" si="17"/>
        <v>#NUM!</v>
      </c>
      <c r="AC17" s="92" t="e">
        <f t="shared" si="18"/>
        <v>#NUM!</v>
      </c>
      <c r="AD17" s="92" t="e">
        <f t="shared" si="19"/>
        <v>#NUM!</v>
      </c>
      <c r="AE17" s="92" t="e">
        <f t="shared" si="20"/>
        <v>#NUM!</v>
      </c>
      <c r="AF17" s="92" t="e">
        <f t="shared" si="21"/>
        <v>#N/A</v>
      </c>
      <c r="AG17" s="92" t="e">
        <f t="shared" si="22"/>
        <v>#NUM!</v>
      </c>
      <c r="AH17" s="92" t="e">
        <f t="shared" si="23"/>
        <v>#NUM!</v>
      </c>
      <c r="AI17" s="92" t="e">
        <f t="shared" si="24"/>
        <v>#NUM!</v>
      </c>
      <c r="AJ17" s="92" t="e">
        <f t="shared" si="25"/>
        <v>#N/A</v>
      </c>
    </row>
    <row r="18" spans="1:36" ht="12.95" customHeight="1" x14ac:dyDescent="0.15">
      <c r="A18" s="91"/>
      <c r="B18" s="107"/>
      <c r="C18" s="107"/>
      <c r="D18" s="91"/>
      <c r="E18" s="91"/>
      <c r="F18" s="4" t="str">
        <f t="shared" si="0"/>
        <v/>
      </c>
      <c r="G18" s="43"/>
      <c r="H18" s="91"/>
      <c r="I18" s="91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07"/>
      <c r="C19" s="107"/>
      <c r="D19" s="91"/>
      <c r="E19" s="91"/>
      <c r="F19" s="4" t="str">
        <f t="shared" si="0"/>
        <v/>
      </c>
      <c r="G19" s="43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07"/>
      <c r="C20" s="107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07"/>
      <c r="C21" s="107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07"/>
      <c r="C22" s="107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91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91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91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212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22</v>
      </c>
      <c r="D48" s="14" t="str">
        <f>IF(D47&gt;0,ROUND(SUMIF(G4:G43,"*下層*",E4:E43)/D47,0),"")</f>
        <v/>
      </c>
      <c r="E48" s="14">
        <f>ROUND(SUM(E4:E43)/E47,0)</f>
        <v>22</v>
      </c>
      <c r="F48" s="13"/>
      <c r="G48" s="15">
        <f>C48</f>
        <v>22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25</v>
      </c>
      <c r="D49" s="14" t="str">
        <f>IF(D47&gt;0,ROUND(SUMIF(G4:G43,"*下層*",D4:D43)/D47,0),"")</f>
        <v/>
      </c>
      <c r="E49" s="14">
        <f>ROUND(SUM(D4:D43)/E47,0)</f>
        <v>25</v>
      </c>
      <c r="F49" s="13"/>
      <c r="G49" s="15">
        <f>C49</f>
        <v>25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6.42</v>
      </c>
      <c r="D50" s="16">
        <f>SUMIF(G4:G43,"*下層*",F4:F43)</f>
        <v>0</v>
      </c>
      <c r="E50" s="4">
        <f>SUM(F4:F43)</f>
        <v>6.42</v>
      </c>
      <c r="F50" s="13"/>
      <c r="G50" s="17">
        <f>C50*100</f>
        <v>642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形状比＝88、Sr＝14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20</v>
      </c>
      <c r="D55" s="14" t="str">
        <f>IF(D54&gt;0,ROUND(SUMIF(H4:H43,"▲",E4:E43)/D54,0),"")</f>
        <v/>
      </c>
      <c r="E55" s="14">
        <f>ROUND(SUMIF(H4:H43,"*",E4:E43)/E54,0)</f>
        <v>20</v>
      </c>
      <c r="F55" s="13"/>
      <c r="G55" s="15">
        <f>C55</f>
        <v>20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20</v>
      </c>
      <c r="D56" s="14" t="str">
        <f>IF(D54&gt;0,ROUND(SUMIF(H4:H43,"▲",D4:D43)/D54,0),"")</f>
        <v/>
      </c>
      <c r="E56" s="14">
        <f>ROUND(SUMIF(H4:H43,"*",D4:D43)/E54,0)</f>
        <v>20</v>
      </c>
      <c r="F56" s="13"/>
      <c r="G56" s="15">
        <f>C56</f>
        <v>20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0.99</v>
      </c>
      <c r="D57" s="16">
        <f>SUMIF(H4:H43,"▲",F4:F43)</f>
        <v>0</v>
      </c>
      <c r="E57" s="16">
        <f>SUM(C57:D57)</f>
        <v>0.99</v>
      </c>
      <c r="F57" s="13"/>
      <c r="G57" s="19">
        <f>C57*100</f>
        <v>99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6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27.3</v>
      </c>
      <c r="D61" s="20" t="str">
        <f>IF(D47&gt;0,ROUND(D54/D47*100,1),"")</f>
        <v/>
      </c>
      <c r="E61" s="20">
        <f>ROUND(E54/E47*100,1)</f>
        <v>27.3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15.4</v>
      </c>
      <c r="D62" s="20" t="str">
        <f>IF(D47&gt;0,ROUND(D57/D50*100,1),"")</f>
        <v/>
      </c>
      <c r="E62" s="20">
        <f>ROUND(E57/E50*100,1)</f>
        <v>15.4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23</v>
      </c>
      <c r="D67" s="14" t="str">
        <f>IF(D66&gt;0,ROUND(SUMIFS(E4:E43,G4:G43,"*下層*",H4:H43,"")/D66,0),"")</f>
        <v/>
      </c>
      <c r="E67" s="14">
        <f>IF(E66&gt;0,ROUND(SUMIF(H4:H43,"",E4:E43)/E66,0),"")</f>
        <v>23</v>
      </c>
      <c r="F67" s="13"/>
      <c r="G67" s="15">
        <f>C67</f>
        <v>23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27</v>
      </c>
      <c r="D68" s="14" t="str">
        <f>IF(D66&gt;0,ROUND(SUMIFS(D4:D43,G4:G43,"*下層*",H4:H43,"")/D66,0),"")</f>
        <v/>
      </c>
      <c r="E68" s="14">
        <f>IF(E66&gt;0,ROUND(SUMIF(H4:H43,"",D4:D43)/E66,0),"")</f>
        <v>27</v>
      </c>
      <c r="F68" s="13"/>
      <c r="G68" s="15">
        <f>C68</f>
        <v>27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5.43</v>
      </c>
      <c r="D69" s="16" t="str">
        <f>IF(D66&gt;0,D50-D57,"")</f>
        <v/>
      </c>
      <c r="E69" s="4">
        <f>SUM(C69:D69)</f>
        <v>5.43</v>
      </c>
      <c r="F69" s="13"/>
      <c r="G69" s="17">
        <f>C69*100</f>
        <v>543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形状比＝85、Sr＝15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3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9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207" priority="16" stopIfTrue="1">
      <formula>AND(($H4="スギ"),(#REF!&lt;12))</formula>
    </cfRule>
  </conditionalFormatting>
  <conditionalFormatting sqref="L4:L43">
    <cfRule type="expression" dxfId="206" priority="15" stopIfTrue="1">
      <formula>AND(($H4="スギ"),(#REF!&lt;22),(#REF!&gt;=12))</formula>
    </cfRule>
  </conditionalFormatting>
  <conditionalFormatting sqref="M4:M43">
    <cfRule type="expression" dxfId="205" priority="14" stopIfTrue="1">
      <formula>AND(($H4="スギ"),(#REF!&lt;32),(#REF!&gt;=22))</formula>
    </cfRule>
  </conditionalFormatting>
  <conditionalFormatting sqref="N4:N43">
    <cfRule type="expression" dxfId="204" priority="13" stopIfTrue="1">
      <formula>AND(($H4="スギ"),(#REF!&lt;42),(#REF!&gt;=32))</formula>
    </cfRule>
  </conditionalFormatting>
  <conditionalFormatting sqref="U4:U43 Z4:AF43 AJ4:AJ43 O4:P43">
    <cfRule type="expression" dxfId="203" priority="12" stopIfTrue="1">
      <formula>AND(($H4="スギ"),(#REF!&gt;=42))</formula>
    </cfRule>
  </conditionalFormatting>
  <conditionalFormatting sqref="Q4:Q43 AA4:AA43">
    <cfRule type="expression" dxfId="202" priority="11" stopIfTrue="1">
      <formula>AND(($H4="ヒノキ"),(#REF!&lt;12))</formula>
    </cfRule>
  </conditionalFormatting>
  <conditionalFormatting sqref="R4:R43 AB4:AE43">
    <cfRule type="expression" dxfId="201" priority="10" stopIfTrue="1">
      <formula>AND(($H4="ヒノキ"),(#REF!&lt;22),(#REF!&gt;=12))</formula>
    </cfRule>
  </conditionalFormatting>
  <conditionalFormatting sqref="S4:S43">
    <cfRule type="expression" dxfId="200" priority="9" stopIfTrue="1">
      <formula>AND(($H4="ヒノキ"),(#REF!&lt;32),(#REF!&gt;=22))</formula>
    </cfRule>
  </conditionalFormatting>
  <conditionalFormatting sqref="T4:U43 Z4:AF43 AJ4:AJ43">
    <cfRule type="expression" dxfId="199" priority="8" stopIfTrue="1">
      <formula>AND(($H4="ヒノキ"),(#REF!&gt;=32))</formula>
    </cfRule>
  </conditionalFormatting>
  <conditionalFormatting sqref="V4:V43 AA4:AA43">
    <cfRule type="expression" dxfId="198" priority="7" stopIfTrue="1">
      <formula>AND(($H4="アカマツ"),(#REF!&lt;12))</formula>
    </cfRule>
  </conditionalFormatting>
  <conditionalFormatting sqref="W4:W43 AB4:AB43">
    <cfRule type="expression" dxfId="197" priority="6" stopIfTrue="1">
      <formula>AND(($H4="アカマツ"),(#REF!&lt;22),(#REF!&gt;=12))</formula>
    </cfRule>
  </conditionalFormatting>
  <conditionalFormatting sqref="X4:X43 AC4:AC43">
    <cfRule type="expression" dxfId="196" priority="5" stopIfTrue="1">
      <formula>AND(($H4="アカマツ"),(#REF!&lt;42),(#REF!&gt;=22))</formula>
    </cfRule>
  </conditionalFormatting>
  <conditionalFormatting sqref="Y4:AF43 AJ4:AJ43">
    <cfRule type="expression" dxfId="195" priority="4" stopIfTrue="1">
      <formula>AND(($H4="アカマツ"),(#REF!&gt;=42))</formula>
    </cfRule>
  </conditionalFormatting>
  <conditionalFormatting sqref="AG4:AG43">
    <cfRule type="expression" dxfId="194" priority="3" stopIfTrue="1">
      <formula>AND(($H4&lt;&gt;"スギ"),($H4&lt;&gt;"ヒノキ"),($H4&lt;&gt;"アカマツ"),(#REF!&lt;12))</formula>
    </cfRule>
  </conditionalFormatting>
  <conditionalFormatting sqref="AH4:AH43">
    <cfRule type="expression" dxfId="19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9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30386-373B-43A9-9F2B-C1F6EF629652}">
  <sheetPr>
    <tabColor rgb="FF990033"/>
  </sheetPr>
  <dimension ref="A1:AJ120"/>
  <sheetViews>
    <sheetView showGridLines="0" tabSelected="1" view="pageBreakPreview" topLeftCell="A34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231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921</v>
      </c>
      <c r="B4" s="135" t="s">
        <v>64</v>
      </c>
      <c r="C4" s="136"/>
      <c r="D4" s="91">
        <v>14</v>
      </c>
      <c r="E4" s="91">
        <v>14</v>
      </c>
      <c r="F4" s="4">
        <f t="shared" ref="F4:F43" si="0">IF(D4&gt;0,IF(B4="スギ",P4,IF(B4="ヒノキ",U4,IF(B4="アカマツ",Z4,IF(B4="カラマツ",AF4,AJ4)))),"")</f>
        <v>0.11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0.11</v>
      </c>
      <c r="L4" s="92">
        <f t="shared" ref="L4:L43" si="2">ROUND(10^(-5+0.73504+1.83346*LOG(D4)+1.06569*LOG(E4)),2)</f>
        <v>0.11</v>
      </c>
      <c r="M4" s="92">
        <f t="shared" ref="M4:M43" si="3">ROUND(10^(-5+0.71514+1.74357*LOG(D4)+1.17719*LOG(E4)),2)</f>
        <v>0.12</v>
      </c>
      <c r="N4" s="92">
        <f t="shared" ref="N4:N43" si="4">ROUND(10^(-5+0.82956+1.76381*LOG(D4)+1.06412*LOG(E4)),2)</f>
        <v>0.12</v>
      </c>
      <c r="O4" s="92">
        <f t="shared" ref="O4:O43" si="5">ROUND(10^(-5+0.88226+1.79204*LOG(D4)+0.99303*LOG(E4)),2)</f>
        <v>0.12</v>
      </c>
      <c r="P4" s="92">
        <f>HLOOKUP($D4,K$3:O$43,MATCH($A4,$A$3:$A$43,0),1)</f>
        <v>0.11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0.11</v>
      </c>
      <c r="R4" s="92">
        <f t="shared" ref="R4:R43" si="7">ROUND(10^(1.905709*LOG(D4)+1.011385*LOG(E4)-4.293729),2)</f>
        <v>0.11</v>
      </c>
      <c r="S4" s="92">
        <f t="shared" ref="S4:S43" si="8">ROUND(10^(1.771888*LOG(D4)+1.138415*LOG(E4)-4.271259),2)</f>
        <v>0.12</v>
      </c>
      <c r="T4" s="92">
        <f t="shared" ref="T4:T43" si="9">ROUND(10^(1.671519*LOG(D4)+1.363617*LOG(E4)-4.404407),2)</f>
        <v>0.12</v>
      </c>
      <c r="U4" s="92">
        <f t="shared" ref="U4:U43" si="10">HLOOKUP($D4,Q$3:T$43,MATCH($A4,$A$3:$A$43,0),1)</f>
        <v>0.11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0.12</v>
      </c>
      <c r="W4" s="92">
        <f t="shared" ref="W4:W43" si="12">ROUND(10^(-4.155639+1.847898*LOG(D4)+0.951955*LOG(E4)),2)</f>
        <v>0.11</v>
      </c>
      <c r="X4" s="92">
        <f t="shared" ref="X4:X43" si="13">ROUND(10^(-4.194535+1.804172*LOG(D4)+1.034248*LOG(E4)),2)</f>
        <v>0.11</v>
      </c>
      <c r="Y4" s="92">
        <f t="shared" ref="Y4:Y43" si="14">ROUND(10^(-4.42347+2.006485*LOG(D4)+0.967757*LOG(E4)),2)</f>
        <v>0.1</v>
      </c>
      <c r="Z4" s="92">
        <f t="shared" ref="Z4:Z43" si="15">HLOOKUP($D4,V$3:Y$43,MATCH($A4,$A$3:$A$43,0),1)</f>
        <v>0.11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0.1</v>
      </c>
      <c r="AB4" s="92">
        <f t="shared" ref="AB4:AB43" si="17">ROUND(10^(1.979213*LOG(D4)+0.998347*LOG(E4)-4.369281),2)</f>
        <v>0.11</v>
      </c>
      <c r="AC4" s="92">
        <f t="shared" ref="AC4:AC43" si="18">ROUND(10^(1.904401*LOG(D4)+1.062478*LOG(E4)-4.348104),2)</f>
        <v>0.11</v>
      </c>
      <c r="AD4" s="92">
        <f t="shared" ref="AD4:AD43" si="19">ROUND(10^(1.640825*LOG(D4)+1.080387*LOG(E4)-3.976731),2)</f>
        <v>0.14000000000000001</v>
      </c>
      <c r="AE4" s="92">
        <f t="shared" ref="AE4:AE43" si="20">ROUND(10^(1.90887*LOG(D4)+1.088002*LOG(E4)-4.431495),2)</f>
        <v>0.1</v>
      </c>
      <c r="AF4" s="92">
        <f t="shared" ref="AF4:AF43" si="21">HLOOKUP($D4,AA$3:AE$43,MATCH($A4,$A$3:$A$43,0),1)</f>
        <v>0.11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0.1</v>
      </c>
      <c r="AH4" s="92">
        <f t="shared" ref="AH4:AH43" si="23">ROUND(10^(1.93813902*LOG(D4)+0.96697002*LOG(E4)-4.32216295),2)</f>
        <v>0.1</v>
      </c>
      <c r="AI4" s="92">
        <f t="shared" ref="AI4:AI43" si="24">ROUND(10^(1.82464098*LOG(D4)+0.97625989*LOG(E4)-4.15096808),2)</f>
        <v>0.11</v>
      </c>
      <c r="AJ4" s="92">
        <f t="shared" ref="AJ4:AJ43" si="25">HLOOKUP($D4,AG$3:AI$43,MATCH($A4,$A$3:$A$43,0),1)</f>
        <v>0.1</v>
      </c>
    </row>
    <row r="5" spans="1:36" ht="12.95" customHeight="1" x14ac:dyDescent="0.15">
      <c r="A5" s="91">
        <v>922</v>
      </c>
      <c r="B5" s="135" t="s">
        <v>64</v>
      </c>
      <c r="C5" s="136"/>
      <c r="D5" s="91">
        <v>22</v>
      </c>
      <c r="E5" s="91">
        <v>16</v>
      </c>
      <c r="F5" s="4">
        <f t="shared" si="0"/>
        <v>0.3</v>
      </c>
      <c r="G5" s="5"/>
      <c r="H5" s="91"/>
      <c r="I5" s="5"/>
      <c r="J5" s="1" t="s">
        <v>15</v>
      </c>
      <c r="K5" s="92">
        <f t="shared" si="1"/>
        <v>0.28000000000000003</v>
      </c>
      <c r="L5" s="92">
        <f t="shared" si="2"/>
        <v>0.3</v>
      </c>
      <c r="M5" s="92">
        <f t="shared" si="3"/>
        <v>0.3</v>
      </c>
      <c r="N5" s="92">
        <f t="shared" si="4"/>
        <v>0.3</v>
      </c>
      <c r="O5" s="92">
        <f t="shared" si="5"/>
        <v>0.3</v>
      </c>
      <c r="P5" s="92">
        <f t="shared" ref="P5:P43" si="26">HLOOKUP($D5,K$3:O$43,MATCH(A5,$A$3:$A$43,0),1)</f>
        <v>0.3</v>
      </c>
      <c r="Q5" s="92">
        <f t="shared" si="6"/>
        <v>0.28000000000000003</v>
      </c>
      <c r="R5" s="92">
        <f t="shared" si="7"/>
        <v>0.3</v>
      </c>
      <c r="S5" s="92">
        <f t="shared" si="8"/>
        <v>0.3</v>
      </c>
      <c r="T5" s="92">
        <f t="shared" si="9"/>
        <v>0.3</v>
      </c>
      <c r="U5" s="92">
        <f t="shared" si="10"/>
        <v>0.3</v>
      </c>
      <c r="V5" s="92">
        <f t="shared" si="11"/>
        <v>0.32</v>
      </c>
      <c r="W5" s="92">
        <f t="shared" si="12"/>
        <v>0.3</v>
      </c>
      <c r="X5" s="92">
        <f t="shared" si="13"/>
        <v>0.3</v>
      </c>
      <c r="Y5" s="92">
        <f t="shared" si="14"/>
        <v>0.27</v>
      </c>
      <c r="Z5" s="92">
        <f t="shared" si="15"/>
        <v>0.3</v>
      </c>
      <c r="AA5" s="92">
        <f t="shared" si="16"/>
        <v>0.27</v>
      </c>
      <c r="AB5" s="92">
        <f t="shared" si="17"/>
        <v>0.31</v>
      </c>
      <c r="AC5" s="92">
        <f t="shared" si="18"/>
        <v>0.31</v>
      </c>
      <c r="AD5" s="92">
        <f t="shared" si="19"/>
        <v>0.34</v>
      </c>
      <c r="AE5" s="92">
        <f t="shared" si="20"/>
        <v>0.28000000000000003</v>
      </c>
      <c r="AF5" s="92">
        <f t="shared" si="21"/>
        <v>0.31</v>
      </c>
      <c r="AG5" s="92">
        <f t="shared" si="22"/>
        <v>0.27</v>
      </c>
      <c r="AH5" s="92">
        <f t="shared" si="23"/>
        <v>0.28000000000000003</v>
      </c>
      <c r="AI5" s="92">
        <f t="shared" si="24"/>
        <v>0.3</v>
      </c>
      <c r="AJ5" s="92">
        <f t="shared" si="25"/>
        <v>0.28000000000000003</v>
      </c>
    </row>
    <row r="6" spans="1:36" ht="12.95" customHeight="1" x14ac:dyDescent="0.15">
      <c r="A6" s="91">
        <v>923</v>
      </c>
      <c r="B6" s="135" t="s">
        <v>64</v>
      </c>
      <c r="C6" s="136"/>
      <c r="D6" s="91">
        <v>20</v>
      </c>
      <c r="E6" s="91">
        <v>16</v>
      </c>
      <c r="F6" s="4">
        <f t="shared" si="0"/>
        <v>0.25</v>
      </c>
      <c r="G6" s="5" t="s">
        <v>65</v>
      </c>
      <c r="H6" s="91" t="s">
        <v>61</v>
      </c>
      <c r="I6" s="5" t="s">
        <v>65</v>
      </c>
      <c r="J6" s="1" t="s">
        <v>15</v>
      </c>
      <c r="K6" s="92">
        <f t="shared" si="1"/>
        <v>0.23</v>
      </c>
      <c r="L6" s="92">
        <f t="shared" si="2"/>
        <v>0.25</v>
      </c>
      <c r="M6" s="92">
        <f t="shared" si="3"/>
        <v>0.25</v>
      </c>
      <c r="N6" s="92">
        <f t="shared" si="4"/>
        <v>0.25</v>
      </c>
      <c r="O6" s="92">
        <f t="shared" si="5"/>
        <v>0.26</v>
      </c>
      <c r="P6" s="92">
        <f t="shared" si="26"/>
        <v>0.25</v>
      </c>
      <c r="Q6" s="92">
        <f t="shared" si="6"/>
        <v>0.23</v>
      </c>
      <c r="R6" s="92">
        <f t="shared" si="7"/>
        <v>0.25</v>
      </c>
      <c r="S6" s="92">
        <f t="shared" si="8"/>
        <v>0.25</v>
      </c>
      <c r="T6" s="92">
        <f t="shared" si="9"/>
        <v>0.26</v>
      </c>
      <c r="U6" s="92">
        <f t="shared" si="10"/>
        <v>0.25</v>
      </c>
      <c r="V6" s="92">
        <f t="shared" si="11"/>
        <v>0.26</v>
      </c>
      <c r="W6" s="92">
        <f t="shared" si="12"/>
        <v>0.25</v>
      </c>
      <c r="X6" s="92">
        <f t="shared" si="13"/>
        <v>0.25</v>
      </c>
      <c r="Y6" s="92">
        <f t="shared" si="14"/>
        <v>0.23</v>
      </c>
      <c r="Z6" s="92">
        <f t="shared" si="15"/>
        <v>0.25</v>
      </c>
      <c r="AA6" s="92">
        <f t="shared" si="16"/>
        <v>0.22</v>
      </c>
      <c r="AB6" s="92">
        <f t="shared" si="17"/>
        <v>0.26</v>
      </c>
      <c r="AC6" s="92">
        <f t="shared" si="18"/>
        <v>0.26</v>
      </c>
      <c r="AD6" s="92">
        <f t="shared" si="19"/>
        <v>0.28999999999999998</v>
      </c>
      <c r="AE6" s="92">
        <f t="shared" si="20"/>
        <v>0.23</v>
      </c>
      <c r="AF6" s="92">
        <f t="shared" si="21"/>
        <v>0.26</v>
      </c>
      <c r="AG6" s="92">
        <f t="shared" si="22"/>
        <v>0.22</v>
      </c>
      <c r="AH6" s="92">
        <f t="shared" si="23"/>
        <v>0.23</v>
      </c>
      <c r="AI6" s="92">
        <f t="shared" si="24"/>
        <v>0.25</v>
      </c>
      <c r="AJ6" s="92">
        <f t="shared" si="25"/>
        <v>0.23</v>
      </c>
    </row>
    <row r="7" spans="1:36" ht="12.95" customHeight="1" x14ac:dyDescent="0.15">
      <c r="A7" s="91">
        <v>924</v>
      </c>
      <c r="B7" s="135" t="s">
        <v>64</v>
      </c>
      <c r="C7" s="136"/>
      <c r="D7" s="91">
        <v>26</v>
      </c>
      <c r="E7" s="91">
        <v>16</v>
      </c>
      <c r="F7" s="4">
        <f t="shared" si="0"/>
        <v>0.4</v>
      </c>
      <c r="G7" s="5"/>
      <c r="H7" s="91"/>
      <c r="I7" s="5"/>
      <c r="J7" s="1" t="s">
        <v>15</v>
      </c>
      <c r="K7" s="92">
        <f t="shared" si="1"/>
        <v>0.37</v>
      </c>
      <c r="L7" s="92">
        <f t="shared" si="2"/>
        <v>0.41</v>
      </c>
      <c r="M7" s="92">
        <f t="shared" si="3"/>
        <v>0.4</v>
      </c>
      <c r="N7" s="92">
        <f t="shared" si="4"/>
        <v>0.4</v>
      </c>
      <c r="O7" s="92">
        <f t="shared" si="5"/>
        <v>0.41</v>
      </c>
      <c r="P7" s="92">
        <f t="shared" si="26"/>
        <v>0.4</v>
      </c>
      <c r="Q7" s="92">
        <f t="shared" si="6"/>
        <v>0.37</v>
      </c>
      <c r="R7" s="92">
        <f t="shared" si="7"/>
        <v>0.42</v>
      </c>
      <c r="S7" s="92">
        <f t="shared" si="8"/>
        <v>0.4</v>
      </c>
      <c r="T7" s="92">
        <f t="shared" si="9"/>
        <v>0.4</v>
      </c>
      <c r="U7" s="92">
        <f t="shared" si="10"/>
        <v>0.4</v>
      </c>
      <c r="V7" s="92">
        <f t="shared" si="11"/>
        <v>0.44</v>
      </c>
      <c r="W7" s="92">
        <f t="shared" si="12"/>
        <v>0.4</v>
      </c>
      <c r="X7" s="92">
        <f t="shared" si="13"/>
        <v>0.4</v>
      </c>
      <c r="Y7" s="92">
        <f t="shared" si="14"/>
        <v>0.38</v>
      </c>
      <c r="Z7" s="92">
        <f t="shared" si="15"/>
        <v>0.4</v>
      </c>
      <c r="AA7" s="92">
        <f t="shared" si="16"/>
        <v>0.36</v>
      </c>
      <c r="AB7" s="92">
        <f t="shared" si="17"/>
        <v>0.43</v>
      </c>
      <c r="AC7" s="92">
        <f t="shared" si="18"/>
        <v>0.42</v>
      </c>
      <c r="AD7" s="92">
        <f t="shared" si="19"/>
        <v>0.44</v>
      </c>
      <c r="AE7" s="92">
        <f t="shared" si="20"/>
        <v>0.38</v>
      </c>
      <c r="AF7" s="92">
        <f t="shared" si="21"/>
        <v>0.42</v>
      </c>
      <c r="AG7" s="92">
        <f t="shared" si="22"/>
        <v>0.37</v>
      </c>
      <c r="AH7" s="92">
        <f t="shared" si="23"/>
        <v>0.38</v>
      </c>
      <c r="AI7" s="92">
        <f t="shared" si="24"/>
        <v>0.4</v>
      </c>
      <c r="AJ7" s="92">
        <f t="shared" si="25"/>
        <v>0.38</v>
      </c>
    </row>
    <row r="8" spans="1:36" ht="12.95" customHeight="1" x14ac:dyDescent="0.15">
      <c r="A8" s="91">
        <v>925</v>
      </c>
      <c r="B8" s="135" t="s">
        <v>64</v>
      </c>
      <c r="C8" s="136"/>
      <c r="D8" s="91">
        <v>18</v>
      </c>
      <c r="E8" s="91">
        <v>16</v>
      </c>
      <c r="F8" s="4">
        <f t="shared" si="0"/>
        <v>0.21</v>
      </c>
      <c r="G8" s="5"/>
      <c r="H8" s="91"/>
      <c r="I8" s="5"/>
      <c r="J8" s="1" t="s">
        <v>15</v>
      </c>
      <c r="K8" s="92">
        <f t="shared" si="1"/>
        <v>0.19</v>
      </c>
      <c r="L8" s="92">
        <f t="shared" si="2"/>
        <v>0.21</v>
      </c>
      <c r="M8" s="92">
        <f t="shared" si="3"/>
        <v>0.21</v>
      </c>
      <c r="N8" s="92">
        <f t="shared" si="4"/>
        <v>0.21</v>
      </c>
      <c r="O8" s="92">
        <f t="shared" si="5"/>
        <v>0.21</v>
      </c>
      <c r="P8" s="92">
        <f t="shared" si="26"/>
        <v>0.21</v>
      </c>
      <c r="Q8" s="92">
        <f t="shared" si="6"/>
        <v>0.19</v>
      </c>
      <c r="R8" s="92">
        <f t="shared" si="7"/>
        <v>0.21</v>
      </c>
      <c r="S8" s="92">
        <f t="shared" si="8"/>
        <v>0.21</v>
      </c>
      <c r="T8" s="92">
        <f t="shared" si="9"/>
        <v>0.22</v>
      </c>
      <c r="U8" s="92">
        <f t="shared" si="10"/>
        <v>0.21</v>
      </c>
      <c r="V8" s="92">
        <f t="shared" si="11"/>
        <v>0.21</v>
      </c>
      <c r="W8" s="92">
        <f t="shared" si="12"/>
        <v>0.2</v>
      </c>
      <c r="X8" s="92">
        <f t="shared" si="13"/>
        <v>0.21</v>
      </c>
      <c r="Y8" s="92">
        <f t="shared" si="14"/>
        <v>0.18</v>
      </c>
      <c r="Z8" s="92">
        <f t="shared" si="15"/>
        <v>0.2</v>
      </c>
      <c r="AA8" s="92">
        <f t="shared" si="16"/>
        <v>0.19</v>
      </c>
      <c r="AB8" s="92">
        <f t="shared" si="17"/>
        <v>0.21</v>
      </c>
      <c r="AC8" s="92">
        <f t="shared" si="18"/>
        <v>0.21</v>
      </c>
      <c r="AD8" s="92">
        <f t="shared" si="19"/>
        <v>0.24</v>
      </c>
      <c r="AE8" s="92">
        <f t="shared" si="20"/>
        <v>0.19</v>
      </c>
      <c r="AF8" s="92">
        <f t="shared" si="21"/>
        <v>0.21</v>
      </c>
      <c r="AG8" s="92">
        <f t="shared" si="22"/>
        <v>0.18</v>
      </c>
      <c r="AH8" s="92">
        <f t="shared" si="23"/>
        <v>0.19</v>
      </c>
      <c r="AI8" s="92">
        <f t="shared" si="24"/>
        <v>0.21</v>
      </c>
      <c r="AJ8" s="92">
        <f t="shared" si="25"/>
        <v>0.19</v>
      </c>
    </row>
    <row r="9" spans="1:36" ht="12.95" customHeight="1" x14ac:dyDescent="0.15">
      <c r="A9" s="91">
        <v>926</v>
      </c>
      <c r="B9" s="135" t="s">
        <v>64</v>
      </c>
      <c r="C9" s="136"/>
      <c r="D9" s="91">
        <v>24</v>
      </c>
      <c r="E9" s="91">
        <v>18</v>
      </c>
      <c r="F9" s="4">
        <f t="shared" si="0"/>
        <v>0.4</v>
      </c>
      <c r="G9" s="5"/>
      <c r="H9" s="91"/>
      <c r="I9" s="5"/>
      <c r="J9" s="1" t="s">
        <v>15</v>
      </c>
      <c r="K9" s="92">
        <f t="shared" si="1"/>
        <v>0.36</v>
      </c>
      <c r="L9" s="92">
        <f t="shared" si="2"/>
        <v>0.4</v>
      </c>
      <c r="M9" s="92">
        <f t="shared" si="3"/>
        <v>0.4</v>
      </c>
      <c r="N9" s="92">
        <f t="shared" si="4"/>
        <v>0.4</v>
      </c>
      <c r="O9" s="92">
        <f t="shared" si="5"/>
        <v>0.4</v>
      </c>
      <c r="P9" s="92">
        <f t="shared" si="26"/>
        <v>0.4</v>
      </c>
      <c r="Q9" s="92">
        <f t="shared" si="6"/>
        <v>0.36</v>
      </c>
      <c r="R9" s="92">
        <f t="shared" si="7"/>
        <v>0.4</v>
      </c>
      <c r="S9" s="92">
        <f t="shared" si="8"/>
        <v>0.4</v>
      </c>
      <c r="T9" s="92">
        <f t="shared" si="9"/>
        <v>0.41</v>
      </c>
      <c r="U9" s="92">
        <f t="shared" si="10"/>
        <v>0.4</v>
      </c>
      <c r="V9" s="92">
        <f t="shared" si="11"/>
        <v>0.42</v>
      </c>
      <c r="W9" s="92">
        <f t="shared" si="12"/>
        <v>0.39</v>
      </c>
      <c r="X9" s="92">
        <f t="shared" si="13"/>
        <v>0.39</v>
      </c>
      <c r="Y9" s="92">
        <f t="shared" si="14"/>
        <v>0.36</v>
      </c>
      <c r="Z9" s="92">
        <f t="shared" si="15"/>
        <v>0.39</v>
      </c>
      <c r="AA9" s="92">
        <f t="shared" si="16"/>
        <v>0.35</v>
      </c>
      <c r="AB9" s="92">
        <f t="shared" si="17"/>
        <v>0.41</v>
      </c>
      <c r="AC9" s="92">
        <f t="shared" si="18"/>
        <v>0.41</v>
      </c>
      <c r="AD9" s="92">
        <f t="shared" si="19"/>
        <v>0.44</v>
      </c>
      <c r="AE9" s="92">
        <f t="shared" si="20"/>
        <v>0.37</v>
      </c>
      <c r="AF9" s="92">
        <f t="shared" si="21"/>
        <v>0.41</v>
      </c>
      <c r="AG9" s="92">
        <f t="shared" si="22"/>
        <v>0.35</v>
      </c>
      <c r="AH9" s="92">
        <f t="shared" si="23"/>
        <v>0.37</v>
      </c>
      <c r="AI9" s="92">
        <f t="shared" si="24"/>
        <v>0.39</v>
      </c>
      <c r="AJ9" s="92">
        <f t="shared" si="25"/>
        <v>0.37</v>
      </c>
    </row>
    <row r="10" spans="1:36" ht="12.95" customHeight="1" x14ac:dyDescent="0.15">
      <c r="A10" s="91">
        <v>927</v>
      </c>
      <c r="B10" s="135" t="s">
        <v>64</v>
      </c>
      <c r="C10" s="136"/>
      <c r="D10" s="91">
        <v>18</v>
      </c>
      <c r="E10" s="91">
        <v>16</v>
      </c>
      <c r="F10" s="4">
        <f t="shared" si="0"/>
        <v>0.21</v>
      </c>
      <c r="G10" s="5" t="s">
        <v>65</v>
      </c>
      <c r="H10" s="91" t="s">
        <v>61</v>
      </c>
      <c r="I10" s="5" t="s">
        <v>65</v>
      </c>
      <c r="J10" s="1" t="s">
        <v>15</v>
      </c>
      <c r="K10" s="92">
        <f t="shared" si="1"/>
        <v>0.19</v>
      </c>
      <c r="L10" s="92">
        <f t="shared" si="2"/>
        <v>0.21</v>
      </c>
      <c r="M10" s="92">
        <f t="shared" si="3"/>
        <v>0.21</v>
      </c>
      <c r="N10" s="92">
        <f t="shared" si="4"/>
        <v>0.21</v>
      </c>
      <c r="O10" s="92">
        <f t="shared" si="5"/>
        <v>0.21</v>
      </c>
      <c r="P10" s="92">
        <f t="shared" si="26"/>
        <v>0.21</v>
      </c>
      <c r="Q10" s="92">
        <f t="shared" si="6"/>
        <v>0.19</v>
      </c>
      <c r="R10" s="92">
        <f t="shared" si="7"/>
        <v>0.21</v>
      </c>
      <c r="S10" s="92">
        <f t="shared" si="8"/>
        <v>0.21</v>
      </c>
      <c r="T10" s="92">
        <f t="shared" si="9"/>
        <v>0.22</v>
      </c>
      <c r="U10" s="92">
        <f t="shared" si="10"/>
        <v>0.21</v>
      </c>
      <c r="V10" s="92">
        <f t="shared" si="11"/>
        <v>0.21</v>
      </c>
      <c r="W10" s="92">
        <f t="shared" si="12"/>
        <v>0.2</v>
      </c>
      <c r="X10" s="92">
        <f t="shared" si="13"/>
        <v>0.21</v>
      </c>
      <c r="Y10" s="92">
        <f t="shared" si="14"/>
        <v>0.18</v>
      </c>
      <c r="Z10" s="92">
        <f t="shared" si="15"/>
        <v>0.2</v>
      </c>
      <c r="AA10" s="92">
        <f t="shared" si="16"/>
        <v>0.19</v>
      </c>
      <c r="AB10" s="92">
        <f t="shared" si="17"/>
        <v>0.21</v>
      </c>
      <c r="AC10" s="92">
        <f t="shared" si="18"/>
        <v>0.21</v>
      </c>
      <c r="AD10" s="92">
        <f t="shared" si="19"/>
        <v>0.24</v>
      </c>
      <c r="AE10" s="92">
        <f t="shared" si="20"/>
        <v>0.19</v>
      </c>
      <c r="AF10" s="92">
        <f t="shared" si="21"/>
        <v>0.21</v>
      </c>
      <c r="AG10" s="92">
        <f t="shared" si="22"/>
        <v>0.18</v>
      </c>
      <c r="AH10" s="92">
        <f t="shared" si="23"/>
        <v>0.19</v>
      </c>
      <c r="AI10" s="92">
        <f t="shared" si="24"/>
        <v>0.21</v>
      </c>
      <c r="AJ10" s="92">
        <f t="shared" si="25"/>
        <v>0.19</v>
      </c>
    </row>
    <row r="11" spans="1:36" ht="12.95" customHeight="1" x14ac:dyDescent="0.15">
      <c r="A11" s="91">
        <v>928</v>
      </c>
      <c r="B11" s="135" t="s">
        <v>64</v>
      </c>
      <c r="C11" s="136"/>
      <c r="D11" s="91">
        <v>20</v>
      </c>
      <c r="E11" s="91">
        <v>16</v>
      </c>
      <c r="F11" s="4">
        <f t="shared" si="0"/>
        <v>0.25</v>
      </c>
      <c r="G11" s="5"/>
      <c r="H11" s="91"/>
      <c r="I11" s="5"/>
      <c r="J11" s="1" t="s">
        <v>15</v>
      </c>
      <c r="K11" s="92">
        <f t="shared" si="1"/>
        <v>0.23</v>
      </c>
      <c r="L11" s="92">
        <f t="shared" si="2"/>
        <v>0.25</v>
      </c>
      <c r="M11" s="92">
        <f t="shared" si="3"/>
        <v>0.25</v>
      </c>
      <c r="N11" s="92">
        <f t="shared" si="4"/>
        <v>0.25</v>
      </c>
      <c r="O11" s="92">
        <f t="shared" si="5"/>
        <v>0.26</v>
      </c>
      <c r="P11" s="92">
        <f t="shared" si="26"/>
        <v>0.25</v>
      </c>
      <c r="Q11" s="92">
        <f t="shared" si="6"/>
        <v>0.23</v>
      </c>
      <c r="R11" s="92">
        <f t="shared" si="7"/>
        <v>0.25</v>
      </c>
      <c r="S11" s="92">
        <f t="shared" si="8"/>
        <v>0.25</v>
      </c>
      <c r="T11" s="92">
        <f t="shared" si="9"/>
        <v>0.26</v>
      </c>
      <c r="U11" s="92">
        <f t="shared" si="10"/>
        <v>0.25</v>
      </c>
      <c r="V11" s="92">
        <f t="shared" si="11"/>
        <v>0.26</v>
      </c>
      <c r="W11" s="92">
        <f t="shared" si="12"/>
        <v>0.25</v>
      </c>
      <c r="X11" s="92">
        <f t="shared" si="13"/>
        <v>0.25</v>
      </c>
      <c r="Y11" s="92">
        <f t="shared" si="14"/>
        <v>0.23</v>
      </c>
      <c r="Z11" s="92">
        <f t="shared" si="15"/>
        <v>0.25</v>
      </c>
      <c r="AA11" s="92">
        <f t="shared" si="16"/>
        <v>0.22</v>
      </c>
      <c r="AB11" s="92">
        <f t="shared" si="17"/>
        <v>0.26</v>
      </c>
      <c r="AC11" s="92">
        <f t="shared" si="18"/>
        <v>0.26</v>
      </c>
      <c r="AD11" s="92">
        <f t="shared" si="19"/>
        <v>0.28999999999999998</v>
      </c>
      <c r="AE11" s="92">
        <f t="shared" si="20"/>
        <v>0.23</v>
      </c>
      <c r="AF11" s="92">
        <f t="shared" si="21"/>
        <v>0.26</v>
      </c>
      <c r="AG11" s="92">
        <f t="shared" si="22"/>
        <v>0.22</v>
      </c>
      <c r="AH11" s="92">
        <f t="shared" si="23"/>
        <v>0.23</v>
      </c>
      <c r="AI11" s="92">
        <f t="shared" si="24"/>
        <v>0.25</v>
      </c>
      <c r="AJ11" s="92">
        <f t="shared" si="25"/>
        <v>0.23</v>
      </c>
    </row>
    <row r="12" spans="1:36" ht="12.95" customHeight="1" x14ac:dyDescent="0.15">
      <c r="A12" s="91">
        <v>929</v>
      </c>
      <c r="B12" s="135" t="s">
        <v>52</v>
      </c>
      <c r="C12" s="136"/>
      <c r="D12" s="91">
        <v>28</v>
      </c>
      <c r="E12" s="91">
        <v>22</v>
      </c>
      <c r="F12" s="4">
        <f t="shared" si="0"/>
        <v>0.66</v>
      </c>
      <c r="G12" s="5"/>
      <c r="H12" s="91"/>
      <c r="I12" s="5"/>
      <c r="J12" s="1" t="s">
        <v>15</v>
      </c>
      <c r="K12" s="92">
        <f t="shared" si="1"/>
        <v>0.57999999999999996</v>
      </c>
      <c r="L12" s="92">
        <f t="shared" si="2"/>
        <v>0.66</v>
      </c>
      <c r="M12" s="92">
        <f t="shared" si="3"/>
        <v>0.66</v>
      </c>
      <c r="N12" s="92">
        <f t="shared" si="4"/>
        <v>0.65</v>
      </c>
      <c r="O12" s="92">
        <f t="shared" si="5"/>
        <v>0.64</v>
      </c>
      <c r="P12" s="92">
        <f t="shared" si="26"/>
        <v>0.66</v>
      </c>
      <c r="Q12" s="92">
        <f t="shared" si="6"/>
        <v>0.57999999999999996</v>
      </c>
      <c r="R12" s="92">
        <f t="shared" si="7"/>
        <v>0.66</v>
      </c>
      <c r="S12" s="92">
        <f t="shared" si="8"/>
        <v>0.66</v>
      </c>
      <c r="T12" s="92">
        <f t="shared" si="9"/>
        <v>0.7</v>
      </c>
      <c r="U12" s="92">
        <f t="shared" si="10"/>
        <v>0.66</v>
      </c>
      <c r="V12" s="92">
        <f t="shared" si="11"/>
        <v>0.68</v>
      </c>
      <c r="W12" s="92">
        <f t="shared" si="12"/>
        <v>0.63</v>
      </c>
      <c r="X12" s="92">
        <f t="shared" si="13"/>
        <v>0.64</v>
      </c>
      <c r="Y12" s="92">
        <f t="shared" si="14"/>
        <v>0.6</v>
      </c>
      <c r="Z12" s="92">
        <f t="shared" si="15"/>
        <v>0.64</v>
      </c>
      <c r="AA12" s="92">
        <f t="shared" si="16"/>
        <v>0.56000000000000005</v>
      </c>
      <c r="AB12" s="92">
        <f t="shared" si="17"/>
        <v>0.68</v>
      </c>
      <c r="AC12" s="92">
        <f t="shared" si="18"/>
        <v>0.68</v>
      </c>
      <c r="AD12" s="92">
        <f t="shared" si="19"/>
        <v>0.7</v>
      </c>
      <c r="AE12" s="92">
        <f t="shared" si="20"/>
        <v>0.62</v>
      </c>
      <c r="AF12" s="92">
        <f t="shared" si="21"/>
        <v>0.68</v>
      </c>
      <c r="AG12" s="92">
        <f t="shared" si="22"/>
        <v>0.55000000000000004</v>
      </c>
      <c r="AH12" s="92">
        <f t="shared" si="23"/>
        <v>0.6</v>
      </c>
      <c r="AI12" s="92">
        <f t="shared" si="24"/>
        <v>0.63</v>
      </c>
      <c r="AJ12" s="92">
        <f t="shared" si="25"/>
        <v>0.6</v>
      </c>
    </row>
    <row r="13" spans="1:36" ht="12.95" customHeight="1" x14ac:dyDescent="0.15">
      <c r="A13" s="91">
        <v>930</v>
      </c>
      <c r="B13" s="135" t="s">
        <v>64</v>
      </c>
      <c r="C13" s="136"/>
      <c r="D13" s="91">
        <v>18</v>
      </c>
      <c r="E13" s="91">
        <v>16</v>
      </c>
      <c r="F13" s="4">
        <f t="shared" si="0"/>
        <v>0.21</v>
      </c>
      <c r="G13" s="5" t="s">
        <v>59</v>
      </c>
      <c r="H13" s="91" t="s">
        <v>61</v>
      </c>
      <c r="I13" s="5" t="s">
        <v>59</v>
      </c>
      <c r="J13" s="1" t="s">
        <v>15</v>
      </c>
      <c r="K13" s="92">
        <f t="shared" si="1"/>
        <v>0.19</v>
      </c>
      <c r="L13" s="92">
        <f t="shared" si="2"/>
        <v>0.21</v>
      </c>
      <c r="M13" s="92">
        <f t="shared" si="3"/>
        <v>0.21</v>
      </c>
      <c r="N13" s="92">
        <f t="shared" si="4"/>
        <v>0.21</v>
      </c>
      <c r="O13" s="92">
        <f t="shared" si="5"/>
        <v>0.21</v>
      </c>
      <c r="P13" s="92">
        <f t="shared" si="26"/>
        <v>0.21</v>
      </c>
      <c r="Q13" s="92">
        <f t="shared" si="6"/>
        <v>0.19</v>
      </c>
      <c r="R13" s="92">
        <f t="shared" si="7"/>
        <v>0.21</v>
      </c>
      <c r="S13" s="92">
        <f t="shared" si="8"/>
        <v>0.21</v>
      </c>
      <c r="T13" s="92">
        <f t="shared" si="9"/>
        <v>0.22</v>
      </c>
      <c r="U13" s="92">
        <f t="shared" si="10"/>
        <v>0.21</v>
      </c>
      <c r="V13" s="92">
        <f t="shared" si="11"/>
        <v>0.21</v>
      </c>
      <c r="W13" s="92">
        <f t="shared" si="12"/>
        <v>0.2</v>
      </c>
      <c r="X13" s="92">
        <f t="shared" si="13"/>
        <v>0.21</v>
      </c>
      <c r="Y13" s="92">
        <f t="shared" si="14"/>
        <v>0.18</v>
      </c>
      <c r="Z13" s="92">
        <f t="shared" si="15"/>
        <v>0.2</v>
      </c>
      <c r="AA13" s="92">
        <f t="shared" si="16"/>
        <v>0.19</v>
      </c>
      <c r="AB13" s="92">
        <f t="shared" si="17"/>
        <v>0.21</v>
      </c>
      <c r="AC13" s="92">
        <f t="shared" si="18"/>
        <v>0.21</v>
      </c>
      <c r="AD13" s="92">
        <f t="shared" si="19"/>
        <v>0.24</v>
      </c>
      <c r="AE13" s="92">
        <f t="shared" si="20"/>
        <v>0.19</v>
      </c>
      <c r="AF13" s="92">
        <f t="shared" si="21"/>
        <v>0.21</v>
      </c>
      <c r="AG13" s="92">
        <f t="shared" si="22"/>
        <v>0.18</v>
      </c>
      <c r="AH13" s="92">
        <f t="shared" si="23"/>
        <v>0.19</v>
      </c>
      <c r="AI13" s="92">
        <f t="shared" si="24"/>
        <v>0.21</v>
      </c>
      <c r="AJ13" s="92">
        <f t="shared" si="25"/>
        <v>0.19</v>
      </c>
    </row>
    <row r="14" spans="1:36" ht="12.95" customHeight="1" x14ac:dyDescent="0.15">
      <c r="A14" s="91">
        <v>931</v>
      </c>
      <c r="B14" s="135" t="s">
        <v>64</v>
      </c>
      <c r="C14" s="136"/>
      <c r="D14" s="91">
        <v>20</v>
      </c>
      <c r="E14" s="91">
        <v>16</v>
      </c>
      <c r="F14" s="4">
        <f t="shared" si="0"/>
        <v>0.25</v>
      </c>
      <c r="G14" s="5"/>
      <c r="H14" s="91"/>
      <c r="I14" s="5"/>
      <c r="J14" s="1" t="s">
        <v>15</v>
      </c>
      <c r="K14" s="92">
        <f t="shared" si="1"/>
        <v>0.23</v>
      </c>
      <c r="L14" s="92">
        <f t="shared" si="2"/>
        <v>0.25</v>
      </c>
      <c r="M14" s="92">
        <f t="shared" si="3"/>
        <v>0.25</v>
      </c>
      <c r="N14" s="92">
        <f t="shared" si="4"/>
        <v>0.25</v>
      </c>
      <c r="O14" s="92">
        <f t="shared" si="5"/>
        <v>0.26</v>
      </c>
      <c r="P14" s="92">
        <f t="shared" si="26"/>
        <v>0.25</v>
      </c>
      <c r="Q14" s="92">
        <f t="shared" si="6"/>
        <v>0.23</v>
      </c>
      <c r="R14" s="92">
        <f t="shared" si="7"/>
        <v>0.25</v>
      </c>
      <c r="S14" s="92">
        <f t="shared" si="8"/>
        <v>0.25</v>
      </c>
      <c r="T14" s="92">
        <f t="shared" si="9"/>
        <v>0.26</v>
      </c>
      <c r="U14" s="92">
        <f t="shared" si="10"/>
        <v>0.25</v>
      </c>
      <c r="V14" s="92">
        <f t="shared" si="11"/>
        <v>0.26</v>
      </c>
      <c r="W14" s="92">
        <f t="shared" si="12"/>
        <v>0.25</v>
      </c>
      <c r="X14" s="92">
        <f t="shared" si="13"/>
        <v>0.25</v>
      </c>
      <c r="Y14" s="92">
        <f t="shared" si="14"/>
        <v>0.23</v>
      </c>
      <c r="Z14" s="92">
        <f t="shared" si="15"/>
        <v>0.25</v>
      </c>
      <c r="AA14" s="92">
        <f t="shared" si="16"/>
        <v>0.22</v>
      </c>
      <c r="AB14" s="92">
        <f t="shared" si="17"/>
        <v>0.26</v>
      </c>
      <c r="AC14" s="92">
        <f t="shared" si="18"/>
        <v>0.26</v>
      </c>
      <c r="AD14" s="92">
        <f t="shared" si="19"/>
        <v>0.28999999999999998</v>
      </c>
      <c r="AE14" s="92">
        <f t="shared" si="20"/>
        <v>0.23</v>
      </c>
      <c r="AF14" s="92">
        <f t="shared" si="21"/>
        <v>0.26</v>
      </c>
      <c r="AG14" s="92">
        <f t="shared" si="22"/>
        <v>0.22</v>
      </c>
      <c r="AH14" s="92">
        <f t="shared" si="23"/>
        <v>0.23</v>
      </c>
      <c r="AI14" s="92">
        <f t="shared" si="24"/>
        <v>0.25</v>
      </c>
      <c r="AJ14" s="92">
        <f t="shared" si="25"/>
        <v>0.23</v>
      </c>
    </row>
    <row r="15" spans="1:36" ht="12.95" customHeight="1" x14ac:dyDescent="0.15">
      <c r="A15" s="91">
        <v>932</v>
      </c>
      <c r="B15" s="135" t="s">
        <v>64</v>
      </c>
      <c r="C15" s="136"/>
      <c r="D15" s="91">
        <v>18</v>
      </c>
      <c r="E15" s="91">
        <v>11</v>
      </c>
      <c r="F15" s="4">
        <f t="shared" si="0"/>
        <v>0.14000000000000001</v>
      </c>
      <c r="G15" s="5" t="s">
        <v>66</v>
      </c>
      <c r="H15" s="91" t="s">
        <v>61</v>
      </c>
      <c r="I15" s="5" t="s">
        <v>66</v>
      </c>
      <c r="J15" s="1" t="s">
        <v>15</v>
      </c>
      <c r="K15" s="92">
        <f t="shared" si="1"/>
        <v>0.13</v>
      </c>
      <c r="L15" s="92">
        <f t="shared" si="2"/>
        <v>0.14000000000000001</v>
      </c>
      <c r="M15" s="92">
        <f t="shared" si="3"/>
        <v>0.13</v>
      </c>
      <c r="N15" s="92">
        <f t="shared" si="4"/>
        <v>0.14000000000000001</v>
      </c>
      <c r="O15" s="92">
        <f t="shared" si="5"/>
        <v>0.15</v>
      </c>
      <c r="P15" s="92">
        <f t="shared" si="26"/>
        <v>0.14000000000000001</v>
      </c>
      <c r="Q15" s="92">
        <f t="shared" si="6"/>
        <v>0.13</v>
      </c>
      <c r="R15" s="92">
        <f t="shared" si="7"/>
        <v>0.14000000000000001</v>
      </c>
      <c r="S15" s="92">
        <f t="shared" si="8"/>
        <v>0.14000000000000001</v>
      </c>
      <c r="T15" s="92">
        <f t="shared" si="9"/>
        <v>0.13</v>
      </c>
      <c r="U15" s="92">
        <f t="shared" si="10"/>
        <v>0.14000000000000001</v>
      </c>
      <c r="V15" s="92">
        <f t="shared" si="11"/>
        <v>0.15</v>
      </c>
      <c r="W15" s="92">
        <f t="shared" si="12"/>
        <v>0.14000000000000001</v>
      </c>
      <c r="X15" s="92">
        <f t="shared" si="13"/>
        <v>0.14000000000000001</v>
      </c>
      <c r="Y15" s="92">
        <f t="shared" si="14"/>
        <v>0.13</v>
      </c>
      <c r="Z15" s="92">
        <f t="shared" si="15"/>
        <v>0.14000000000000001</v>
      </c>
      <c r="AA15" s="92">
        <f t="shared" si="16"/>
        <v>0.13</v>
      </c>
      <c r="AB15" s="92">
        <f t="shared" si="17"/>
        <v>0.14000000000000001</v>
      </c>
      <c r="AC15" s="92">
        <f t="shared" si="18"/>
        <v>0.14000000000000001</v>
      </c>
      <c r="AD15" s="92">
        <f t="shared" si="19"/>
        <v>0.16</v>
      </c>
      <c r="AE15" s="92">
        <f t="shared" si="20"/>
        <v>0.13</v>
      </c>
      <c r="AF15" s="92">
        <f t="shared" si="21"/>
        <v>0.14000000000000001</v>
      </c>
      <c r="AG15" s="92">
        <f t="shared" si="22"/>
        <v>0.13</v>
      </c>
      <c r="AH15" s="92">
        <f t="shared" si="23"/>
        <v>0.13</v>
      </c>
      <c r="AI15" s="92">
        <f t="shared" si="24"/>
        <v>0.14000000000000001</v>
      </c>
      <c r="AJ15" s="92">
        <f t="shared" si="25"/>
        <v>0.13</v>
      </c>
    </row>
    <row r="16" spans="1:36" ht="12.95" customHeight="1" x14ac:dyDescent="0.15">
      <c r="A16" s="91"/>
      <c r="B16" s="135"/>
      <c r="C16" s="136"/>
      <c r="D16" s="91"/>
      <c r="E16" s="91"/>
      <c r="F16" s="4" t="str">
        <f t="shared" si="0"/>
        <v/>
      </c>
      <c r="G16" s="5"/>
      <c r="H16" s="91"/>
      <c r="I16" s="5"/>
      <c r="J16" s="1" t="s">
        <v>15</v>
      </c>
      <c r="K16" s="92" t="e">
        <f t="shared" si="1"/>
        <v>#NUM!</v>
      </c>
      <c r="L16" s="92" t="e">
        <f t="shared" si="2"/>
        <v>#NUM!</v>
      </c>
      <c r="M16" s="92" t="e">
        <f t="shared" si="3"/>
        <v>#NUM!</v>
      </c>
      <c r="N16" s="92" t="e">
        <f t="shared" si="4"/>
        <v>#NUM!</v>
      </c>
      <c r="O16" s="92" t="e">
        <f t="shared" si="5"/>
        <v>#NUM!</v>
      </c>
      <c r="P16" s="92" t="e">
        <f t="shared" si="26"/>
        <v>#N/A</v>
      </c>
      <c r="Q16" s="92" t="e">
        <f t="shared" si="6"/>
        <v>#NUM!</v>
      </c>
      <c r="R16" s="92" t="e">
        <f t="shared" si="7"/>
        <v>#NUM!</v>
      </c>
      <c r="S16" s="92" t="e">
        <f t="shared" si="8"/>
        <v>#NUM!</v>
      </c>
      <c r="T16" s="92" t="e">
        <f t="shared" si="9"/>
        <v>#NUM!</v>
      </c>
      <c r="U16" s="92" t="e">
        <f t="shared" si="10"/>
        <v>#N/A</v>
      </c>
      <c r="V16" s="92" t="e">
        <f t="shared" si="11"/>
        <v>#NUM!</v>
      </c>
      <c r="W16" s="92" t="e">
        <f t="shared" si="12"/>
        <v>#NUM!</v>
      </c>
      <c r="X16" s="92" t="e">
        <f t="shared" si="13"/>
        <v>#NUM!</v>
      </c>
      <c r="Y16" s="92" t="e">
        <f t="shared" si="14"/>
        <v>#NUM!</v>
      </c>
      <c r="Z16" s="92" t="e">
        <f t="shared" si="15"/>
        <v>#N/A</v>
      </c>
      <c r="AA16" s="92" t="e">
        <f t="shared" si="16"/>
        <v>#NUM!</v>
      </c>
      <c r="AB16" s="92" t="e">
        <f t="shared" si="17"/>
        <v>#NUM!</v>
      </c>
      <c r="AC16" s="92" t="e">
        <f t="shared" si="18"/>
        <v>#NUM!</v>
      </c>
      <c r="AD16" s="92" t="e">
        <f t="shared" si="19"/>
        <v>#NUM!</v>
      </c>
      <c r="AE16" s="92" t="e">
        <f t="shared" si="20"/>
        <v>#NUM!</v>
      </c>
      <c r="AF16" s="92" t="e">
        <f t="shared" si="21"/>
        <v>#N/A</v>
      </c>
      <c r="AG16" s="92" t="e">
        <f t="shared" si="22"/>
        <v>#NUM!</v>
      </c>
      <c r="AH16" s="92" t="e">
        <f t="shared" si="23"/>
        <v>#NUM!</v>
      </c>
      <c r="AI16" s="92" t="e">
        <f t="shared" si="24"/>
        <v>#NUM!</v>
      </c>
      <c r="AJ16" s="92" t="e">
        <f t="shared" si="25"/>
        <v>#N/A</v>
      </c>
    </row>
    <row r="17" spans="1:36" ht="12.95" customHeight="1" x14ac:dyDescent="0.15">
      <c r="A17" s="91"/>
      <c r="B17" s="135"/>
      <c r="C17" s="136"/>
      <c r="D17" s="91"/>
      <c r="E17" s="91"/>
      <c r="F17" s="4" t="str">
        <f t="shared" si="0"/>
        <v/>
      </c>
      <c r="G17" s="91"/>
      <c r="H17" s="91"/>
      <c r="I17" s="91"/>
      <c r="J17" s="1" t="s">
        <v>15</v>
      </c>
      <c r="K17" s="92" t="e">
        <f t="shared" si="1"/>
        <v>#NUM!</v>
      </c>
      <c r="L17" s="92" t="e">
        <f t="shared" si="2"/>
        <v>#NUM!</v>
      </c>
      <c r="M17" s="92" t="e">
        <f t="shared" si="3"/>
        <v>#NUM!</v>
      </c>
      <c r="N17" s="92" t="e">
        <f t="shared" si="4"/>
        <v>#NUM!</v>
      </c>
      <c r="O17" s="92" t="e">
        <f t="shared" si="5"/>
        <v>#NUM!</v>
      </c>
      <c r="P17" s="92" t="e">
        <f t="shared" si="26"/>
        <v>#N/A</v>
      </c>
      <c r="Q17" s="92" t="e">
        <f t="shared" si="6"/>
        <v>#NUM!</v>
      </c>
      <c r="R17" s="92" t="e">
        <f t="shared" si="7"/>
        <v>#NUM!</v>
      </c>
      <c r="S17" s="92" t="e">
        <f t="shared" si="8"/>
        <v>#NUM!</v>
      </c>
      <c r="T17" s="92" t="e">
        <f t="shared" si="9"/>
        <v>#NUM!</v>
      </c>
      <c r="U17" s="92" t="e">
        <f t="shared" si="10"/>
        <v>#N/A</v>
      </c>
      <c r="V17" s="92" t="e">
        <f t="shared" si="11"/>
        <v>#NUM!</v>
      </c>
      <c r="W17" s="92" t="e">
        <f t="shared" si="12"/>
        <v>#NUM!</v>
      </c>
      <c r="X17" s="92" t="e">
        <f t="shared" si="13"/>
        <v>#NUM!</v>
      </c>
      <c r="Y17" s="92" t="e">
        <f t="shared" si="14"/>
        <v>#NUM!</v>
      </c>
      <c r="Z17" s="92" t="e">
        <f t="shared" si="15"/>
        <v>#N/A</v>
      </c>
      <c r="AA17" s="92" t="e">
        <f t="shared" si="16"/>
        <v>#NUM!</v>
      </c>
      <c r="AB17" s="92" t="e">
        <f t="shared" si="17"/>
        <v>#NUM!</v>
      </c>
      <c r="AC17" s="92" t="e">
        <f t="shared" si="18"/>
        <v>#NUM!</v>
      </c>
      <c r="AD17" s="92" t="e">
        <f t="shared" si="19"/>
        <v>#NUM!</v>
      </c>
      <c r="AE17" s="92" t="e">
        <f t="shared" si="20"/>
        <v>#NUM!</v>
      </c>
      <c r="AF17" s="92" t="e">
        <f t="shared" si="21"/>
        <v>#N/A</v>
      </c>
      <c r="AG17" s="92" t="e">
        <f t="shared" si="22"/>
        <v>#NUM!</v>
      </c>
      <c r="AH17" s="92" t="e">
        <f t="shared" si="23"/>
        <v>#NUM!</v>
      </c>
      <c r="AI17" s="92" t="e">
        <f t="shared" si="24"/>
        <v>#NUM!</v>
      </c>
      <c r="AJ17" s="92" t="e">
        <f t="shared" si="25"/>
        <v>#N/A</v>
      </c>
    </row>
    <row r="18" spans="1:36" ht="12.95" customHeight="1" x14ac:dyDescent="0.15">
      <c r="A18" s="91"/>
      <c r="B18" s="135"/>
      <c r="C18" s="136"/>
      <c r="D18" s="91"/>
      <c r="E18" s="91"/>
      <c r="F18" s="4" t="str">
        <f t="shared" si="0"/>
        <v/>
      </c>
      <c r="G18" s="5"/>
      <c r="H18" s="91"/>
      <c r="I18" s="5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35"/>
      <c r="C19" s="136"/>
      <c r="D19" s="91"/>
      <c r="E19" s="91"/>
      <c r="F19" s="4" t="str">
        <f t="shared" si="0"/>
        <v/>
      </c>
      <c r="G19" s="5"/>
      <c r="H19" s="91"/>
      <c r="I19" s="5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35"/>
      <c r="C20" s="136"/>
      <c r="D20" s="91"/>
      <c r="E20" s="91"/>
      <c r="F20" s="4" t="str">
        <f t="shared" si="0"/>
        <v/>
      </c>
      <c r="G20" s="5"/>
      <c r="H20" s="91"/>
      <c r="I20" s="5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35"/>
      <c r="C21" s="136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35"/>
      <c r="C22" s="136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35"/>
      <c r="C23" s="136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35"/>
      <c r="C24" s="136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35"/>
      <c r="C25" s="136"/>
      <c r="D25" s="91"/>
      <c r="E25" s="91"/>
      <c r="F25" s="4" t="str">
        <f t="shared" si="0"/>
        <v/>
      </c>
      <c r="G25" s="91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35"/>
      <c r="C26" s="136"/>
      <c r="D26" s="91"/>
      <c r="E26" s="91"/>
      <c r="F26" s="4" t="str">
        <f t="shared" si="0"/>
        <v/>
      </c>
      <c r="G26" s="91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35"/>
      <c r="C27" s="136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35"/>
      <c r="C28" s="136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35"/>
      <c r="C29" s="136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35"/>
      <c r="C30" s="136"/>
      <c r="D30" s="91"/>
      <c r="E30" s="91"/>
      <c r="F30" s="4" t="str">
        <f t="shared" si="0"/>
        <v/>
      </c>
      <c r="G30" s="91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232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12</v>
      </c>
      <c r="D47" s="14">
        <f>COUNTIF(G4:G43,"*下層*")</f>
        <v>0</v>
      </c>
      <c r="E47" s="14">
        <f>COUNTA(A4:A43)</f>
        <v>12</v>
      </c>
      <c r="F47" s="10"/>
      <c r="G47" s="15">
        <f>C47*100</f>
        <v>1200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16</v>
      </c>
      <c r="D48" s="14" t="str">
        <f>IF(D47&gt;0,ROUND(SUMIF(G4:G43,"*下層*",E4:E43)/D47,0),"")</f>
        <v/>
      </c>
      <c r="E48" s="14">
        <f>ROUND(SUM(E4:E43)/E47,0)</f>
        <v>16</v>
      </c>
      <c r="F48" s="13"/>
      <c r="G48" s="15">
        <f>C48</f>
        <v>16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21</v>
      </c>
      <c r="D49" s="14" t="str">
        <f>IF(D47&gt;0,ROUND(SUMIF(G4:G43,"*下層*",D4:D43)/D47,0),"")</f>
        <v/>
      </c>
      <c r="E49" s="14">
        <f>ROUND(SUM(D4:D43)/E47,0)</f>
        <v>21</v>
      </c>
      <c r="F49" s="13"/>
      <c r="G49" s="15">
        <f>C49</f>
        <v>21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3.39</v>
      </c>
      <c r="D50" s="16">
        <f>SUMIF(G4:G43,"*下層*",F4:F43)</f>
        <v>0</v>
      </c>
      <c r="E50" s="4">
        <f>SUM(F4:F43)</f>
        <v>3.39</v>
      </c>
      <c r="F50" s="13"/>
      <c r="G50" s="17">
        <f>C50*100</f>
        <v>339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形状比＝76、Sr＝18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4</v>
      </c>
      <c r="D54" s="14">
        <f>COUNTIF(H4:H43,"▲")</f>
        <v>0</v>
      </c>
      <c r="E54" s="14">
        <f>COUNTA(H4:H43)</f>
        <v>4</v>
      </c>
      <c r="F54" s="10"/>
      <c r="G54" s="15">
        <f>C54*100</f>
        <v>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15</v>
      </c>
      <c r="D55" s="14" t="str">
        <f>IF(D54&gt;0,ROUND(SUMIF(H4:H43,"▲",E4:E43)/D54,0),"")</f>
        <v/>
      </c>
      <c r="E55" s="14">
        <f>ROUND(SUMIF(H4:H43,"*",E4:E43)/E54,0)</f>
        <v>15</v>
      </c>
      <c r="F55" s="13"/>
      <c r="G55" s="15">
        <f>C55</f>
        <v>15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19</v>
      </c>
      <c r="D56" s="14" t="str">
        <f>IF(D54&gt;0,ROUND(SUMIF(H4:H43,"▲",D4:D43)/D54,0),"")</f>
        <v/>
      </c>
      <c r="E56" s="14">
        <f>ROUND(SUMIF(H4:H43,"*",D4:D43)/E54,0)</f>
        <v>19</v>
      </c>
      <c r="F56" s="13"/>
      <c r="G56" s="15">
        <f>C56</f>
        <v>19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0.80999999999999994</v>
      </c>
      <c r="D57" s="16">
        <f>SUMIF(H4:H43,"▲",F4:F43)</f>
        <v>0</v>
      </c>
      <c r="E57" s="16">
        <f>SUM(C57:D57)</f>
        <v>0.80999999999999994</v>
      </c>
      <c r="F57" s="13"/>
      <c r="G57" s="19">
        <f>C57*100</f>
        <v>81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33.299999999999997</v>
      </c>
      <c r="D61" s="20" t="str">
        <f>IF(D47&gt;0,ROUND(D54/D47*100,1),"")</f>
        <v/>
      </c>
      <c r="E61" s="20">
        <f>ROUND(E54/E47*100,1)</f>
        <v>33.299999999999997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23.9</v>
      </c>
      <c r="D62" s="20" t="str">
        <f>IF(D47&gt;0,ROUND(D57/D50*100,1),"")</f>
        <v/>
      </c>
      <c r="E62" s="20">
        <f>ROUND(E57/E50*100,1)</f>
        <v>23.9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22</v>
      </c>
      <c r="D68" s="14" t="str">
        <f>IF(D66&gt;0,ROUND(SUMIFS(D4:D43,G4:G43,"*下層*",H4:H43,"")/D66,0),"")</f>
        <v/>
      </c>
      <c r="E68" s="14">
        <f>IF(E66&gt;0,ROUND(SUMIF(H4:H43,"",D4:D43)/E66,0),"")</f>
        <v>22</v>
      </c>
      <c r="F68" s="13"/>
      <c r="G68" s="15">
        <f>C68</f>
        <v>22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2.58</v>
      </c>
      <c r="D69" s="16" t="str">
        <f>IF(D66&gt;0,D50-D57,"")</f>
        <v/>
      </c>
      <c r="E69" s="4">
        <f>SUM(C69:D69)</f>
        <v>2.58</v>
      </c>
      <c r="F69" s="13"/>
      <c r="G69" s="17">
        <f>C69*100</f>
        <v>258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形状比＝77、Sr＝21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10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91" priority="16" stopIfTrue="1">
      <formula>AND(($H4="スギ"),(#REF!&lt;12))</formula>
    </cfRule>
  </conditionalFormatting>
  <conditionalFormatting sqref="L4:L43">
    <cfRule type="expression" dxfId="190" priority="15" stopIfTrue="1">
      <formula>AND(($H4="スギ"),(#REF!&lt;22),(#REF!&gt;=12))</formula>
    </cfRule>
  </conditionalFormatting>
  <conditionalFormatting sqref="M4:M43">
    <cfRule type="expression" dxfId="189" priority="14" stopIfTrue="1">
      <formula>AND(($H4="スギ"),(#REF!&lt;32),(#REF!&gt;=22))</formula>
    </cfRule>
  </conditionalFormatting>
  <conditionalFormatting sqref="N4:N43">
    <cfRule type="expression" dxfId="188" priority="13" stopIfTrue="1">
      <formula>AND(($H4="スギ"),(#REF!&lt;42),(#REF!&gt;=32))</formula>
    </cfRule>
  </conditionalFormatting>
  <conditionalFormatting sqref="U4:U43 Z4:AF43 AJ4:AJ43 O4:P43">
    <cfRule type="expression" dxfId="187" priority="12" stopIfTrue="1">
      <formula>AND(($H4="スギ"),(#REF!&gt;=42))</formula>
    </cfRule>
  </conditionalFormatting>
  <conditionalFormatting sqref="Q4:Q43 AA4:AA43">
    <cfRule type="expression" dxfId="186" priority="11" stopIfTrue="1">
      <formula>AND(($H4="ヒノキ"),(#REF!&lt;12))</formula>
    </cfRule>
  </conditionalFormatting>
  <conditionalFormatting sqref="R4:R43 AB4:AE43">
    <cfRule type="expression" dxfId="185" priority="10" stopIfTrue="1">
      <formula>AND(($H4="ヒノキ"),(#REF!&lt;22),(#REF!&gt;=12))</formula>
    </cfRule>
  </conditionalFormatting>
  <conditionalFormatting sqref="S4:S43">
    <cfRule type="expression" dxfId="184" priority="9" stopIfTrue="1">
      <formula>AND(($H4="ヒノキ"),(#REF!&lt;32),(#REF!&gt;=22))</formula>
    </cfRule>
  </conditionalFormatting>
  <conditionalFormatting sqref="T4:U43 Z4:AF43 AJ4:AJ43">
    <cfRule type="expression" dxfId="183" priority="8" stopIfTrue="1">
      <formula>AND(($H4="ヒノキ"),(#REF!&gt;=32))</formula>
    </cfRule>
  </conditionalFormatting>
  <conditionalFormatting sqref="V4:V43 AA4:AA43">
    <cfRule type="expression" dxfId="182" priority="7" stopIfTrue="1">
      <formula>AND(($H4="アカマツ"),(#REF!&lt;12))</formula>
    </cfRule>
  </conditionalFormatting>
  <conditionalFormatting sqref="W4:W43 AB4:AB43">
    <cfRule type="expression" dxfId="181" priority="6" stopIfTrue="1">
      <formula>AND(($H4="アカマツ"),(#REF!&lt;22),(#REF!&gt;=12))</formula>
    </cfRule>
  </conditionalFormatting>
  <conditionalFormatting sqref="X4:X43 AC4:AC43">
    <cfRule type="expression" dxfId="180" priority="5" stopIfTrue="1">
      <formula>AND(($H4="アカマツ"),(#REF!&lt;42),(#REF!&gt;=22))</formula>
    </cfRule>
  </conditionalFormatting>
  <conditionalFormatting sqref="Y4:AF43 AJ4:AJ43">
    <cfRule type="expression" dxfId="179" priority="4" stopIfTrue="1">
      <formula>AND(($H4="アカマツ"),(#REF!&gt;=42))</formula>
    </cfRule>
  </conditionalFormatting>
  <conditionalFormatting sqref="AG4:AG43">
    <cfRule type="expression" dxfId="178" priority="3" stopIfTrue="1">
      <formula>AND(($H4&lt;&gt;"スギ"),($H4&lt;&gt;"ヒノキ"),($H4&lt;&gt;"アカマツ"),(#REF!&lt;12))</formula>
    </cfRule>
  </conditionalFormatting>
  <conditionalFormatting sqref="AH4:AH43">
    <cfRule type="expression" dxfId="17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7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7FCD1-B14B-418D-BAAC-A9A6F5747102}">
  <sheetPr>
    <tabColor rgb="FFFFFF00"/>
  </sheetPr>
  <dimension ref="A1:AJ120"/>
  <sheetViews>
    <sheetView showGridLines="0" tabSelected="1" view="pageBreakPreview" topLeftCell="A31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266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111</v>
      </c>
      <c r="B4" s="107" t="s">
        <v>58</v>
      </c>
      <c r="C4" s="107"/>
      <c r="D4" s="94">
        <v>24</v>
      </c>
      <c r="E4" s="94">
        <v>16</v>
      </c>
      <c r="F4" s="4">
        <f t="shared" ref="F4:F43" si="0">IF(D4&gt;0,IF(B4="スギ",P4,IF(B4="ヒノキ",U4,IF(B4="アカマツ",Z4,IF(B4="カラマツ",AF4,AJ4)))),"")</f>
        <v>0.33</v>
      </c>
      <c r="G4" s="5" t="s">
        <v>127</v>
      </c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0.32</v>
      </c>
      <c r="L4" s="95">
        <f t="shared" ref="L4:L43" si="2">ROUND(10^(-5+0.73504+1.83346*LOG(D4)+1.06569*LOG(E4)),2)</f>
        <v>0.35</v>
      </c>
      <c r="M4" s="95">
        <f t="shared" ref="M4:M43" si="3">ROUND(10^(-5+0.71514+1.74357*LOG(D4)+1.17719*LOG(E4)),2)</f>
        <v>0.35</v>
      </c>
      <c r="N4" s="95">
        <f t="shared" ref="N4:N43" si="4">ROUND(10^(-5+0.82956+1.76381*LOG(D4)+1.06412*LOG(E4)),2)</f>
        <v>0.35</v>
      </c>
      <c r="O4" s="95">
        <f t="shared" ref="O4:O43" si="5">ROUND(10^(-5+0.88226+1.79204*LOG(D4)+0.99303*LOG(E4)),2)</f>
        <v>0.36</v>
      </c>
      <c r="P4" s="95">
        <f>HLOOKUP($D4,K$3:O$43,MATCH($A4,$A$3:$A$43,0),1)</f>
        <v>0.35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0.32</v>
      </c>
      <c r="R4" s="95">
        <f t="shared" ref="R4:R43" si="7">ROUND(10^(1.905709*LOG(D4)+1.011385*LOG(E4)-4.293729),2)</f>
        <v>0.36</v>
      </c>
      <c r="S4" s="95">
        <f t="shared" ref="S4:S43" si="8">ROUND(10^(1.771888*LOG(D4)+1.138415*LOG(E4)-4.271259),2)</f>
        <v>0.35</v>
      </c>
      <c r="T4" s="95">
        <f t="shared" ref="T4:T43" si="9">ROUND(10^(1.671519*LOG(D4)+1.363617*LOG(E4)-4.404407),2)</f>
        <v>0.35</v>
      </c>
      <c r="U4" s="95">
        <f t="shared" ref="U4:U43" si="10">HLOOKUP($D4,Q$3:T$43,MATCH($A4,$A$3:$A$43,0),1)</f>
        <v>0.35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0.37</v>
      </c>
      <c r="W4" s="95">
        <f t="shared" ref="W4:W43" si="12">ROUND(10^(-4.155639+1.847898*LOG(D4)+0.951955*LOG(E4)),2)</f>
        <v>0.35</v>
      </c>
      <c r="X4" s="95">
        <f t="shared" ref="X4:X43" si="13">ROUND(10^(-4.194535+1.804172*LOG(D4)+1.034248*LOG(E4)),2)</f>
        <v>0.35</v>
      </c>
      <c r="Y4" s="95">
        <f t="shared" ref="Y4:Y43" si="14">ROUND(10^(-4.42347+2.006485*LOG(D4)+0.967757*LOG(E4)),2)</f>
        <v>0.32</v>
      </c>
      <c r="Z4" s="95">
        <f t="shared" ref="Z4:Z43" si="15">HLOOKUP($D4,V$3:Y$43,MATCH($A4,$A$3:$A$43,0),1)</f>
        <v>0.35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0.31</v>
      </c>
      <c r="AB4" s="95">
        <f t="shared" ref="AB4:AB43" si="17">ROUND(10^(1.979213*LOG(D4)+0.998347*LOG(E4)-4.369281),2)</f>
        <v>0.37</v>
      </c>
      <c r="AC4" s="95">
        <f t="shared" ref="AC4:AC43" si="18">ROUND(10^(1.904401*LOG(D4)+1.062478*LOG(E4)-4.348104),2)</f>
        <v>0.36</v>
      </c>
      <c r="AD4" s="95">
        <f t="shared" ref="AD4:AD43" si="19">ROUND(10^(1.640825*LOG(D4)+1.080387*LOG(E4)-3.976731),2)</f>
        <v>0.39</v>
      </c>
      <c r="AE4" s="95">
        <f t="shared" ref="AE4:AE43" si="20">ROUND(10^(1.90887*LOG(D4)+1.088002*LOG(E4)-4.431495),2)</f>
        <v>0.33</v>
      </c>
      <c r="AF4" s="95">
        <f t="shared" ref="AF4:AF43" si="21">HLOOKUP($D4,AA$3:AE$43,MATCH($A4,$A$3:$A$43,0),1)</f>
        <v>0.36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0.31</v>
      </c>
      <c r="AH4" s="95">
        <f t="shared" ref="AH4:AH43" si="23">ROUND(10^(1.93813902*LOG(D4)+0.96697002*LOG(E4)-4.32216295),2)</f>
        <v>0.33</v>
      </c>
      <c r="AI4" s="95">
        <f t="shared" ref="AI4:AI43" si="24">ROUND(10^(1.82464098*LOG(D4)+0.97625989*LOG(E4)-4.15096808),2)</f>
        <v>0.35</v>
      </c>
      <c r="AJ4" s="95">
        <f t="shared" ref="AJ4:AJ43" si="25">HLOOKUP($D4,AG$3:AI$43,MATCH($A4,$A$3:$A$43,0),1)</f>
        <v>0.33</v>
      </c>
    </row>
    <row r="5" spans="1:36" ht="12.95" customHeight="1" x14ac:dyDescent="0.15">
      <c r="A5" s="94">
        <v>112</v>
      </c>
      <c r="B5" s="107" t="s">
        <v>58</v>
      </c>
      <c r="C5" s="107"/>
      <c r="D5" s="94">
        <v>20</v>
      </c>
      <c r="E5" s="94">
        <v>14</v>
      </c>
      <c r="F5" s="4">
        <f t="shared" si="0"/>
        <v>0.2</v>
      </c>
      <c r="G5" s="5" t="s">
        <v>63</v>
      </c>
      <c r="H5" s="94" t="s">
        <v>61</v>
      </c>
      <c r="I5" s="94"/>
      <c r="J5" s="1" t="s">
        <v>15</v>
      </c>
      <c r="K5" s="95">
        <f t="shared" si="1"/>
        <v>0.2</v>
      </c>
      <c r="L5" s="95">
        <f t="shared" si="2"/>
        <v>0.22</v>
      </c>
      <c r="M5" s="95">
        <f t="shared" si="3"/>
        <v>0.22</v>
      </c>
      <c r="N5" s="95">
        <f t="shared" si="4"/>
        <v>0.22</v>
      </c>
      <c r="O5" s="95">
        <f t="shared" si="5"/>
        <v>0.22</v>
      </c>
      <c r="P5" s="95">
        <f t="shared" ref="P5:P43" si="26">HLOOKUP($D5,K$3:O$43,MATCH(A5,$A$3:$A$43,0),1)</f>
        <v>0.22</v>
      </c>
      <c r="Q5" s="95">
        <f t="shared" si="6"/>
        <v>0.2</v>
      </c>
      <c r="R5" s="95">
        <f t="shared" si="7"/>
        <v>0.22</v>
      </c>
      <c r="S5" s="95">
        <f t="shared" si="8"/>
        <v>0.22</v>
      </c>
      <c r="T5" s="95">
        <f t="shared" si="9"/>
        <v>0.22</v>
      </c>
      <c r="U5" s="95">
        <f t="shared" si="10"/>
        <v>0.22</v>
      </c>
      <c r="V5" s="95">
        <f t="shared" si="11"/>
        <v>0.23</v>
      </c>
      <c r="W5" s="95">
        <f t="shared" si="12"/>
        <v>0.22</v>
      </c>
      <c r="X5" s="95">
        <f t="shared" si="13"/>
        <v>0.22</v>
      </c>
      <c r="Y5" s="95">
        <f t="shared" si="14"/>
        <v>0.2</v>
      </c>
      <c r="Z5" s="95">
        <f t="shared" si="15"/>
        <v>0.22</v>
      </c>
      <c r="AA5" s="95">
        <f t="shared" si="16"/>
        <v>0.2</v>
      </c>
      <c r="AB5" s="95">
        <f t="shared" si="17"/>
        <v>0.22</v>
      </c>
      <c r="AC5" s="95">
        <f t="shared" si="18"/>
        <v>0.22</v>
      </c>
      <c r="AD5" s="95">
        <f t="shared" si="19"/>
        <v>0.25</v>
      </c>
      <c r="AE5" s="95">
        <f t="shared" si="20"/>
        <v>0.2</v>
      </c>
      <c r="AF5" s="95">
        <f t="shared" si="21"/>
        <v>0.22</v>
      </c>
      <c r="AG5" s="95">
        <f t="shared" si="22"/>
        <v>0.2</v>
      </c>
      <c r="AH5" s="95">
        <f t="shared" si="23"/>
        <v>0.2</v>
      </c>
      <c r="AI5" s="95">
        <f t="shared" si="24"/>
        <v>0.22</v>
      </c>
      <c r="AJ5" s="95">
        <f t="shared" si="25"/>
        <v>0.2</v>
      </c>
    </row>
    <row r="6" spans="1:36" ht="12.95" customHeight="1" x14ac:dyDescent="0.15">
      <c r="A6" s="94">
        <v>113</v>
      </c>
      <c r="B6" s="107" t="s">
        <v>58</v>
      </c>
      <c r="C6" s="107"/>
      <c r="D6" s="94">
        <v>10</v>
      </c>
      <c r="E6" s="94">
        <v>11</v>
      </c>
      <c r="F6" s="4">
        <f t="shared" si="0"/>
        <v>0.04</v>
      </c>
      <c r="G6" s="5" t="s">
        <v>63</v>
      </c>
      <c r="H6" s="94" t="s">
        <v>61</v>
      </c>
      <c r="I6" s="94"/>
      <c r="J6" s="1" t="s">
        <v>15</v>
      </c>
      <c r="K6" s="95">
        <f t="shared" si="1"/>
        <v>0.05</v>
      </c>
      <c r="L6" s="95">
        <f t="shared" si="2"/>
        <v>0.05</v>
      </c>
      <c r="M6" s="95">
        <f t="shared" si="3"/>
        <v>0.05</v>
      </c>
      <c r="N6" s="95">
        <f t="shared" si="4"/>
        <v>0.05</v>
      </c>
      <c r="O6" s="95">
        <f t="shared" si="5"/>
        <v>0.05</v>
      </c>
      <c r="P6" s="95">
        <f t="shared" si="26"/>
        <v>0.05</v>
      </c>
      <c r="Q6" s="95">
        <f t="shared" si="6"/>
        <v>0.05</v>
      </c>
      <c r="R6" s="95">
        <f t="shared" si="7"/>
        <v>0.05</v>
      </c>
      <c r="S6" s="95">
        <f t="shared" si="8"/>
        <v>0.05</v>
      </c>
      <c r="T6" s="95">
        <f t="shared" si="9"/>
        <v>0.05</v>
      </c>
      <c r="U6" s="95">
        <f t="shared" si="10"/>
        <v>0.05</v>
      </c>
      <c r="V6" s="95">
        <f t="shared" si="11"/>
        <v>0.05</v>
      </c>
      <c r="W6" s="95">
        <f t="shared" si="12"/>
        <v>0.05</v>
      </c>
      <c r="X6" s="95">
        <f t="shared" si="13"/>
        <v>0.05</v>
      </c>
      <c r="Y6" s="95">
        <f t="shared" si="14"/>
        <v>0.04</v>
      </c>
      <c r="Z6" s="95">
        <f t="shared" si="15"/>
        <v>0.05</v>
      </c>
      <c r="AA6" s="95">
        <f t="shared" si="16"/>
        <v>0.04</v>
      </c>
      <c r="AB6" s="95">
        <f t="shared" si="17"/>
        <v>0.04</v>
      </c>
      <c r="AC6" s="95">
        <f t="shared" si="18"/>
        <v>0.05</v>
      </c>
      <c r="AD6" s="95">
        <f t="shared" si="19"/>
        <v>0.06</v>
      </c>
      <c r="AE6" s="95">
        <f t="shared" si="20"/>
        <v>0.04</v>
      </c>
      <c r="AF6" s="95">
        <f t="shared" si="21"/>
        <v>0.04</v>
      </c>
      <c r="AG6" s="95">
        <f t="shared" si="22"/>
        <v>0.04</v>
      </c>
      <c r="AH6" s="95">
        <f t="shared" si="23"/>
        <v>0.04</v>
      </c>
      <c r="AI6" s="95">
        <f t="shared" si="24"/>
        <v>0.05</v>
      </c>
      <c r="AJ6" s="95">
        <f t="shared" si="25"/>
        <v>0.04</v>
      </c>
    </row>
    <row r="7" spans="1:36" ht="12.95" customHeight="1" x14ac:dyDescent="0.15">
      <c r="A7" s="94">
        <v>114</v>
      </c>
      <c r="B7" s="107" t="s">
        <v>58</v>
      </c>
      <c r="C7" s="107"/>
      <c r="D7" s="94">
        <v>12</v>
      </c>
      <c r="E7" s="94">
        <v>11</v>
      </c>
      <c r="F7" s="4">
        <f t="shared" si="0"/>
        <v>0.06</v>
      </c>
      <c r="G7" s="5" t="s">
        <v>127</v>
      </c>
      <c r="H7" s="94" t="s">
        <v>61</v>
      </c>
      <c r="I7" s="94"/>
      <c r="J7" s="1" t="s">
        <v>15</v>
      </c>
      <c r="K7" s="95">
        <f t="shared" si="1"/>
        <v>7.0000000000000007E-2</v>
      </c>
      <c r="L7" s="95">
        <f t="shared" si="2"/>
        <v>7.0000000000000007E-2</v>
      </c>
      <c r="M7" s="95">
        <f t="shared" si="3"/>
        <v>7.0000000000000007E-2</v>
      </c>
      <c r="N7" s="95">
        <f t="shared" si="4"/>
        <v>7.0000000000000007E-2</v>
      </c>
      <c r="O7" s="95">
        <f t="shared" si="5"/>
        <v>7.0000000000000007E-2</v>
      </c>
      <c r="P7" s="95">
        <f t="shared" si="26"/>
        <v>7.0000000000000007E-2</v>
      </c>
      <c r="Q7" s="95">
        <f t="shared" si="6"/>
        <v>0.06</v>
      </c>
      <c r="R7" s="95">
        <f t="shared" si="7"/>
        <v>7.0000000000000007E-2</v>
      </c>
      <c r="S7" s="95">
        <f t="shared" si="8"/>
        <v>7.0000000000000007E-2</v>
      </c>
      <c r="T7" s="95">
        <f t="shared" si="9"/>
        <v>7.0000000000000007E-2</v>
      </c>
      <c r="U7" s="95">
        <f t="shared" si="10"/>
        <v>7.0000000000000007E-2</v>
      </c>
      <c r="V7" s="95">
        <f t="shared" si="11"/>
        <v>7.0000000000000007E-2</v>
      </c>
      <c r="W7" s="95">
        <f t="shared" si="12"/>
        <v>7.0000000000000007E-2</v>
      </c>
      <c r="X7" s="95">
        <f t="shared" si="13"/>
        <v>7.0000000000000007E-2</v>
      </c>
      <c r="Y7" s="95">
        <f t="shared" si="14"/>
        <v>0.06</v>
      </c>
      <c r="Z7" s="95">
        <f t="shared" si="15"/>
        <v>7.0000000000000007E-2</v>
      </c>
      <c r="AA7" s="95">
        <f t="shared" si="16"/>
        <v>0.06</v>
      </c>
      <c r="AB7" s="95">
        <f t="shared" si="17"/>
        <v>0.06</v>
      </c>
      <c r="AC7" s="95">
        <f t="shared" si="18"/>
        <v>7.0000000000000007E-2</v>
      </c>
      <c r="AD7" s="95">
        <f t="shared" si="19"/>
        <v>0.08</v>
      </c>
      <c r="AE7" s="95">
        <f t="shared" si="20"/>
        <v>0.06</v>
      </c>
      <c r="AF7" s="95">
        <f t="shared" si="21"/>
        <v>0.06</v>
      </c>
      <c r="AG7" s="95">
        <f t="shared" si="22"/>
        <v>0.06</v>
      </c>
      <c r="AH7" s="95">
        <f t="shared" si="23"/>
        <v>0.06</v>
      </c>
      <c r="AI7" s="95">
        <f t="shared" si="24"/>
        <v>7.0000000000000007E-2</v>
      </c>
      <c r="AJ7" s="95">
        <f t="shared" si="25"/>
        <v>0.06</v>
      </c>
    </row>
    <row r="8" spans="1:36" ht="12.95" customHeight="1" x14ac:dyDescent="0.15">
      <c r="A8" s="94">
        <v>115</v>
      </c>
      <c r="B8" s="107" t="s">
        <v>58</v>
      </c>
      <c r="C8" s="107"/>
      <c r="D8" s="94">
        <v>12</v>
      </c>
      <c r="E8" s="94">
        <v>13</v>
      </c>
      <c r="F8" s="4">
        <f t="shared" si="0"/>
        <v>7.0000000000000007E-2</v>
      </c>
      <c r="G8" s="5" t="s">
        <v>127</v>
      </c>
      <c r="H8" s="94" t="s">
        <v>61</v>
      </c>
      <c r="I8" s="94"/>
      <c r="J8" s="1" t="s">
        <v>15</v>
      </c>
      <c r="K8" s="95">
        <f t="shared" si="1"/>
        <v>0.08</v>
      </c>
      <c r="L8" s="95">
        <f t="shared" si="2"/>
        <v>0.08</v>
      </c>
      <c r="M8" s="95">
        <f t="shared" si="3"/>
        <v>0.08</v>
      </c>
      <c r="N8" s="95">
        <f t="shared" si="4"/>
        <v>0.08</v>
      </c>
      <c r="O8" s="95">
        <f t="shared" si="5"/>
        <v>0.08</v>
      </c>
      <c r="P8" s="95">
        <f t="shared" si="26"/>
        <v>0.08</v>
      </c>
      <c r="Q8" s="95">
        <f t="shared" si="6"/>
        <v>0.08</v>
      </c>
      <c r="R8" s="95">
        <f t="shared" si="7"/>
        <v>0.08</v>
      </c>
      <c r="S8" s="95">
        <f t="shared" si="8"/>
        <v>0.08</v>
      </c>
      <c r="T8" s="95">
        <f t="shared" si="9"/>
        <v>0.08</v>
      </c>
      <c r="U8" s="95">
        <f t="shared" si="10"/>
        <v>0.08</v>
      </c>
      <c r="V8" s="95">
        <f t="shared" si="11"/>
        <v>0.08</v>
      </c>
      <c r="W8" s="95">
        <f t="shared" si="12"/>
        <v>0.08</v>
      </c>
      <c r="X8" s="95">
        <f t="shared" si="13"/>
        <v>0.08</v>
      </c>
      <c r="Y8" s="95">
        <f t="shared" si="14"/>
        <v>7.0000000000000007E-2</v>
      </c>
      <c r="Z8" s="95">
        <f t="shared" si="15"/>
        <v>0.08</v>
      </c>
      <c r="AA8" s="95">
        <f t="shared" si="16"/>
        <v>7.0000000000000007E-2</v>
      </c>
      <c r="AB8" s="95">
        <f t="shared" si="17"/>
        <v>0.08</v>
      </c>
      <c r="AC8" s="95">
        <f t="shared" si="18"/>
        <v>0.08</v>
      </c>
      <c r="AD8" s="95">
        <f t="shared" si="19"/>
        <v>0.1</v>
      </c>
      <c r="AE8" s="95">
        <f t="shared" si="20"/>
        <v>7.0000000000000007E-2</v>
      </c>
      <c r="AF8" s="95">
        <f t="shared" si="21"/>
        <v>0.08</v>
      </c>
      <c r="AG8" s="95">
        <f t="shared" si="22"/>
        <v>7.0000000000000007E-2</v>
      </c>
      <c r="AH8" s="95">
        <f t="shared" si="23"/>
        <v>7.0000000000000007E-2</v>
      </c>
      <c r="AI8" s="95">
        <f t="shared" si="24"/>
        <v>0.08</v>
      </c>
      <c r="AJ8" s="95">
        <f t="shared" si="25"/>
        <v>7.0000000000000007E-2</v>
      </c>
    </row>
    <row r="9" spans="1:36" ht="12.95" customHeight="1" x14ac:dyDescent="0.15">
      <c r="A9" s="94">
        <v>116</v>
      </c>
      <c r="B9" s="107" t="s">
        <v>60</v>
      </c>
      <c r="C9" s="107"/>
      <c r="D9" s="94">
        <v>12</v>
      </c>
      <c r="E9" s="94">
        <v>14</v>
      </c>
      <c r="F9" s="4">
        <f t="shared" si="0"/>
        <v>0.08</v>
      </c>
      <c r="G9" s="5"/>
      <c r="H9" s="94"/>
      <c r="I9" s="94"/>
      <c r="J9" s="1" t="s">
        <v>15</v>
      </c>
      <c r="K9" s="95">
        <f t="shared" si="1"/>
        <v>0.08</v>
      </c>
      <c r="L9" s="95">
        <f t="shared" si="2"/>
        <v>0.09</v>
      </c>
      <c r="M9" s="95">
        <f t="shared" si="3"/>
        <v>0.09</v>
      </c>
      <c r="N9" s="95">
        <f t="shared" si="4"/>
        <v>0.09</v>
      </c>
      <c r="O9" s="95">
        <f t="shared" si="5"/>
        <v>0.09</v>
      </c>
      <c r="P9" s="95">
        <f t="shared" si="26"/>
        <v>0.09</v>
      </c>
      <c r="Q9" s="95">
        <f t="shared" si="6"/>
        <v>0.08</v>
      </c>
      <c r="R9" s="95">
        <f t="shared" si="7"/>
        <v>0.08</v>
      </c>
      <c r="S9" s="95">
        <f t="shared" si="8"/>
        <v>0.09</v>
      </c>
      <c r="T9" s="95">
        <f t="shared" si="9"/>
        <v>0.09</v>
      </c>
      <c r="U9" s="95">
        <f t="shared" si="10"/>
        <v>0.08</v>
      </c>
      <c r="V9" s="95">
        <f t="shared" si="11"/>
        <v>0.09</v>
      </c>
      <c r="W9" s="95">
        <f t="shared" si="12"/>
        <v>0.09</v>
      </c>
      <c r="X9" s="95">
        <f t="shared" si="13"/>
        <v>0.09</v>
      </c>
      <c r="Y9" s="95">
        <f t="shared" si="14"/>
        <v>7.0000000000000007E-2</v>
      </c>
      <c r="Z9" s="95">
        <f t="shared" si="15"/>
        <v>0.09</v>
      </c>
      <c r="AA9" s="95">
        <f t="shared" si="16"/>
        <v>0.08</v>
      </c>
      <c r="AB9" s="95">
        <f t="shared" si="17"/>
        <v>0.08</v>
      </c>
      <c r="AC9" s="95">
        <f t="shared" si="18"/>
        <v>0.08</v>
      </c>
      <c r="AD9" s="95">
        <f t="shared" si="19"/>
        <v>0.11</v>
      </c>
      <c r="AE9" s="95">
        <f t="shared" si="20"/>
        <v>0.08</v>
      </c>
      <c r="AF9" s="95">
        <f t="shared" si="21"/>
        <v>0.08</v>
      </c>
      <c r="AG9" s="95">
        <f t="shared" si="22"/>
        <v>7.0000000000000007E-2</v>
      </c>
      <c r="AH9" s="95">
        <f t="shared" si="23"/>
        <v>0.08</v>
      </c>
      <c r="AI9" s="95">
        <f t="shared" si="24"/>
        <v>0.09</v>
      </c>
      <c r="AJ9" s="95">
        <f t="shared" si="25"/>
        <v>0.08</v>
      </c>
    </row>
    <row r="10" spans="1:36" ht="12.95" customHeight="1" x14ac:dyDescent="0.15">
      <c r="A10" s="94">
        <v>117</v>
      </c>
      <c r="B10" s="107" t="s">
        <v>316</v>
      </c>
      <c r="C10" s="107"/>
      <c r="D10" s="94">
        <v>10</v>
      </c>
      <c r="E10" s="94">
        <v>8</v>
      </c>
      <c r="F10" s="4">
        <f t="shared" si="0"/>
        <v>0.03</v>
      </c>
      <c r="G10" s="5"/>
      <c r="H10" s="94" t="s">
        <v>61</v>
      </c>
      <c r="I10" s="94"/>
      <c r="J10" s="1" t="s">
        <v>15</v>
      </c>
      <c r="K10" s="95">
        <f t="shared" si="1"/>
        <v>0.03</v>
      </c>
      <c r="L10" s="95">
        <f t="shared" si="2"/>
        <v>0.03</v>
      </c>
      <c r="M10" s="95">
        <f t="shared" si="3"/>
        <v>0.03</v>
      </c>
      <c r="N10" s="95">
        <f t="shared" si="4"/>
        <v>0.04</v>
      </c>
      <c r="O10" s="95">
        <f t="shared" si="5"/>
        <v>0.04</v>
      </c>
      <c r="P10" s="95">
        <f t="shared" si="26"/>
        <v>0.03</v>
      </c>
      <c r="Q10" s="95">
        <f t="shared" si="6"/>
        <v>0.03</v>
      </c>
      <c r="R10" s="95">
        <f t="shared" si="7"/>
        <v>0.03</v>
      </c>
      <c r="S10" s="95">
        <f t="shared" si="8"/>
        <v>0.03</v>
      </c>
      <c r="T10" s="95">
        <f t="shared" si="9"/>
        <v>0.03</v>
      </c>
      <c r="U10" s="95">
        <f t="shared" si="10"/>
        <v>0.03</v>
      </c>
      <c r="V10" s="95">
        <f t="shared" si="11"/>
        <v>0.04</v>
      </c>
      <c r="W10" s="95">
        <f t="shared" si="12"/>
        <v>0.04</v>
      </c>
      <c r="X10" s="95">
        <f t="shared" si="13"/>
        <v>0.03</v>
      </c>
      <c r="Y10" s="95">
        <f t="shared" si="14"/>
        <v>0.03</v>
      </c>
      <c r="Z10" s="95">
        <f t="shared" si="15"/>
        <v>0.04</v>
      </c>
      <c r="AA10" s="95">
        <f t="shared" si="16"/>
        <v>0.03</v>
      </c>
      <c r="AB10" s="95">
        <f t="shared" si="17"/>
        <v>0.03</v>
      </c>
      <c r="AC10" s="95">
        <f t="shared" si="18"/>
        <v>0.03</v>
      </c>
      <c r="AD10" s="95">
        <f t="shared" si="19"/>
        <v>0.04</v>
      </c>
      <c r="AE10" s="95">
        <f t="shared" si="20"/>
        <v>0.03</v>
      </c>
      <c r="AF10" s="95">
        <f t="shared" si="21"/>
        <v>0.03</v>
      </c>
      <c r="AG10" s="95">
        <f t="shared" si="22"/>
        <v>0.03</v>
      </c>
      <c r="AH10" s="95">
        <f t="shared" si="23"/>
        <v>0.03</v>
      </c>
      <c r="AI10" s="95">
        <f t="shared" si="24"/>
        <v>0.04</v>
      </c>
      <c r="AJ10" s="95">
        <f t="shared" si="25"/>
        <v>0.03</v>
      </c>
    </row>
    <row r="11" spans="1:36" ht="12.95" customHeight="1" x14ac:dyDescent="0.15">
      <c r="A11" s="94">
        <v>118</v>
      </c>
      <c r="B11" s="107" t="s">
        <v>67</v>
      </c>
      <c r="C11" s="107"/>
      <c r="D11" s="94">
        <v>20</v>
      </c>
      <c r="E11" s="94">
        <v>14</v>
      </c>
      <c r="F11" s="4">
        <f t="shared" si="0"/>
        <v>0.2</v>
      </c>
      <c r="G11" s="5" t="s">
        <v>63</v>
      </c>
      <c r="H11" s="94" t="s">
        <v>61</v>
      </c>
      <c r="I11" s="94"/>
      <c r="J11" s="1" t="s">
        <v>15</v>
      </c>
      <c r="K11" s="95">
        <f t="shared" si="1"/>
        <v>0.2</v>
      </c>
      <c r="L11" s="95">
        <f t="shared" si="2"/>
        <v>0.22</v>
      </c>
      <c r="M11" s="95">
        <f t="shared" si="3"/>
        <v>0.22</v>
      </c>
      <c r="N11" s="95">
        <f t="shared" si="4"/>
        <v>0.22</v>
      </c>
      <c r="O11" s="95">
        <f t="shared" si="5"/>
        <v>0.22</v>
      </c>
      <c r="P11" s="95">
        <f t="shared" si="26"/>
        <v>0.22</v>
      </c>
      <c r="Q11" s="95">
        <f t="shared" si="6"/>
        <v>0.2</v>
      </c>
      <c r="R11" s="95">
        <f t="shared" si="7"/>
        <v>0.22</v>
      </c>
      <c r="S11" s="95">
        <f t="shared" si="8"/>
        <v>0.22</v>
      </c>
      <c r="T11" s="95">
        <f t="shared" si="9"/>
        <v>0.22</v>
      </c>
      <c r="U11" s="95">
        <f t="shared" si="10"/>
        <v>0.22</v>
      </c>
      <c r="V11" s="95">
        <f t="shared" si="11"/>
        <v>0.23</v>
      </c>
      <c r="W11" s="95">
        <f t="shared" si="12"/>
        <v>0.22</v>
      </c>
      <c r="X11" s="95">
        <f t="shared" si="13"/>
        <v>0.22</v>
      </c>
      <c r="Y11" s="95">
        <f t="shared" si="14"/>
        <v>0.2</v>
      </c>
      <c r="Z11" s="95">
        <f t="shared" si="15"/>
        <v>0.22</v>
      </c>
      <c r="AA11" s="95">
        <f t="shared" si="16"/>
        <v>0.2</v>
      </c>
      <c r="AB11" s="95">
        <f t="shared" si="17"/>
        <v>0.22</v>
      </c>
      <c r="AC11" s="95">
        <f t="shared" si="18"/>
        <v>0.22</v>
      </c>
      <c r="AD11" s="95">
        <f t="shared" si="19"/>
        <v>0.25</v>
      </c>
      <c r="AE11" s="95">
        <f t="shared" si="20"/>
        <v>0.2</v>
      </c>
      <c r="AF11" s="95">
        <f t="shared" si="21"/>
        <v>0.22</v>
      </c>
      <c r="AG11" s="95">
        <f t="shared" si="22"/>
        <v>0.2</v>
      </c>
      <c r="AH11" s="95">
        <f t="shared" si="23"/>
        <v>0.2</v>
      </c>
      <c r="AI11" s="95">
        <f t="shared" si="24"/>
        <v>0.22</v>
      </c>
      <c r="AJ11" s="95">
        <f t="shared" si="25"/>
        <v>0.2</v>
      </c>
    </row>
    <row r="12" spans="1:36" ht="12.95" customHeight="1" x14ac:dyDescent="0.15">
      <c r="A12" s="94">
        <v>119</v>
      </c>
      <c r="B12" s="107" t="s">
        <v>67</v>
      </c>
      <c r="C12" s="107"/>
      <c r="D12" s="94">
        <v>16</v>
      </c>
      <c r="E12" s="94">
        <v>12</v>
      </c>
      <c r="F12" s="4">
        <f t="shared" si="0"/>
        <v>0.11</v>
      </c>
      <c r="G12" s="5" t="s">
        <v>127</v>
      </c>
      <c r="H12" s="94" t="s">
        <v>61</v>
      </c>
      <c r="I12" s="94"/>
      <c r="J12" s="1" t="s">
        <v>15</v>
      </c>
      <c r="K12" s="95">
        <f t="shared" si="1"/>
        <v>0.12</v>
      </c>
      <c r="L12" s="95">
        <f t="shared" si="2"/>
        <v>0.12</v>
      </c>
      <c r="M12" s="95">
        <f t="shared" si="3"/>
        <v>0.12</v>
      </c>
      <c r="N12" s="95">
        <f t="shared" si="4"/>
        <v>0.13</v>
      </c>
      <c r="O12" s="95">
        <f t="shared" si="5"/>
        <v>0.13</v>
      </c>
      <c r="P12" s="95">
        <f t="shared" si="26"/>
        <v>0.12</v>
      </c>
      <c r="Q12" s="95">
        <f t="shared" si="6"/>
        <v>0.12</v>
      </c>
      <c r="R12" s="95">
        <f t="shared" si="7"/>
        <v>0.12</v>
      </c>
      <c r="S12" s="95">
        <f t="shared" si="8"/>
        <v>0.12</v>
      </c>
      <c r="T12" s="95">
        <f t="shared" si="9"/>
        <v>0.12</v>
      </c>
      <c r="U12" s="95">
        <f t="shared" si="10"/>
        <v>0.12</v>
      </c>
      <c r="V12" s="95">
        <f t="shared" si="11"/>
        <v>0.13</v>
      </c>
      <c r="W12" s="95">
        <f t="shared" si="12"/>
        <v>0.12</v>
      </c>
      <c r="X12" s="95">
        <f t="shared" si="13"/>
        <v>0.12</v>
      </c>
      <c r="Y12" s="95">
        <f t="shared" si="14"/>
        <v>0.11</v>
      </c>
      <c r="Z12" s="95">
        <f t="shared" si="15"/>
        <v>0.12</v>
      </c>
      <c r="AA12" s="95">
        <f t="shared" si="16"/>
        <v>0.11</v>
      </c>
      <c r="AB12" s="95">
        <f t="shared" si="17"/>
        <v>0.12</v>
      </c>
      <c r="AC12" s="95">
        <f t="shared" si="18"/>
        <v>0.12</v>
      </c>
      <c r="AD12" s="95">
        <f t="shared" si="19"/>
        <v>0.15</v>
      </c>
      <c r="AE12" s="95">
        <f t="shared" si="20"/>
        <v>0.11</v>
      </c>
      <c r="AF12" s="95">
        <f t="shared" si="21"/>
        <v>0.12</v>
      </c>
      <c r="AG12" s="95">
        <f t="shared" si="22"/>
        <v>0.11</v>
      </c>
      <c r="AH12" s="95">
        <f t="shared" si="23"/>
        <v>0.11</v>
      </c>
      <c r="AI12" s="95">
        <f t="shared" si="24"/>
        <v>0.13</v>
      </c>
      <c r="AJ12" s="95">
        <f t="shared" si="25"/>
        <v>0.11</v>
      </c>
    </row>
    <row r="13" spans="1:36" ht="12.95" customHeight="1" x14ac:dyDescent="0.15">
      <c r="A13" s="94">
        <v>120</v>
      </c>
      <c r="B13" s="107" t="s">
        <v>62</v>
      </c>
      <c r="C13" s="107"/>
      <c r="D13" s="94">
        <v>20</v>
      </c>
      <c r="E13" s="94">
        <v>14</v>
      </c>
      <c r="F13" s="4">
        <f t="shared" si="0"/>
        <v>0.2</v>
      </c>
      <c r="G13" s="5"/>
      <c r="H13" s="94"/>
      <c r="I13" s="94"/>
      <c r="J13" s="1" t="s">
        <v>15</v>
      </c>
      <c r="K13" s="95">
        <f t="shared" si="1"/>
        <v>0.2</v>
      </c>
      <c r="L13" s="95">
        <f t="shared" si="2"/>
        <v>0.22</v>
      </c>
      <c r="M13" s="95">
        <f t="shared" si="3"/>
        <v>0.22</v>
      </c>
      <c r="N13" s="95">
        <f t="shared" si="4"/>
        <v>0.22</v>
      </c>
      <c r="O13" s="95">
        <f t="shared" si="5"/>
        <v>0.22</v>
      </c>
      <c r="P13" s="95">
        <f t="shared" si="26"/>
        <v>0.22</v>
      </c>
      <c r="Q13" s="95">
        <f t="shared" si="6"/>
        <v>0.2</v>
      </c>
      <c r="R13" s="95">
        <f t="shared" si="7"/>
        <v>0.22</v>
      </c>
      <c r="S13" s="95">
        <f t="shared" si="8"/>
        <v>0.22</v>
      </c>
      <c r="T13" s="95">
        <f t="shared" si="9"/>
        <v>0.22</v>
      </c>
      <c r="U13" s="95">
        <f t="shared" si="10"/>
        <v>0.22</v>
      </c>
      <c r="V13" s="95">
        <f t="shared" si="11"/>
        <v>0.23</v>
      </c>
      <c r="W13" s="95">
        <f t="shared" si="12"/>
        <v>0.22</v>
      </c>
      <c r="X13" s="95">
        <f t="shared" si="13"/>
        <v>0.22</v>
      </c>
      <c r="Y13" s="95">
        <f t="shared" si="14"/>
        <v>0.2</v>
      </c>
      <c r="Z13" s="95">
        <f t="shared" si="15"/>
        <v>0.22</v>
      </c>
      <c r="AA13" s="95">
        <f t="shared" si="16"/>
        <v>0.2</v>
      </c>
      <c r="AB13" s="95">
        <f t="shared" si="17"/>
        <v>0.22</v>
      </c>
      <c r="AC13" s="95">
        <f t="shared" si="18"/>
        <v>0.22</v>
      </c>
      <c r="AD13" s="95">
        <f t="shared" si="19"/>
        <v>0.25</v>
      </c>
      <c r="AE13" s="95">
        <f t="shared" si="20"/>
        <v>0.2</v>
      </c>
      <c r="AF13" s="95">
        <f t="shared" si="21"/>
        <v>0.22</v>
      </c>
      <c r="AG13" s="95">
        <f t="shared" si="22"/>
        <v>0.2</v>
      </c>
      <c r="AH13" s="95">
        <f t="shared" si="23"/>
        <v>0.2</v>
      </c>
      <c r="AI13" s="95">
        <f t="shared" si="24"/>
        <v>0.22</v>
      </c>
      <c r="AJ13" s="95">
        <f t="shared" si="25"/>
        <v>0.2</v>
      </c>
    </row>
    <row r="14" spans="1:36" ht="12.95" customHeight="1" x14ac:dyDescent="0.15">
      <c r="A14" s="94">
        <v>121</v>
      </c>
      <c r="B14" s="107" t="s">
        <v>67</v>
      </c>
      <c r="C14" s="107"/>
      <c r="D14" s="94">
        <v>14</v>
      </c>
      <c r="E14" s="94">
        <v>13</v>
      </c>
      <c r="F14" s="4">
        <f t="shared" si="0"/>
        <v>0.09</v>
      </c>
      <c r="G14" s="5" t="s">
        <v>63</v>
      </c>
      <c r="H14" s="94" t="s">
        <v>61</v>
      </c>
      <c r="I14" s="94"/>
      <c r="J14" s="1" t="s">
        <v>15</v>
      </c>
      <c r="K14" s="95">
        <f t="shared" si="1"/>
        <v>0.1</v>
      </c>
      <c r="L14" s="95">
        <f t="shared" si="2"/>
        <v>0.11</v>
      </c>
      <c r="M14" s="95">
        <f t="shared" si="3"/>
        <v>0.11</v>
      </c>
      <c r="N14" s="95">
        <f t="shared" si="4"/>
        <v>0.11</v>
      </c>
      <c r="O14" s="95">
        <f t="shared" si="5"/>
        <v>0.11</v>
      </c>
      <c r="P14" s="95">
        <f t="shared" si="26"/>
        <v>0.11</v>
      </c>
      <c r="Q14" s="95">
        <f t="shared" si="6"/>
        <v>0.1</v>
      </c>
      <c r="R14" s="95">
        <f t="shared" si="7"/>
        <v>0.1</v>
      </c>
      <c r="S14" s="95">
        <f t="shared" si="8"/>
        <v>0.11</v>
      </c>
      <c r="T14" s="95">
        <f t="shared" si="9"/>
        <v>0.11</v>
      </c>
      <c r="U14" s="95">
        <f t="shared" si="10"/>
        <v>0.1</v>
      </c>
      <c r="V14" s="95">
        <f t="shared" si="11"/>
        <v>0.11</v>
      </c>
      <c r="W14" s="95">
        <f t="shared" si="12"/>
        <v>0.11</v>
      </c>
      <c r="X14" s="95">
        <f t="shared" si="13"/>
        <v>0.11</v>
      </c>
      <c r="Y14" s="95">
        <f t="shared" si="14"/>
        <v>0.09</v>
      </c>
      <c r="Z14" s="95">
        <f t="shared" si="15"/>
        <v>0.11</v>
      </c>
      <c r="AA14" s="95">
        <f t="shared" si="16"/>
        <v>0.1</v>
      </c>
      <c r="AB14" s="95">
        <f t="shared" si="17"/>
        <v>0.1</v>
      </c>
      <c r="AC14" s="95">
        <f t="shared" si="18"/>
        <v>0.1</v>
      </c>
      <c r="AD14" s="95">
        <f t="shared" si="19"/>
        <v>0.13</v>
      </c>
      <c r="AE14" s="95">
        <f t="shared" si="20"/>
        <v>0.09</v>
      </c>
      <c r="AF14" s="95">
        <f t="shared" si="21"/>
        <v>0.1</v>
      </c>
      <c r="AG14" s="95">
        <f t="shared" si="22"/>
        <v>0.09</v>
      </c>
      <c r="AH14" s="95">
        <f t="shared" si="23"/>
        <v>0.09</v>
      </c>
      <c r="AI14" s="95">
        <f t="shared" si="24"/>
        <v>0.11</v>
      </c>
      <c r="AJ14" s="95">
        <f t="shared" si="25"/>
        <v>0.09</v>
      </c>
    </row>
    <row r="15" spans="1:36" ht="12.95" customHeight="1" x14ac:dyDescent="0.15">
      <c r="A15" s="94">
        <v>122</v>
      </c>
      <c r="B15" s="107" t="s">
        <v>67</v>
      </c>
      <c r="C15" s="107"/>
      <c r="D15" s="94">
        <v>14</v>
      </c>
      <c r="E15" s="94">
        <v>12</v>
      </c>
      <c r="F15" s="4">
        <f t="shared" si="0"/>
        <v>0.09</v>
      </c>
      <c r="G15" s="5" t="s">
        <v>63</v>
      </c>
      <c r="H15" s="94" t="s">
        <v>61</v>
      </c>
      <c r="I15" s="94"/>
      <c r="J15" s="1" t="s">
        <v>15</v>
      </c>
      <c r="K15" s="95">
        <f t="shared" si="1"/>
        <v>0.09</v>
      </c>
      <c r="L15" s="95">
        <f t="shared" si="2"/>
        <v>0.1</v>
      </c>
      <c r="M15" s="95">
        <f t="shared" si="3"/>
        <v>0.1</v>
      </c>
      <c r="N15" s="95">
        <f t="shared" si="4"/>
        <v>0.1</v>
      </c>
      <c r="O15" s="95">
        <f t="shared" si="5"/>
        <v>0.1</v>
      </c>
      <c r="P15" s="95">
        <f t="shared" si="26"/>
        <v>0.1</v>
      </c>
      <c r="Q15" s="95">
        <f t="shared" si="6"/>
        <v>0.09</v>
      </c>
      <c r="R15" s="95">
        <f t="shared" si="7"/>
        <v>0.1</v>
      </c>
      <c r="S15" s="95">
        <f t="shared" si="8"/>
        <v>0.1</v>
      </c>
      <c r="T15" s="95">
        <f t="shared" si="9"/>
        <v>0.1</v>
      </c>
      <c r="U15" s="95">
        <f t="shared" si="10"/>
        <v>0.1</v>
      </c>
      <c r="V15" s="95">
        <f t="shared" si="11"/>
        <v>0.1</v>
      </c>
      <c r="W15" s="95">
        <f t="shared" si="12"/>
        <v>0.1</v>
      </c>
      <c r="X15" s="95">
        <f t="shared" si="13"/>
        <v>0.1</v>
      </c>
      <c r="Y15" s="95">
        <f t="shared" si="14"/>
        <v>0.08</v>
      </c>
      <c r="Z15" s="95">
        <f t="shared" si="15"/>
        <v>0.1</v>
      </c>
      <c r="AA15" s="95">
        <f t="shared" si="16"/>
        <v>0.09</v>
      </c>
      <c r="AB15" s="95">
        <f t="shared" si="17"/>
        <v>0.09</v>
      </c>
      <c r="AC15" s="95">
        <f t="shared" si="18"/>
        <v>0.1</v>
      </c>
      <c r="AD15" s="95">
        <f t="shared" si="19"/>
        <v>0.12</v>
      </c>
      <c r="AE15" s="95">
        <f t="shared" si="20"/>
        <v>0.09</v>
      </c>
      <c r="AF15" s="95">
        <f t="shared" si="21"/>
        <v>0.09</v>
      </c>
      <c r="AG15" s="95">
        <f t="shared" si="22"/>
        <v>0.09</v>
      </c>
      <c r="AH15" s="95">
        <f t="shared" si="23"/>
        <v>0.09</v>
      </c>
      <c r="AI15" s="95">
        <f t="shared" si="24"/>
        <v>0.1</v>
      </c>
      <c r="AJ15" s="95">
        <f t="shared" si="25"/>
        <v>0.09</v>
      </c>
    </row>
    <row r="16" spans="1:36" ht="12.95" customHeight="1" x14ac:dyDescent="0.15">
      <c r="A16" s="94">
        <v>123</v>
      </c>
      <c r="B16" s="107" t="s">
        <v>68</v>
      </c>
      <c r="C16" s="107"/>
      <c r="D16" s="94">
        <v>8</v>
      </c>
      <c r="E16" s="94">
        <v>7</v>
      </c>
      <c r="F16" s="4">
        <f t="shared" si="0"/>
        <v>0.02</v>
      </c>
      <c r="G16" s="5"/>
      <c r="H16" s="94" t="s">
        <v>61</v>
      </c>
      <c r="I16" s="94"/>
      <c r="J16" s="1" t="s">
        <v>15</v>
      </c>
      <c r="K16" s="95">
        <f t="shared" si="1"/>
        <v>0.02</v>
      </c>
      <c r="L16" s="95">
        <f t="shared" si="2"/>
        <v>0.02</v>
      </c>
      <c r="M16" s="95">
        <f t="shared" si="3"/>
        <v>0.02</v>
      </c>
      <c r="N16" s="95">
        <f t="shared" si="4"/>
        <v>0.02</v>
      </c>
      <c r="O16" s="95">
        <f t="shared" si="5"/>
        <v>0.02</v>
      </c>
      <c r="P16" s="95">
        <f t="shared" si="26"/>
        <v>0.02</v>
      </c>
      <c r="Q16" s="95">
        <f t="shared" si="6"/>
        <v>0.02</v>
      </c>
      <c r="R16" s="95">
        <f t="shared" si="7"/>
        <v>0.02</v>
      </c>
      <c r="S16" s="95">
        <f t="shared" si="8"/>
        <v>0.02</v>
      </c>
      <c r="T16" s="95">
        <f t="shared" si="9"/>
        <v>0.02</v>
      </c>
      <c r="U16" s="95">
        <f t="shared" si="10"/>
        <v>0.02</v>
      </c>
      <c r="V16" s="95">
        <f t="shared" si="11"/>
        <v>0.02</v>
      </c>
      <c r="W16" s="95">
        <f t="shared" si="12"/>
        <v>0.02</v>
      </c>
      <c r="X16" s="95">
        <f t="shared" si="13"/>
        <v>0.02</v>
      </c>
      <c r="Y16" s="95">
        <f t="shared" si="14"/>
        <v>0.02</v>
      </c>
      <c r="Z16" s="95">
        <f t="shared" si="15"/>
        <v>0.02</v>
      </c>
      <c r="AA16" s="95">
        <f t="shared" si="16"/>
        <v>0.02</v>
      </c>
      <c r="AB16" s="95">
        <f t="shared" si="17"/>
        <v>0.02</v>
      </c>
      <c r="AC16" s="95">
        <f t="shared" si="18"/>
        <v>0.02</v>
      </c>
      <c r="AD16" s="95">
        <f t="shared" si="19"/>
        <v>0.03</v>
      </c>
      <c r="AE16" s="95">
        <f t="shared" si="20"/>
        <v>0.02</v>
      </c>
      <c r="AF16" s="95">
        <f t="shared" si="21"/>
        <v>0.02</v>
      </c>
      <c r="AG16" s="95">
        <f t="shared" si="22"/>
        <v>0.02</v>
      </c>
      <c r="AH16" s="95">
        <f t="shared" si="23"/>
        <v>0.02</v>
      </c>
      <c r="AI16" s="95">
        <f t="shared" si="24"/>
        <v>0.02</v>
      </c>
      <c r="AJ16" s="95">
        <f t="shared" si="25"/>
        <v>0.02</v>
      </c>
    </row>
    <row r="17" spans="1:36" ht="12.95" customHeight="1" x14ac:dyDescent="0.15">
      <c r="A17" s="94"/>
      <c r="B17" s="107"/>
      <c r="C17" s="107"/>
      <c r="D17" s="94"/>
      <c r="E17" s="94"/>
      <c r="F17" s="4" t="str">
        <f t="shared" si="0"/>
        <v/>
      </c>
      <c r="G17" s="5"/>
      <c r="H17" s="94"/>
      <c r="I17" s="94"/>
      <c r="J17" s="1" t="s">
        <v>15</v>
      </c>
      <c r="K17" s="95" t="e">
        <f t="shared" si="1"/>
        <v>#NUM!</v>
      </c>
      <c r="L17" s="95" t="e">
        <f t="shared" si="2"/>
        <v>#NUM!</v>
      </c>
      <c r="M17" s="95" t="e">
        <f t="shared" si="3"/>
        <v>#NUM!</v>
      </c>
      <c r="N17" s="95" t="e">
        <f t="shared" si="4"/>
        <v>#NUM!</v>
      </c>
      <c r="O17" s="95" t="e">
        <f t="shared" si="5"/>
        <v>#NUM!</v>
      </c>
      <c r="P17" s="95" t="e">
        <f t="shared" si="26"/>
        <v>#N/A</v>
      </c>
      <c r="Q17" s="95" t="e">
        <f t="shared" si="6"/>
        <v>#NUM!</v>
      </c>
      <c r="R17" s="95" t="e">
        <f t="shared" si="7"/>
        <v>#NUM!</v>
      </c>
      <c r="S17" s="95" t="e">
        <f t="shared" si="8"/>
        <v>#NUM!</v>
      </c>
      <c r="T17" s="95" t="e">
        <f t="shared" si="9"/>
        <v>#NUM!</v>
      </c>
      <c r="U17" s="95" t="e">
        <f t="shared" si="10"/>
        <v>#N/A</v>
      </c>
      <c r="V17" s="95" t="e">
        <f t="shared" si="11"/>
        <v>#NUM!</v>
      </c>
      <c r="W17" s="95" t="e">
        <f t="shared" si="12"/>
        <v>#NUM!</v>
      </c>
      <c r="X17" s="95" t="e">
        <f t="shared" si="13"/>
        <v>#NUM!</v>
      </c>
      <c r="Y17" s="95" t="e">
        <f t="shared" si="14"/>
        <v>#NUM!</v>
      </c>
      <c r="Z17" s="95" t="e">
        <f t="shared" si="15"/>
        <v>#N/A</v>
      </c>
      <c r="AA17" s="95" t="e">
        <f t="shared" si="16"/>
        <v>#NUM!</v>
      </c>
      <c r="AB17" s="95" t="e">
        <f t="shared" si="17"/>
        <v>#NUM!</v>
      </c>
      <c r="AC17" s="95" t="e">
        <f t="shared" si="18"/>
        <v>#NUM!</v>
      </c>
      <c r="AD17" s="95" t="e">
        <f t="shared" si="19"/>
        <v>#NUM!</v>
      </c>
      <c r="AE17" s="95" t="e">
        <f t="shared" si="20"/>
        <v>#NUM!</v>
      </c>
      <c r="AF17" s="95" t="e">
        <f t="shared" si="21"/>
        <v>#N/A</v>
      </c>
      <c r="AG17" s="95" t="e">
        <f t="shared" si="22"/>
        <v>#NUM!</v>
      </c>
      <c r="AH17" s="95" t="e">
        <f t="shared" si="23"/>
        <v>#NUM!</v>
      </c>
      <c r="AI17" s="95" t="e">
        <f t="shared" si="24"/>
        <v>#NUM!</v>
      </c>
      <c r="AJ17" s="95" t="e">
        <f t="shared" si="25"/>
        <v>#N/A</v>
      </c>
    </row>
    <row r="18" spans="1:36" ht="12.95" customHeight="1" x14ac:dyDescent="0.15">
      <c r="A18" s="94"/>
      <c r="B18" s="107"/>
      <c r="C18" s="107"/>
      <c r="D18" s="94"/>
      <c r="E18" s="94"/>
      <c r="F18" s="4" t="str">
        <f t="shared" si="0"/>
        <v/>
      </c>
      <c r="G18" s="5"/>
      <c r="H18" s="94"/>
      <c r="I18" s="94"/>
      <c r="J18" s="1" t="s">
        <v>15</v>
      </c>
      <c r="K18" s="95" t="e">
        <f t="shared" si="1"/>
        <v>#NUM!</v>
      </c>
      <c r="L18" s="95" t="e">
        <f t="shared" si="2"/>
        <v>#NUM!</v>
      </c>
      <c r="M18" s="95" t="e">
        <f t="shared" si="3"/>
        <v>#NUM!</v>
      </c>
      <c r="N18" s="95" t="e">
        <f t="shared" si="4"/>
        <v>#NUM!</v>
      </c>
      <c r="O18" s="95" t="e">
        <f t="shared" si="5"/>
        <v>#NUM!</v>
      </c>
      <c r="P18" s="95" t="e">
        <f t="shared" si="26"/>
        <v>#N/A</v>
      </c>
      <c r="Q18" s="95" t="e">
        <f t="shared" si="6"/>
        <v>#NUM!</v>
      </c>
      <c r="R18" s="95" t="e">
        <f t="shared" si="7"/>
        <v>#NUM!</v>
      </c>
      <c r="S18" s="95" t="e">
        <f t="shared" si="8"/>
        <v>#NUM!</v>
      </c>
      <c r="T18" s="95" t="e">
        <f t="shared" si="9"/>
        <v>#NUM!</v>
      </c>
      <c r="U18" s="95" t="e">
        <f t="shared" si="10"/>
        <v>#N/A</v>
      </c>
      <c r="V18" s="95" t="e">
        <f t="shared" si="11"/>
        <v>#NUM!</v>
      </c>
      <c r="W18" s="95" t="e">
        <f t="shared" si="12"/>
        <v>#NUM!</v>
      </c>
      <c r="X18" s="95" t="e">
        <f t="shared" si="13"/>
        <v>#NUM!</v>
      </c>
      <c r="Y18" s="95" t="e">
        <f t="shared" si="14"/>
        <v>#NUM!</v>
      </c>
      <c r="Z18" s="95" t="e">
        <f t="shared" si="15"/>
        <v>#N/A</v>
      </c>
      <c r="AA18" s="95" t="e">
        <f t="shared" si="16"/>
        <v>#NUM!</v>
      </c>
      <c r="AB18" s="95" t="e">
        <f t="shared" si="17"/>
        <v>#NUM!</v>
      </c>
      <c r="AC18" s="95" t="e">
        <f t="shared" si="18"/>
        <v>#NUM!</v>
      </c>
      <c r="AD18" s="95" t="e">
        <f t="shared" si="19"/>
        <v>#NUM!</v>
      </c>
      <c r="AE18" s="95" t="e">
        <f t="shared" si="20"/>
        <v>#NUM!</v>
      </c>
      <c r="AF18" s="95" t="e">
        <f t="shared" si="21"/>
        <v>#N/A</v>
      </c>
      <c r="AG18" s="95" t="e">
        <f t="shared" si="22"/>
        <v>#NUM!</v>
      </c>
      <c r="AH18" s="95" t="e">
        <f t="shared" si="23"/>
        <v>#NUM!</v>
      </c>
      <c r="AI18" s="95" t="e">
        <f t="shared" si="24"/>
        <v>#NUM!</v>
      </c>
      <c r="AJ18" s="95" t="e">
        <f t="shared" si="25"/>
        <v>#N/A</v>
      </c>
    </row>
    <row r="19" spans="1:36" ht="12.95" customHeight="1" x14ac:dyDescent="0.15">
      <c r="A19" s="94"/>
      <c r="B19" s="107"/>
      <c r="C19" s="107"/>
      <c r="D19" s="94"/>
      <c r="E19" s="94"/>
      <c r="F19" s="4" t="str">
        <f t="shared" si="0"/>
        <v/>
      </c>
      <c r="G19" s="5"/>
      <c r="H19" s="94"/>
      <c r="I19" s="94"/>
      <c r="J19" s="1" t="s">
        <v>15</v>
      </c>
      <c r="K19" s="95" t="e">
        <f t="shared" si="1"/>
        <v>#NUM!</v>
      </c>
      <c r="L19" s="95" t="e">
        <f t="shared" si="2"/>
        <v>#NUM!</v>
      </c>
      <c r="M19" s="95" t="e">
        <f t="shared" si="3"/>
        <v>#NUM!</v>
      </c>
      <c r="N19" s="95" t="e">
        <f t="shared" si="4"/>
        <v>#NUM!</v>
      </c>
      <c r="O19" s="95" t="e">
        <f t="shared" si="5"/>
        <v>#NUM!</v>
      </c>
      <c r="P19" s="95" t="e">
        <f t="shared" si="26"/>
        <v>#N/A</v>
      </c>
      <c r="Q19" s="95" t="e">
        <f t="shared" si="6"/>
        <v>#NUM!</v>
      </c>
      <c r="R19" s="95" t="e">
        <f t="shared" si="7"/>
        <v>#NUM!</v>
      </c>
      <c r="S19" s="95" t="e">
        <f t="shared" si="8"/>
        <v>#NUM!</v>
      </c>
      <c r="T19" s="95" t="e">
        <f t="shared" si="9"/>
        <v>#NUM!</v>
      </c>
      <c r="U19" s="95" t="e">
        <f t="shared" si="10"/>
        <v>#N/A</v>
      </c>
      <c r="V19" s="95" t="e">
        <f t="shared" si="11"/>
        <v>#NUM!</v>
      </c>
      <c r="W19" s="95" t="e">
        <f t="shared" si="12"/>
        <v>#NUM!</v>
      </c>
      <c r="X19" s="95" t="e">
        <f t="shared" si="13"/>
        <v>#NUM!</v>
      </c>
      <c r="Y19" s="95" t="e">
        <f t="shared" si="14"/>
        <v>#NUM!</v>
      </c>
      <c r="Z19" s="95" t="e">
        <f t="shared" si="15"/>
        <v>#N/A</v>
      </c>
      <c r="AA19" s="95" t="e">
        <f t="shared" si="16"/>
        <v>#NUM!</v>
      </c>
      <c r="AB19" s="95" t="e">
        <f t="shared" si="17"/>
        <v>#NUM!</v>
      </c>
      <c r="AC19" s="95" t="e">
        <f t="shared" si="18"/>
        <v>#NUM!</v>
      </c>
      <c r="AD19" s="95" t="e">
        <f t="shared" si="19"/>
        <v>#NUM!</v>
      </c>
      <c r="AE19" s="95" t="e">
        <f t="shared" si="20"/>
        <v>#NUM!</v>
      </c>
      <c r="AF19" s="95" t="e">
        <f t="shared" si="21"/>
        <v>#N/A</v>
      </c>
      <c r="AG19" s="95" t="e">
        <f t="shared" si="22"/>
        <v>#NUM!</v>
      </c>
      <c r="AH19" s="95" t="e">
        <f t="shared" si="23"/>
        <v>#NUM!</v>
      </c>
      <c r="AI19" s="95" t="e">
        <f t="shared" si="24"/>
        <v>#NUM!</v>
      </c>
      <c r="AJ19" s="95" t="e">
        <f t="shared" si="25"/>
        <v>#N/A</v>
      </c>
    </row>
    <row r="20" spans="1:36" ht="12.95" customHeight="1" x14ac:dyDescent="0.15">
      <c r="A20" s="94"/>
      <c r="B20" s="107"/>
      <c r="C20" s="107"/>
      <c r="D20" s="94"/>
      <c r="E20" s="94"/>
      <c r="F20" s="4" t="str">
        <f t="shared" si="0"/>
        <v/>
      </c>
      <c r="G20" s="5"/>
      <c r="H20" s="94"/>
      <c r="I20" s="94"/>
      <c r="J20" s="1" t="s">
        <v>15</v>
      </c>
      <c r="K20" s="95" t="e">
        <f t="shared" si="1"/>
        <v>#NUM!</v>
      </c>
      <c r="L20" s="95" t="e">
        <f t="shared" si="2"/>
        <v>#NUM!</v>
      </c>
      <c r="M20" s="95" t="e">
        <f t="shared" si="3"/>
        <v>#NUM!</v>
      </c>
      <c r="N20" s="95" t="e">
        <f t="shared" si="4"/>
        <v>#NUM!</v>
      </c>
      <c r="O20" s="95" t="e">
        <f t="shared" si="5"/>
        <v>#NUM!</v>
      </c>
      <c r="P20" s="95" t="e">
        <f t="shared" si="26"/>
        <v>#N/A</v>
      </c>
      <c r="Q20" s="95" t="e">
        <f t="shared" si="6"/>
        <v>#NUM!</v>
      </c>
      <c r="R20" s="95" t="e">
        <f t="shared" si="7"/>
        <v>#NUM!</v>
      </c>
      <c r="S20" s="95" t="e">
        <f t="shared" si="8"/>
        <v>#NUM!</v>
      </c>
      <c r="T20" s="95" t="e">
        <f t="shared" si="9"/>
        <v>#NUM!</v>
      </c>
      <c r="U20" s="95" t="e">
        <f t="shared" si="10"/>
        <v>#N/A</v>
      </c>
      <c r="V20" s="95" t="e">
        <f t="shared" si="11"/>
        <v>#NUM!</v>
      </c>
      <c r="W20" s="95" t="e">
        <f t="shared" si="12"/>
        <v>#NUM!</v>
      </c>
      <c r="X20" s="95" t="e">
        <f t="shared" si="13"/>
        <v>#NUM!</v>
      </c>
      <c r="Y20" s="95" t="e">
        <f t="shared" si="14"/>
        <v>#NUM!</v>
      </c>
      <c r="Z20" s="95" t="e">
        <f t="shared" si="15"/>
        <v>#N/A</v>
      </c>
      <c r="AA20" s="95" t="e">
        <f t="shared" si="16"/>
        <v>#NUM!</v>
      </c>
      <c r="AB20" s="95" t="e">
        <f t="shared" si="17"/>
        <v>#NUM!</v>
      </c>
      <c r="AC20" s="95" t="e">
        <f t="shared" si="18"/>
        <v>#NUM!</v>
      </c>
      <c r="AD20" s="95" t="e">
        <f t="shared" si="19"/>
        <v>#NUM!</v>
      </c>
      <c r="AE20" s="95" t="e">
        <f t="shared" si="20"/>
        <v>#NUM!</v>
      </c>
      <c r="AF20" s="95" t="e">
        <f t="shared" si="21"/>
        <v>#N/A</v>
      </c>
      <c r="AG20" s="95" t="e">
        <f t="shared" si="22"/>
        <v>#NUM!</v>
      </c>
      <c r="AH20" s="95" t="e">
        <f t="shared" si="23"/>
        <v>#NUM!</v>
      </c>
      <c r="AI20" s="95" t="e">
        <f t="shared" si="24"/>
        <v>#NUM!</v>
      </c>
      <c r="AJ20" s="95" t="e">
        <f t="shared" si="25"/>
        <v>#N/A</v>
      </c>
    </row>
    <row r="21" spans="1:36" ht="12.95" customHeight="1" x14ac:dyDescent="0.15">
      <c r="A21" s="94"/>
      <c r="B21" s="107"/>
      <c r="C21" s="107"/>
      <c r="D21" s="94"/>
      <c r="E21" s="94"/>
      <c r="F21" s="4" t="str">
        <f t="shared" si="0"/>
        <v/>
      </c>
      <c r="G21" s="5"/>
      <c r="H21" s="94"/>
      <c r="I21" s="94"/>
      <c r="J21" s="1" t="s">
        <v>15</v>
      </c>
      <c r="K21" s="95" t="e">
        <f t="shared" si="1"/>
        <v>#NUM!</v>
      </c>
      <c r="L21" s="95" t="e">
        <f t="shared" si="2"/>
        <v>#NUM!</v>
      </c>
      <c r="M21" s="95" t="e">
        <f t="shared" si="3"/>
        <v>#NUM!</v>
      </c>
      <c r="N21" s="95" t="e">
        <f t="shared" si="4"/>
        <v>#NUM!</v>
      </c>
      <c r="O21" s="95" t="e">
        <f t="shared" si="5"/>
        <v>#NUM!</v>
      </c>
      <c r="P21" s="95" t="e">
        <f t="shared" si="26"/>
        <v>#N/A</v>
      </c>
      <c r="Q21" s="95" t="e">
        <f t="shared" si="6"/>
        <v>#NUM!</v>
      </c>
      <c r="R21" s="95" t="e">
        <f t="shared" si="7"/>
        <v>#NUM!</v>
      </c>
      <c r="S21" s="95" t="e">
        <f t="shared" si="8"/>
        <v>#NUM!</v>
      </c>
      <c r="T21" s="95" t="e">
        <f t="shared" si="9"/>
        <v>#NUM!</v>
      </c>
      <c r="U21" s="95" t="e">
        <f t="shared" si="10"/>
        <v>#N/A</v>
      </c>
      <c r="V21" s="95" t="e">
        <f t="shared" si="11"/>
        <v>#NUM!</v>
      </c>
      <c r="W21" s="95" t="e">
        <f t="shared" si="12"/>
        <v>#NUM!</v>
      </c>
      <c r="X21" s="95" t="e">
        <f t="shared" si="13"/>
        <v>#NUM!</v>
      </c>
      <c r="Y21" s="95" t="e">
        <f t="shared" si="14"/>
        <v>#NUM!</v>
      </c>
      <c r="Z21" s="95" t="e">
        <f t="shared" si="15"/>
        <v>#N/A</v>
      </c>
      <c r="AA21" s="95" t="e">
        <f t="shared" si="16"/>
        <v>#NUM!</v>
      </c>
      <c r="AB21" s="95" t="e">
        <f t="shared" si="17"/>
        <v>#NUM!</v>
      </c>
      <c r="AC21" s="95" t="e">
        <f t="shared" si="18"/>
        <v>#NUM!</v>
      </c>
      <c r="AD21" s="95" t="e">
        <f t="shared" si="19"/>
        <v>#NUM!</v>
      </c>
      <c r="AE21" s="95" t="e">
        <f t="shared" si="20"/>
        <v>#NUM!</v>
      </c>
      <c r="AF21" s="95" t="e">
        <f t="shared" si="21"/>
        <v>#N/A</v>
      </c>
      <c r="AG21" s="95" t="e">
        <f t="shared" si="22"/>
        <v>#NUM!</v>
      </c>
      <c r="AH21" s="95" t="e">
        <f t="shared" si="23"/>
        <v>#NUM!</v>
      </c>
      <c r="AI21" s="95" t="e">
        <f t="shared" si="24"/>
        <v>#NUM!</v>
      </c>
      <c r="AJ21" s="95" t="e">
        <f t="shared" si="25"/>
        <v>#N/A</v>
      </c>
    </row>
    <row r="22" spans="1:36" ht="12.95" customHeight="1" x14ac:dyDescent="0.15">
      <c r="A22" s="94"/>
      <c r="B22" s="107"/>
      <c r="C22" s="107"/>
      <c r="D22" s="94"/>
      <c r="E22" s="94"/>
      <c r="F22" s="4" t="str">
        <f t="shared" si="0"/>
        <v/>
      </c>
      <c r="G22" s="5"/>
      <c r="H22" s="94"/>
      <c r="I22" s="94"/>
      <c r="J22" s="1" t="s">
        <v>15</v>
      </c>
      <c r="K22" s="95" t="e">
        <f t="shared" si="1"/>
        <v>#NUM!</v>
      </c>
      <c r="L22" s="95" t="e">
        <f t="shared" si="2"/>
        <v>#NUM!</v>
      </c>
      <c r="M22" s="95" t="e">
        <f t="shared" si="3"/>
        <v>#NUM!</v>
      </c>
      <c r="N22" s="95" t="e">
        <f t="shared" si="4"/>
        <v>#NUM!</v>
      </c>
      <c r="O22" s="95" t="e">
        <f t="shared" si="5"/>
        <v>#NUM!</v>
      </c>
      <c r="P22" s="95" t="e">
        <f t="shared" si="26"/>
        <v>#N/A</v>
      </c>
      <c r="Q22" s="95" t="e">
        <f t="shared" si="6"/>
        <v>#NUM!</v>
      </c>
      <c r="R22" s="95" t="e">
        <f t="shared" si="7"/>
        <v>#NUM!</v>
      </c>
      <c r="S22" s="95" t="e">
        <f t="shared" si="8"/>
        <v>#NUM!</v>
      </c>
      <c r="T22" s="95" t="e">
        <f t="shared" si="9"/>
        <v>#NUM!</v>
      </c>
      <c r="U22" s="95" t="e">
        <f t="shared" si="10"/>
        <v>#N/A</v>
      </c>
      <c r="V22" s="95" t="e">
        <f t="shared" si="11"/>
        <v>#NUM!</v>
      </c>
      <c r="W22" s="95" t="e">
        <f t="shared" si="12"/>
        <v>#NUM!</v>
      </c>
      <c r="X22" s="95" t="e">
        <f t="shared" si="13"/>
        <v>#NUM!</v>
      </c>
      <c r="Y22" s="95" t="e">
        <f t="shared" si="14"/>
        <v>#NUM!</v>
      </c>
      <c r="Z22" s="95" t="e">
        <f t="shared" si="15"/>
        <v>#N/A</v>
      </c>
      <c r="AA22" s="95" t="e">
        <f t="shared" si="16"/>
        <v>#NUM!</v>
      </c>
      <c r="AB22" s="95" t="e">
        <f t="shared" si="17"/>
        <v>#NUM!</v>
      </c>
      <c r="AC22" s="95" t="e">
        <f t="shared" si="18"/>
        <v>#NUM!</v>
      </c>
      <c r="AD22" s="95" t="e">
        <f t="shared" si="19"/>
        <v>#NUM!</v>
      </c>
      <c r="AE22" s="95" t="e">
        <f t="shared" si="20"/>
        <v>#NUM!</v>
      </c>
      <c r="AF22" s="95" t="e">
        <f t="shared" si="21"/>
        <v>#N/A</v>
      </c>
      <c r="AG22" s="95" t="e">
        <f t="shared" si="22"/>
        <v>#NUM!</v>
      </c>
      <c r="AH22" s="95" t="e">
        <f t="shared" si="23"/>
        <v>#NUM!</v>
      </c>
      <c r="AI22" s="95" t="e">
        <f t="shared" si="24"/>
        <v>#NUM!</v>
      </c>
      <c r="AJ22" s="95" t="e">
        <f t="shared" si="25"/>
        <v>#N/A</v>
      </c>
    </row>
    <row r="23" spans="1:36" ht="12.95" customHeight="1" x14ac:dyDescent="0.15">
      <c r="A23" s="94"/>
      <c r="B23" s="107"/>
      <c r="C23" s="107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07"/>
      <c r="C24" s="107"/>
      <c r="D24" s="94"/>
      <c r="E24" s="94"/>
      <c r="F24" s="4" t="str">
        <f t="shared" si="0"/>
        <v/>
      </c>
      <c r="G24" s="94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07"/>
      <c r="C25" s="107"/>
      <c r="D25" s="94"/>
      <c r="E25" s="94"/>
      <c r="F25" s="4" t="str">
        <f t="shared" si="0"/>
        <v/>
      </c>
      <c r="G25" s="6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7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6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317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13</v>
      </c>
      <c r="D47" s="14">
        <f>COUNTIF(G4:G43,"*下層*")</f>
        <v>0</v>
      </c>
      <c r="E47" s="14">
        <f>COUNTA(A4:A43)</f>
        <v>13</v>
      </c>
      <c r="F47" s="10"/>
      <c r="G47" s="15">
        <f>C47*100</f>
        <v>1300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15</v>
      </c>
      <c r="D49" s="14" t="str">
        <f>IF(D47&gt;0,ROUND(SUMIF(G4:G43,"*下層*",D4:D43)/D47,0),"")</f>
        <v/>
      </c>
      <c r="E49" s="14">
        <f>ROUND(SUM(D4:D43)/E47,0)</f>
        <v>15</v>
      </c>
      <c r="F49" s="13"/>
      <c r="G49" s="15">
        <f>C49</f>
        <v>15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1.5200000000000005</v>
      </c>
      <c r="D50" s="16">
        <f>SUMIF(G4:G43,"*下層*",F4:F43)</f>
        <v>0</v>
      </c>
      <c r="E50" s="4">
        <f>SUM(F4:F43)</f>
        <v>1.5200000000000005</v>
      </c>
      <c r="F50" s="13"/>
      <c r="G50" s="17">
        <f>C50*100</f>
        <v>152.00000000000006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形状比＝80、Sr＝23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10</v>
      </c>
      <c r="D54" s="14">
        <f>COUNTIF(H4:H43,"▲")</f>
        <v>0</v>
      </c>
      <c r="E54" s="14">
        <f>COUNTA(H4:H43)</f>
        <v>10</v>
      </c>
      <c r="F54" s="10"/>
      <c r="G54" s="15">
        <f>C54*100</f>
        <v>1000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0.91</v>
      </c>
      <c r="D57" s="16">
        <f>SUMIF(H4:H43,"▲",F4:F43)</f>
        <v>0</v>
      </c>
      <c r="E57" s="16">
        <f>SUM(C57:D57)</f>
        <v>0.91</v>
      </c>
      <c r="F57" s="13"/>
      <c r="G57" s="19">
        <f>C57*100</f>
        <v>91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76.900000000000006</v>
      </c>
      <c r="D61" s="20" t="str">
        <f>IF(D47&gt;0,ROUND(D54/D47*100,1),"")</f>
        <v/>
      </c>
      <c r="E61" s="20">
        <f>ROUND(E54/E47*100,1)</f>
        <v>76.900000000000006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59.9</v>
      </c>
      <c r="D62" s="20" t="str">
        <f>IF(D47&gt;0,ROUND(D57/D50*100,1),"")</f>
        <v/>
      </c>
      <c r="E62" s="20">
        <f>ROUND(E57/E50*100,1)</f>
        <v>59.9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0.61000000000000043</v>
      </c>
      <c r="D69" s="16" t="str">
        <f>IF(D66&gt;0,D50-D57,"")</f>
        <v/>
      </c>
      <c r="E69" s="4">
        <f>SUM(C69:D69)</f>
        <v>0.61000000000000043</v>
      </c>
      <c r="F69" s="13"/>
      <c r="G69" s="17">
        <f>C69*100</f>
        <v>61.000000000000043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形状比＝79、Sr＝38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5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75" priority="16" stopIfTrue="1">
      <formula>AND(($H4="スギ"),(#REF!&lt;12))</formula>
    </cfRule>
  </conditionalFormatting>
  <conditionalFormatting sqref="L4:L43">
    <cfRule type="expression" dxfId="174" priority="15" stopIfTrue="1">
      <formula>AND(($H4="スギ"),(#REF!&lt;22),(#REF!&gt;=12))</formula>
    </cfRule>
  </conditionalFormatting>
  <conditionalFormatting sqref="M4:M43">
    <cfRule type="expression" dxfId="173" priority="14" stopIfTrue="1">
      <formula>AND(($H4="スギ"),(#REF!&lt;32),(#REF!&gt;=22))</formula>
    </cfRule>
  </conditionalFormatting>
  <conditionalFormatting sqref="N4:N43">
    <cfRule type="expression" dxfId="172" priority="13" stopIfTrue="1">
      <formula>AND(($H4="スギ"),(#REF!&lt;42),(#REF!&gt;=32))</formula>
    </cfRule>
  </conditionalFormatting>
  <conditionalFormatting sqref="U4:U43 Z4:AF43 AJ4:AJ43 O4:P43">
    <cfRule type="expression" dxfId="171" priority="12" stopIfTrue="1">
      <formula>AND(($H4="スギ"),(#REF!&gt;=42))</formula>
    </cfRule>
  </conditionalFormatting>
  <conditionalFormatting sqref="Q4:Q43 AA4:AA43">
    <cfRule type="expression" dxfId="170" priority="11" stopIfTrue="1">
      <formula>AND(($H4="ヒノキ"),(#REF!&lt;12))</formula>
    </cfRule>
  </conditionalFormatting>
  <conditionalFormatting sqref="R4:R43 AB4:AE43">
    <cfRule type="expression" dxfId="169" priority="10" stopIfTrue="1">
      <formula>AND(($H4="ヒノキ"),(#REF!&lt;22),(#REF!&gt;=12))</formula>
    </cfRule>
  </conditionalFormatting>
  <conditionalFormatting sqref="S4:S43">
    <cfRule type="expression" dxfId="168" priority="9" stopIfTrue="1">
      <formula>AND(($H4="ヒノキ"),(#REF!&lt;32),(#REF!&gt;=22))</formula>
    </cfRule>
  </conditionalFormatting>
  <conditionalFormatting sqref="T4:U43 Z4:AF43 AJ4:AJ43">
    <cfRule type="expression" dxfId="167" priority="8" stopIfTrue="1">
      <formula>AND(($H4="ヒノキ"),(#REF!&gt;=32))</formula>
    </cfRule>
  </conditionalFormatting>
  <conditionalFormatting sqref="V4:V43 AA4:AA43">
    <cfRule type="expression" dxfId="166" priority="7" stopIfTrue="1">
      <formula>AND(($H4="アカマツ"),(#REF!&lt;12))</formula>
    </cfRule>
  </conditionalFormatting>
  <conditionalFormatting sqref="W4:W43 AB4:AB43">
    <cfRule type="expression" dxfId="165" priority="6" stopIfTrue="1">
      <formula>AND(($H4="アカマツ"),(#REF!&lt;22),(#REF!&gt;=12))</formula>
    </cfRule>
  </conditionalFormatting>
  <conditionalFormatting sqref="X4:X43 AC4:AC43">
    <cfRule type="expression" dxfId="164" priority="5" stopIfTrue="1">
      <formula>AND(($H4="アカマツ"),(#REF!&lt;42),(#REF!&gt;=22))</formula>
    </cfRule>
  </conditionalFormatting>
  <conditionalFormatting sqref="Y4:AF43 AJ4:AJ43">
    <cfRule type="expression" dxfId="163" priority="4" stopIfTrue="1">
      <formula>AND(($H4="アカマツ"),(#REF!&gt;=42))</formula>
    </cfRule>
  </conditionalFormatting>
  <conditionalFormatting sqref="AG4:AG43">
    <cfRule type="expression" dxfId="162" priority="3" stopIfTrue="1">
      <formula>AND(($H4&lt;&gt;"スギ"),($H4&lt;&gt;"ヒノキ"),($H4&lt;&gt;"アカマツ"),(#REF!&lt;12))</formula>
    </cfRule>
  </conditionalFormatting>
  <conditionalFormatting sqref="AH4:AH43">
    <cfRule type="expression" dxfId="16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6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5E2A7-0867-4798-BD7B-3F4FBC7D88BC}">
  <sheetPr>
    <tabColor rgb="FFFFFF00"/>
  </sheetPr>
  <dimension ref="A1:AJ120"/>
  <sheetViews>
    <sheetView showGridLines="0" tabSelected="1" view="pageBreakPreview" topLeftCell="A28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267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131</v>
      </c>
      <c r="B4" s="107" t="s">
        <v>56</v>
      </c>
      <c r="C4" s="107"/>
      <c r="D4" s="94">
        <v>14</v>
      </c>
      <c r="E4" s="94">
        <v>12</v>
      </c>
      <c r="F4" s="4">
        <f t="shared" ref="F4:F43" si="0">IF(D4&gt;0,IF(B4="スギ",P4,IF(B4="ヒノキ",U4,IF(B4="アカマツ",Z4,IF(B4="カラマツ",AF4,AJ4)))),"")</f>
        <v>0.09</v>
      </c>
      <c r="G4" s="5" t="s">
        <v>63</v>
      </c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0.09</v>
      </c>
      <c r="L4" s="95">
        <f t="shared" ref="L4:L43" si="2">ROUND(10^(-5+0.73504+1.83346*LOG(D4)+1.06569*LOG(E4)),2)</f>
        <v>0.1</v>
      </c>
      <c r="M4" s="95">
        <f t="shared" ref="M4:M43" si="3">ROUND(10^(-5+0.71514+1.74357*LOG(D4)+1.17719*LOG(E4)),2)</f>
        <v>0.1</v>
      </c>
      <c r="N4" s="95">
        <f t="shared" ref="N4:N43" si="4">ROUND(10^(-5+0.82956+1.76381*LOG(D4)+1.06412*LOG(E4)),2)</f>
        <v>0.1</v>
      </c>
      <c r="O4" s="95">
        <f t="shared" ref="O4:O43" si="5">ROUND(10^(-5+0.88226+1.79204*LOG(D4)+0.99303*LOG(E4)),2)</f>
        <v>0.1</v>
      </c>
      <c r="P4" s="95">
        <f>HLOOKUP($D4,K$3:O$43,MATCH($A4,$A$3:$A$43,0),1)</f>
        <v>0.1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0.09</v>
      </c>
      <c r="R4" s="95">
        <f t="shared" ref="R4:R43" si="7">ROUND(10^(1.905709*LOG(D4)+1.011385*LOG(E4)-4.293729),2)</f>
        <v>0.1</v>
      </c>
      <c r="S4" s="95">
        <f t="shared" ref="S4:S43" si="8">ROUND(10^(1.771888*LOG(D4)+1.138415*LOG(E4)-4.271259),2)</f>
        <v>0.1</v>
      </c>
      <c r="T4" s="95">
        <f t="shared" ref="T4:T43" si="9">ROUND(10^(1.671519*LOG(D4)+1.363617*LOG(E4)-4.404407),2)</f>
        <v>0.1</v>
      </c>
      <c r="U4" s="95">
        <f t="shared" ref="U4:U43" si="10">HLOOKUP($D4,Q$3:T$43,MATCH($A4,$A$3:$A$43,0),1)</f>
        <v>0.1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0.1</v>
      </c>
      <c r="W4" s="95">
        <f t="shared" ref="W4:W43" si="12">ROUND(10^(-4.155639+1.847898*LOG(D4)+0.951955*LOG(E4)),2)</f>
        <v>0.1</v>
      </c>
      <c r="X4" s="95">
        <f t="shared" ref="X4:X43" si="13">ROUND(10^(-4.194535+1.804172*LOG(D4)+1.034248*LOG(E4)),2)</f>
        <v>0.1</v>
      </c>
      <c r="Y4" s="95">
        <f t="shared" ref="Y4:Y43" si="14">ROUND(10^(-4.42347+2.006485*LOG(D4)+0.967757*LOG(E4)),2)</f>
        <v>0.08</v>
      </c>
      <c r="Z4" s="95">
        <f t="shared" ref="Z4:Z43" si="15">HLOOKUP($D4,V$3:Y$43,MATCH($A4,$A$3:$A$43,0),1)</f>
        <v>0.1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0.09</v>
      </c>
      <c r="AB4" s="95">
        <f t="shared" ref="AB4:AB43" si="17">ROUND(10^(1.979213*LOG(D4)+0.998347*LOG(E4)-4.369281),2)</f>
        <v>0.09</v>
      </c>
      <c r="AC4" s="95">
        <f t="shared" ref="AC4:AC43" si="18">ROUND(10^(1.904401*LOG(D4)+1.062478*LOG(E4)-4.348104),2)</f>
        <v>0.1</v>
      </c>
      <c r="AD4" s="95">
        <f t="shared" ref="AD4:AD43" si="19">ROUND(10^(1.640825*LOG(D4)+1.080387*LOG(E4)-3.976731),2)</f>
        <v>0.12</v>
      </c>
      <c r="AE4" s="95">
        <f t="shared" ref="AE4:AE43" si="20">ROUND(10^(1.90887*LOG(D4)+1.088002*LOG(E4)-4.431495),2)</f>
        <v>0.09</v>
      </c>
      <c r="AF4" s="95">
        <f t="shared" ref="AF4:AF43" si="21">HLOOKUP($D4,AA$3:AE$43,MATCH($A4,$A$3:$A$43,0),1)</f>
        <v>0.09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0.09</v>
      </c>
      <c r="AH4" s="95">
        <f t="shared" ref="AH4:AH43" si="23">ROUND(10^(1.93813902*LOG(D4)+0.96697002*LOG(E4)-4.32216295),2)</f>
        <v>0.09</v>
      </c>
      <c r="AI4" s="95">
        <f t="shared" ref="AI4:AI43" si="24">ROUND(10^(1.82464098*LOG(D4)+0.97625989*LOG(E4)-4.15096808),2)</f>
        <v>0.1</v>
      </c>
      <c r="AJ4" s="95">
        <f t="shared" ref="AJ4:AJ43" si="25">HLOOKUP($D4,AG$3:AI$43,MATCH($A4,$A$3:$A$43,0),1)</f>
        <v>0.09</v>
      </c>
    </row>
    <row r="5" spans="1:36" ht="12.95" customHeight="1" x14ac:dyDescent="0.15">
      <c r="A5" s="94">
        <v>132</v>
      </c>
      <c r="B5" s="107" t="s">
        <v>56</v>
      </c>
      <c r="C5" s="107"/>
      <c r="D5" s="94">
        <v>8</v>
      </c>
      <c r="E5" s="94">
        <v>8</v>
      </c>
      <c r="F5" s="4">
        <f t="shared" si="0"/>
        <v>0.02</v>
      </c>
      <c r="G5" s="5" t="s">
        <v>63</v>
      </c>
      <c r="H5" s="94" t="s">
        <v>61</v>
      </c>
      <c r="I5" s="94"/>
      <c r="J5" s="1" t="s">
        <v>15</v>
      </c>
      <c r="K5" s="95">
        <f t="shared" si="1"/>
        <v>0.02</v>
      </c>
      <c r="L5" s="95">
        <f t="shared" si="2"/>
        <v>0.02</v>
      </c>
      <c r="M5" s="95">
        <f t="shared" si="3"/>
        <v>0.02</v>
      </c>
      <c r="N5" s="95">
        <f t="shared" si="4"/>
        <v>0.02</v>
      </c>
      <c r="O5" s="95">
        <f t="shared" si="5"/>
        <v>0.02</v>
      </c>
      <c r="P5" s="95">
        <f t="shared" ref="P5:P43" si="26">HLOOKUP($D5,K$3:O$43,MATCH(A5,$A$3:$A$43,0),1)</f>
        <v>0.02</v>
      </c>
      <c r="Q5" s="95">
        <f t="shared" si="6"/>
        <v>0.02</v>
      </c>
      <c r="R5" s="95">
        <f t="shared" si="7"/>
        <v>0.02</v>
      </c>
      <c r="S5" s="95">
        <f t="shared" si="8"/>
        <v>0.02</v>
      </c>
      <c r="T5" s="95">
        <f t="shared" si="9"/>
        <v>0.02</v>
      </c>
      <c r="U5" s="95">
        <f t="shared" si="10"/>
        <v>0.02</v>
      </c>
      <c r="V5" s="95">
        <f t="shared" si="11"/>
        <v>0.02</v>
      </c>
      <c r="W5" s="95">
        <f t="shared" si="12"/>
        <v>0.02</v>
      </c>
      <c r="X5" s="95">
        <f t="shared" si="13"/>
        <v>0.02</v>
      </c>
      <c r="Y5" s="95">
        <f t="shared" si="14"/>
        <v>0.02</v>
      </c>
      <c r="Z5" s="95">
        <f t="shared" si="15"/>
        <v>0.02</v>
      </c>
      <c r="AA5" s="95">
        <f t="shared" si="16"/>
        <v>0.02</v>
      </c>
      <c r="AB5" s="95">
        <f t="shared" si="17"/>
        <v>0.02</v>
      </c>
      <c r="AC5" s="95">
        <f t="shared" si="18"/>
        <v>0.02</v>
      </c>
      <c r="AD5" s="95">
        <f t="shared" si="19"/>
        <v>0.03</v>
      </c>
      <c r="AE5" s="95">
        <f t="shared" si="20"/>
        <v>0.02</v>
      </c>
      <c r="AF5" s="95">
        <f t="shared" si="21"/>
        <v>0.02</v>
      </c>
      <c r="AG5" s="95">
        <f t="shared" si="22"/>
        <v>0.02</v>
      </c>
      <c r="AH5" s="95">
        <f t="shared" si="23"/>
        <v>0.02</v>
      </c>
      <c r="AI5" s="95">
        <f t="shared" si="24"/>
        <v>0.02</v>
      </c>
      <c r="AJ5" s="95">
        <f t="shared" si="25"/>
        <v>0.02</v>
      </c>
    </row>
    <row r="6" spans="1:36" ht="12.95" customHeight="1" x14ac:dyDescent="0.15">
      <c r="A6" s="94">
        <v>133</v>
      </c>
      <c r="B6" s="107" t="s">
        <v>56</v>
      </c>
      <c r="C6" s="107"/>
      <c r="D6" s="94">
        <v>8</v>
      </c>
      <c r="E6" s="94">
        <v>6</v>
      </c>
      <c r="F6" s="4">
        <f t="shared" si="0"/>
        <v>0.02</v>
      </c>
      <c r="G6" s="5"/>
      <c r="H6" s="94"/>
      <c r="I6" s="94"/>
      <c r="J6" s="1" t="s">
        <v>15</v>
      </c>
      <c r="K6" s="95">
        <f t="shared" si="1"/>
        <v>0.02</v>
      </c>
      <c r="L6" s="95">
        <f t="shared" si="2"/>
        <v>0.02</v>
      </c>
      <c r="M6" s="95">
        <f t="shared" si="3"/>
        <v>0.02</v>
      </c>
      <c r="N6" s="95">
        <f t="shared" si="4"/>
        <v>0.02</v>
      </c>
      <c r="O6" s="95">
        <f t="shared" si="5"/>
        <v>0.02</v>
      </c>
      <c r="P6" s="95">
        <f t="shared" si="26"/>
        <v>0.02</v>
      </c>
      <c r="Q6" s="95">
        <f t="shared" si="6"/>
        <v>0.02</v>
      </c>
      <c r="R6" s="95">
        <f t="shared" si="7"/>
        <v>0.02</v>
      </c>
      <c r="S6" s="95">
        <f t="shared" si="8"/>
        <v>0.02</v>
      </c>
      <c r="T6" s="95">
        <f t="shared" si="9"/>
        <v>0.01</v>
      </c>
      <c r="U6" s="95">
        <f t="shared" si="10"/>
        <v>0.02</v>
      </c>
      <c r="V6" s="95">
        <f t="shared" si="11"/>
        <v>0.02</v>
      </c>
      <c r="W6" s="95">
        <f t="shared" si="12"/>
        <v>0.02</v>
      </c>
      <c r="X6" s="95">
        <f t="shared" si="13"/>
        <v>0.02</v>
      </c>
      <c r="Y6" s="95">
        <f t="shared" si="14"/>
        <v>0.01</v>
      </c>
      <c r="Z6" s="95">
        <f t="shared" si="15"/>
        <v>0.02</v>
      </c>
      <c r="AA6" s="95">
        <f t="shared" si="16"/>
        <v>0.02</v>
      </c>
      <c r="AB6" s="95">
        <f t="shared" si="17"/>
        <v>0.02</v>
      </c>
      <c r="AC6" s="95">
        <f t="shared" si="18"/>
        <v>0.02</v>
      </c>
      <c r="AD6" s="95">
        <f t="shared" si="19"/>
        <v>0.02</v>
      </c>
      <c r="AE6" s="95">
        <f t="shared" si="20"/>
        <v>0.01</v>
      </c>
      <c r="AF6" s="95">
        <f t="shared" si="21"/>
        <v>0.02</v>
      </c>
      <c r="AG6" s="95">
        <f t="shared" si="22"/>
        <v>0.02</v>
      </c>
      <c r="AH6" s="95">
        <f t="shared" si="23"/>
        <v>0.02</v>
      </c>
      <c r="AI6" s="95">
        <f t="shared" si="24"/>
        <v>0.02</v>
      </c>
      <c r="AJ6" s="95">
        <f t="shared" si="25"/>
        <v>0.02</v>
      </c>
    </row>
    <row r="7" spans="1:36" ht="12.95" customHeight="1" x14ac:dyDescent="0.15">
      <c r="A7" s="94">
        <v>134</v>
      </c>
      <c r="B7" s="107" t="s">
        <v>68</v>
      </c>
      <c r="C7" s="107"/>
      <c r="D7" s="94">
        <v>8</v>
      </c>
      <c r="E7" s="94">
        <v>9</v>
      </c>
      <c r="F7" s="4">
        <f t="shared" si="0"/>
        <v>0.02</v>
      </c>
      <c r="G7" s="5" t="s">
        <v>127</v>
      </c>
      <c r="H7" s="94" t="s">
        <v>61</v>
      </c>
      <c r="I7" s="94"/>
      <c r="J7" s="1" t="s">
        <v>15</v>
      </c>
      <c r="K7" s="95">
        <f t="shared" si="1"/>
        <v>0.03</v>
      </c>
      <c r="L7" s="95">
        <f t="shared" si="2"/>
        <v>0.03</v>
      </c>
      <c r="M7" s="95">
        <f t="shared" si="3"/>
        <v>0.03</v>
      </c>
      <c r="N7" s="95">
        <f t="shared" si="4"/>
        <v>0.03</v>
      </c>
      <c r="O7" s="95">
        <f t="shared" si="5"/>
        <v>0.03</v>
      </c>
      <c r="P7" s="95">
        <f t="shared" si="26"/>
        <v>0.03</v>
      </c>
      <c r="Q7" s="95">
        <f t="shared" si="6"/>
        <v>0.03</v>
      </c>
      <c r="R7" s="95">
        <f t="shared" si="7"/>
        <v>0.02</v>
      </c>
      <c r="S7" s="95">
        <f t="shared" si="8"/>
        <v>0.03</v>
      </c>
      <c r="T7" s="95">
        <f t="shared" si="9"/>
        <v>0.03</v>
      </c>
      <c r="U7" s="95">
        <f t="shared" si="10"/>
        <v>0.03</v>
      </c>
      <c r="V7" s="95">
        <f t="shared" si="11"/>
        <v>0.03</v>
      </c>
      <c r="W7" s="95">
        <f t="shared" si="12"/>
        <v>0.03</v>
      </c>
      <c r="X7" s="95">
        <f t="shared" si="13"/>
        <v>0.03</v>
      </c>
      <c r="Y7" s="95">
        <f t="shared" si="14"/>
        <v>0.02</v>
      </c>
      <c r="Z7" s="95">
        <f t="shared" si="15"/>
        <v>0.03</v>
      </c>
      <c r="AA7" s="95">
        <f t="shared" si="16"/>
        <v>0.02</v>
      </c>
      <c r="AB7" s="95">
        <f t="shared" si="17"/>
        <v>0.02</v>
      </c>
      <c r="AC7" s="95">
        <f t="shared" si="18"/>
        <v>0.02</v>
      </c>
      <c r="AD7" s="95">
        <f t="shared" si="19"/>
        <v>0.03</v>
      </c>
      <c r="AE7" s="95">
        <f t="shared" si="20"/>
        <v>0.02</v>
      </c>
      <c r="AF7" s="95">
        <f t="shared" si="21"/>
        <v>0.02</v>
      </c>
      <c r="AG7" s="95">
        <f t="shared" si="22"/>
        <v>0.02</v>
      </c>
      <c r="AH7" s="95">
        <f t="shared" si="23"/>
        <v>0.02</v>
      </c>
      <c r="AI7" s="95">
        <f t="shared" si="24"/>
        <v>0.03</v>
      </c>
      <c r="AJ7" s="95">
        <f t="shared" si="25"/>
        <v>0.02</v>
      </c>
    </row>
    <row r="8" spans="1:36" ht="12.95" customHeight="1" x14ac:dyDescent="0.15">
      <c r="A8" s="94">
        <v>135</v>
      </c>
      <c r="B8" s="107" t="s">
        <v>68</v>
      </c>
      <c r="C8" s="107"/>
      <c r="D8" s="94">
        <v>8</v>
      </c>
      <c r="E8" s="94">
        <v>8</v>
      </c>
      <c r="F8" s="4">
        <f t="shared" si="0"/>
        <v>0.02</v>
      </c>
      <c r="G8" s="5" t="s">
        <v>127</v>
      </c>
      <c r="H8" s="94" t="s">
        <v>61</v>
      </c>
      <c r="I8" s="94"/>
      <c r="J8" s="1" t="s">
        <v>15</v>
      </c>
      <c r="K8" s="95">
        <f t="shared" si="1"/>
        <v>0.02</v>
      </c>
      <c r="L8" s="95">
        <f t="shared" si="2"/>
        <v>0.02</v>
      </c>
      <c r="M8" s="95">
        <f t="shared" si="3"/>
        <v>0.02</v>
      </c>
      <c r="N8" s="95">
        <f t="shared" si="4"/>
        <v>0.02</v>
      </c>
      <c r="O8" s="95">
        <f t="shared" si="5"/>
        <v>0.02</v>
      </c>
      <c r="P8" s="95">
        <f t="shared" si="26"/>
        <v>0.02</v>
      </c>
      <c r="Q8" s="95">
        <f t="shared" si="6"/>
        <v>0.02</v>
      </c>
      <c r="R8" s="95">
        <f t="shared" si="7"/>
        <v>0.02</v>
      </c>
      <c r="S8" s="95">
        <f t="shared" si="8"/>
        <v>0.02</v>
      </c>
      <c r="T8" s="95">
        <f t="shared" si="9"/>
        <v>0.02</v>
      </c>
      <c r="U8" s="95">
        <f t="shared" si="10"/>
        <v>0.02</v>
      </c>
      <c r="V8" s="95">
        <f t="shared" si="11"/>
        <v>0.02</v>
      </c>
      <c r="W8" s="95">
        <f t="shared" si="12"/>
        <v>0.02</v>
      </c>
      <c r="X8" s="95">
        <f t="shared" si="13"/>
        <v>0.02</v>
      </c>
      <c r="Y8" s="95">
        <f t="shared" si="14"/>
        <v>0.02</v>
      </c>
      <c r="Z8" s="95">
        <f t="shared" si="15"/>
        <v>0.02</v>
      </c>
      <c r="AA8" s="95">
        <f t="shared" si="16"/>
        <v>0.02</v>
      </c>
      <c r="AB8" s="95">
        <f t="shared" si="17"/>
        <v>0.02</v>
      </c>
      <c r="AC8" s="95">
        <f t="shared" si="18"/>
        <v>0.02</v>
      </c>
      <c r="AD8" s="95">
        <f t="shared" si="19"/>
        <v>0.03</v>
      </c>
      <c r="AE8" s="95">
        <f t="shared" si="20"/>
        <v>0.02</v>
      </c>
      <c r="AF8" s="95">
        <f t="shared" si="21"/>
        <v>0.02</v>
      </c>
      <c r="AG8" s="95">
        <f t="shared" si="22"/>
        <v>0.02</v>
      </c>
      <c r="AH8" s="95">
        <f t="shared" si="23"/>
        <v>0.02</v>
      </c>
      <c r="AI8" s="95">
        <f t="shared" si="24"/>
        <v>0.02</v>
      </c>
      <c r="AJ8" s="95">
        <f t="shared" si="25"/>
        <v>0.02</v>
      </c>
    </row>
    <row r="9" spans="1:36" ht="12.95" customHeight="1" x14ac:dyDescent="0.15">
      <c r="A9" s="94">
        <v>136</v>
      </c>
      <c r="B9" s="107" t="s">
        <v>68</v>
      </c>
      <c r="C9" s="107"/>
      <c r="D9" s="94">
        <v>8</v>
      </c>
      <c r="E9" s="94">
        <v>7</v>
      </c>
      <c r="F9" s="4">
        <f t="shared" si="0"/>
        <v>0.02</v>
      </c>
      <c r="G9" s="5" t="s">
        <v>127</v>
      </c>
      <c r="H9" s="94" t="s">
        <v>61</v>
      </c>
      <c r="I9" s="94"/>
      <c r="J9" s="1" t="s">
        <v>15</v>
      </c>
      <c r="K9" s="95">
        <f t="shared" si="1"/>
        <v>0.02</v>
      </c>
      <c r="L9" s="95">
        <f t="shared" si="2"/>
        <v>0.02</v>
      </c>
      <c r="M9" s="95">
        <f t="shared" si="3"/>
        <v>0.02</v>
      </c>
      <c r="N9" s="95">
        <f t="shared" si="4"/>
        <v>0.02</v>
      </c>
      <c r="O9" s="95">
        <f t="shared" si="5"/>
        <v>0.02</v>
      </c>
      <c r="P9" s="95">
        <f t="shared" si="26"/>
        <v>0.02</v>
      </c>
      <c r="Q9" s="95">
        <f t="shared" si="6"/>
        <v>0.02</v>
      </c>
      <c r="R9" s="95">
        <f t="shared" si="7"/>
        <v>0.02</v>
      </c>
      <c r="S9" s="95">
        <f t="shared" si="8"/>
        <v>0.02</v>
      </c>
      <c r="T9" s="95">
        <f t="shared" si="9"/>
        <v>0.02</v>
      </c>
      <c r="U9" s="95">
        <f t="shared" si="10"/>
        <v>0.02</v>
      </c>
      <c r="V9" s="95">
        <f t="shared" si="11"/>
        <v>0.02</v>
      </c>
      <c r="W9" s="95">
        <f t="shared" si="12"/>
        <v>0.02</v>
      </c>
      <c r="X9" s="95">
        <f t="shared" si="13"/>
        <v>0.02</v>
      </c>
      <c r="Y9" s="95">
        <f t="shared" si="14"/>
        <v>0.02</v>
      </c>
      <c r="Z9" s="95">
        <f t="shared" si="15"/>
        <v>0.02</v>
      </c>
      <c r="AA9" s="95">
        <f t="shared" si="16"/>
        <v>0.02</v>
      </c>
      <c r="AB9" s="95">
        <f t="shared" si="17"/>
        <v>0.02</v>
      </c>
      <c r="AC9" s="95">
        <f t="shared" si="18"/>
        <v>0.02</v>
      </c>
      <c r="AD9" s="95">
        <f t="shared" si="19"/>
        <v>0.03</v>
      </c>
      <c r="AE9" s="95">
        <f t="shared" si="20"/>
        <v>0.02</v>
      </c>
      <c r="AF9" s="95">
        <f t="shared" si="21"/>
        <v>0.02</v>
      </c>
      <c r="AG9" s="95">
        <f t="shared" si="22"/>
        <v>0.02</v>
      </c>
      <c r="AH9" s="95">
        <f t="shared" si="23"/>
        <v>0.02</v>
      </c>
      <c r="AI9" s="95">
        <f t="shared" si="24"/>
        <v>0.02</v>
      </c>
      <c r="AJ9" s="95">
        <f t="shared" si="25"/>
        <v>0.02</v>
      </c>
    </row>
    <row r="10" spans="1:36" ht="12.95" customHeight="1" x14ac:dyDescent="0.15">
      <c r="A10" s="94">
        <v>137</v>
      </c>
      <c r="B10" s="107" t="s">
        <v>58</v>
      </c>
      <c r="C10" s="107"/>
      <c r="D10" s="94">
        <v>20</v>
      </c>
      <c r="E10" s="94">
        <v>15</v>
      </c>
      <c r="F10" s="4">
        <f t="shared" si="0"/>
        <v>0.22</v>
      </c>
      <c r="G10" s="5" t="s">
        <v>127</v>
      </c>
      <c r="H10" s="94"/>
      <c r="I10" s="94"/>
      <c r="J10" s="1" t="s">
        <v>15</v>
      </c>
      <c r="K10" s="95">
        <f t="shared" si="1"/>
        <v>0.22</v>
      </c>
      <c r="L10" s="95">
        <f t="shared" si="2"/>
        <v>0.24</v>
      </c>
      <c r="M10" s="95">
        <f t="shared" si="3"/>
        <v>0.23</v>
      </c>
      <c r="N10" s="95">
        <f t="shared" si="4"/>
        <v>0.24</v>
      </c>
      <c r="O10" s="95">
        <f t="shared" si="5"/>
        <v>0.24</v>
      </c>
      <c r="P10" s="95">
        <f t="shared" si="26"/>
        <v>0.24</v>
      </c>
      <c r="Q10" s="95">
        <f t="shared" si="6"/>
        <v>0.22</v>
      </c>
      <c r="R10" s="95">
        <f t="shared" si="7"/>
        <v>0.24</v>
      </c>
      <c r="S10" s="95">
        <f t="shared" si="8"/>
        <v>0.24</v>
      </c>
      <c r="T10" s="95">
        <f t="shared" si="9"/>
        <v>0.24</v>
      </c>
      <c r="U10" s="95">
        <f t="shared" si="10"/>
        <v>0.24</v>
      </c>
      <c r="V10" s="95">
        <f t="shared" si="11"/>
        <v>0.25</v>
      </c>
      <c r="W10" s="95">
        <f t="shared" si="12"/>
        <v>0.23</v>
      </c>
      <c r="X10" s="95">
        <f t="shared" si="13"/>
        <v>0.23</v>
      </c>
      <c r="Y10" s="95">
        <f t="shared" si="14"/>
        <v>0.21</v>
      </c>
      <c r="Z10" s="95">
        <f t="shared" si="15"/>
        <v>0.23</v>
      </c>
      <c r="AA10" s="95">
        <f t="shared" si="16"/>
        <v>0.21</v>
      </c>
      <c r="AB10" s="95">
        <f t="shared" si="17"/>
        <v>0.24</v>
      </c>
      <c r="AC10" s="95">
        <f t="shared" si="18"/>
        <v>0.24</v>
      </c>
      <c r="AD10" s="95">
        <f t="shared" si="19"/>
        <v>0.27</v>
      </c>
      <c r="AE10" s="95">
        <f t="shared" si="20"/>
        <v>0.21</v>
      </c>
      <c r="AF10" s="95">
        <f t="shared" si="21"/>
        <v>0.24</v>
      </c>
      <c r="AG10" s="95">
        <f t="shared" si="22"/>
        <v>0.21</v>
      </c>
      <c r="AH10" s="95">
        <f t="shared" si="23"/>
        <v>0.22</v>
      </c>
      <c r="AI10" s="95">
        <f t="shared" si="24"/>
        <v>0.24</v>
      </c>
      <c r="AJ10" s="95">
        <f t="shared" si="25"/>
        <v>0.22</v>
      </c>
    </row>
    <row r="11" spans="1:36" ht="12.95" customHeight="1" x14ac:dyDescent="0.15">
      <c r="A11" s="94">
        <v>138</v>
      </c>
      <c r="B11" s="107" t="s">
        <v>58</v>
      </c>
      <c r="C11" s="107"/>
      <c r="D11" s="94">
        <v>12</v>
      </c>
      <c r="E11" s="94">
        <v>14</v>
      </c>
      <c r="F11" s="4">
        <f t="shared" si="0"/>
        <v>0.08</v>
      </c>
      <c r="G11" s="5" t="s">
        <v>160</v>
      </c>
      <c r="H11" s="94" t="s">
        <v>61</v>
      </c>
      <c r="I11" s="94"/>
      <c r="J11" s="1" t="s">
        <v>15</v>
      </c>
      <c r="K11" s="95">
        <f t="shared" si="1"/>
        <v>0.08</v>
      </c>
      <c r="L11" s="95">
        <f t="shared" si="2"/>
        <v>0.09</v>
      </c>
      <c r="M11" s="95">
        <f t="shared" si="3"/>
        <v>0.09</v>
      </c>
      <c r="N11" s="95">
        <f t="shared" si="4"/>
        <v>0.09</v>
      </c>
      <c r="O11" s="95">
        <f t="shared" si="5"/>
        <v>0.09</v>
      </c>
      <c r="P11" s="95">
        <f t="shared" si="26"/>
        <v>0.09</v>
      </c>
      <c r="Q11" s="95">
        <f t="shared" si="6"/>
        <v>0.08</v>
      </c>
      <c r="R11" s="95">
        <f t="shared" si="7"/>
        <v>0.08</v>
      </c>
      <c r="S11" s="95">
        <f t="shared" si="8"/>
        <v>0.09</v>
      </c>
      <c r="T11" s="95">
        <f t="shared" si="9"/>
        <v>0.09</v>
      </c>
      <c r="U11" s="95">
        <f t="shared" si="10"/>
        <v>0.08</v>
      </c>
      <c r="V11" s="95">
        <f t="shared" si="11"/>
        <v>0.09</v>
      </c>
      <c r="W11" s="95">
        <f t="shared" si="12"/>
        <v>0.09</v>
      </c>
      <c r="X11" s="95">
        <f t="shared" si="13"/>
        <v>0.09</v>
      </c>
      <c r="Y11" s="95">
        <f t="shared" si="14"/>
        <v>7.0000000000000007E-2</v>
      </c>
      <c r="Z11" s="95">
        <f t="shared" si="15"/>
        <v>0.09</v>
      </c>
      <c r="AA11" s="95">
        <f t="shared" si="16"/>
        <v>0.08</v>
      </c>
      <c r="AB11" s="95">
        <f t="shared" si="17"/>
        <v>0.08</v>
      </c>
      <c r="AC11" s="95">
        <f t="shared" si="18"/>
        <v>0.08</v>
      </c>
      <c r="AD11" s="95">
        <f t="shared" si="19"/>
        <v>0.11</v>
      </c>
      <c r="AE11" s="95">
        <f t="shared" si="20"/>
        <v>0.08</v>
      </c>
      <c r="AF11" s="95">
        <f t="shared" si="21"/>
        <v>0.08</v>
      </c>
      <c r="AG11" s="95">
        <f t="shared" si="22"/>
        <v>7.0000000000000007E-2</v>
      </c>
      <c r="AH11" s="95">
        <f t="shared" si="23"/>
        <v>0.08</v>
      </c>
      <c r="AI11" s="95">
        <f t="shared" si="24"/>
        <v>0.09</v>
      </c>
      <c r="AJ11" s="95">
        <f t="shared" si="25"/>
        <v>0.08</v>
      </c>
    </row>
    <row r="12" spans="1:36" ht="12.95" customHeight="1" x14ac:dyDescent="0.15">
      <c r="A12" s="94">
        <v>139</v>
      </c>
      <c r="B12" s="107" t="s">
        <v>58</v>
      </c>
      <c r="C12" s="107"/>
      <c r="D12" s="94">
        <v>8</v>
      </c>
      <c r="E12" s="94">
        <v>7</v>
      </c>
      <c r="F12" s="4">
        <f t="shared" si="0"/>
        <v>0.02</v>
      </c>
      <c r="G12" s="5" t="s">
        <v>160</v>
      </c>
      <c r="H12" s="94" t="s">
        <v>61</v>
      </c>
      <c r="I12" s="94"/>
      <c r="J12" s="1" t="s">
        <v>15</v>
      </c>
      <c r="K12" s="95">
        <f t="shared" si="1"/>
        <v>0.02</v>
      </c>
      <c r="L12" s="95">
        <f t="shared" si="2"/>
        <v>0.02</v>
      </c>
      <c r="M12" s="95">
        <f t="shared" si="3"/>
        <v>0.02</v>
      </c>
      <c r="N12" s="95">
        <f t="shared" si="4"/>
        <v>0.02</v>
      </c>
      <c r="O12" s="95">
        <f t="shared" si="5"/>
        <v>0.02</v>
      </c>
      <c r="P12" s="95">
        <f t="shared" si="26"/>
        <v>0.02</v>
      </c>
      <c r="Q12" s="95">
        <f t="shared" si="6"/>
        <v>0.02</v>
      </c>
      <c r="R12" s="95">
        <f t="shared" si="7"/>
        <v>0.02</v>
      </c>
      <c r="S12" s="95">
        <f t="shared" si="8"/>
        <v>0.02</v>
      </c>
      <c r="T12" s="95">
        <f t="shared" si="9"/>
        <v>0.02</v>
      </c>
      <c r="U12" s="95">
        <f t="shared" si="10"/>
        <v>0.02</v>
      </c>
      <c r="V12" s="95">
        <f t="shared" si="11"/>
        <v>0.02</v>
      </c>
      <c r="W12" s="95">
        <f t="shared" si="12"/>
        <v>0.02</v>
      </c>
      <c r="X12" s="95">
        <f t="shared" si="13"/>
        <v>0.02</v>
      </c>
      <c r="Y12" s="95">
        <f t="shared" si="14"/>
        <v>0.02</v>
      </c>
      <c r="Z12" s="95">
        <f t="shared" si="15"/>
        <v>0.02</v>
      </c>
      <c r="AA12" s="95">
        <f t="shared" si="16"/>
        <v>0.02</v>
      </c>
      <c r="AB12" s="95">
        <f t="shared" si="17"/>
        <v>0.02</v>
      </c>
      <c r="AC12" s="95">
        <f t="shared" si="18"/>
        <v>0.02</v>
      </c>
      <c r="AD12" s="95">
        <f t="shared" si="19"/>
        <v>0.03</v>
      </c>
      <c r="AE12" s="95">
        <f t="shared" si="20"/>
        <v>0.02</v>
      </c>
      <c r="AF12" s="95">
        <f t="shared" si="21"/>
        <v>0.02</v>
      </c>
      <c r="AG12" s="95">
        <f t="shared" si="22"/>
        <v>0.02</v>
      </c>
      <c r="AH12" s="95">
        <f t="shared" si="23"/>
        <v>0.02</v>
      </c>
      <c r="AI12" s="95">
        <f t="shared" si="24"/>
        <v>0.02</v>
      </c>
      <c r="AJ12" s="95">
        <f t="shared" si="25"/>
        <v>0.02</v>
      </c>
    </row>
    <row r="13" spans="1:36" ht="12.95" customHeight="1" x14ac:dyDescent="0.15">
      <c r="A13" s="94">
        <v>140</v>
      </c>
      <c r="B13" s="107" t="s">
        <v>60</v>
      </c>
      <c r="C13" s="107"/>
      <c r="D13" s="94">
        <v>10</v>
      </c>
      <c r="E13" s="94">
        <v>11</v>
      </c>
      <c r="F13" s="4">
        <f t="shared" si="0"/>
        <v>0.04</v>
      </c>
      <c r="G13" s="5" t="s">
        <v>127</v>
      </c>
      <c r="H13" s="94" t="s">
        <v>61</v>
      </c>
      <c r="I13" s="94"/>
      <c r="J13" s="1" t="s">
        <v>15</v>
      </c>
      <c r="K13" s="95">
        <f t="shared" si="1"/>
        <v>0.05</v>
      </c>
      <c r="L13" s="95">
        <f t="shared" si="2"/>
        <v>0.05</v>
      </c>
      <c r="M13" s="95">
        <f t="shared" si="3"/>
        <v>0.05</v>
      </c>
      <c r="N13" s="95">
        <f t="shared" si="4"/>
        <v>0.05</v>
      </c>
      <c r="O13" s="95">
        <f t="shared" si="5"/>
        <v>0.05</v>
      </c>
      <c r="P13" s="95">
        <f t="shared" si="26"/>
        <v>0.05</v>
      </c>
      <c r="Q13" s="95">
        <f t="shared" si="6"/>
        <v>0.05</v>
      </c>
      <c r="R13" s="95">
        <f t="shared" si="7"/>
        <v>0.05</v>
      </c>
      <c r="S13" s="95">
        <f t="shared" si="8"/>
        <v>0.05</v>
      </c>
      <c r="T13" s="95">
        <f t="shared" si="9"/>
        <v>0.05</v>
      </c>
      <c r="U13" s="95">
        <f t="shared" si="10"/>
        <v>0.05</v>
      </c>
      <c r="V13" s="95">
        <f t="shared" si="11"/>
        <v>0.05</v>
      </c>
      <c r="W13" s="95">
        <f t="shared" si="12"/>
        <v>0.05</v>
      </c>
      <c r="X13" s="95">
        <f t="shared" si="13"/>
        <v>0.05</v>
      </c>
      <c r="Y13" s="95">
        <f t="shared" si="14"/>
        <v>0.04</v>
      </c>
      <c r="Z13" s="95">
        <f t="shared" si="15"/>
        <v>0.05</v>
      </c>
      <c r="AA13" s="95">
        <f t="shared" si="16"/>
        <v>0.04</v>
      </c>
      <c r="AB13" s="95">
        <f t="shared" si="17"/>
        <v>0.04</v>
      </c>
      <c r="AC13" s="95">
        <f t="shared" si="18"/>
        <v>0.05</v>
      </c>
      <c r="AD13" s="95">
        <f t="shared" si="19"/>
        <v>0.06</v>
      </c>
      <c r="AE13" s="95">
        <f t="shared" si="20"/>
        <v>0.04</v>
      </c>
      <c r="AF13" s="95">
        <f t="shared" si="21"/>
        <v>0.04</v>
      </c>
      <c r="AG13" s="95">
        <f t="shared" si="22"/>
        <v>0.04</v>
      </c>
      <c r="AH13" s="95">
        <f t="shared" si="23"/>
        <v>0.04</v>
      </c>
      <c r="AI13" s="95">
        <f t="shared" si="24"/>
        <v>0.05</v>
      </c>
      <c r="AJ13" s="95">
        <f t="shared" si="25"/>
        <v>0.04</v>
      </c>
    </row>
    <row r="14" spans="1:36" ht="12.95" customHeight="1" x14ac:dyDescent="0.15">
      <c r="A14" s="94">
        <v>141</v>
      </c>
      <c r="B14" s="107" t="s">
        <v>60</v>
      </c>
      <c r="C14" s="107"/>
      <c r="D14" s="94">
        <v>8</v>
      </c>
      <c r="E14" s="94">
        <v>12</v>
      </c>
      <c r="F14" s="4">
        <f t="shared" si="0"/>
        <v>0.03</v>
      </c>
      <c r="G14" s="5" t="s">
        <v>127</v>
      </c>
      <c r="H14" s="94" t="s">
        <v>61</v>
      </c>
      <c r="I14" s="94"/>
      <c r="J14" s="1" t="s">
        <v>15</v>
      </c>
      <c r="K14" s="95">
        <f t="shared" si="1"/>
        <v>0.04</v>
      </c>
      <c r="L14" s="95">
        <f t="shared" si="2"/>
        <v>0.03</v>
      </c>
      <c r="M14" s="95">
        <f t="shared" si="3"/>
        <v>0.04</v>
      </c>
      <c r="N14" s="95">
        <f t="shared" si="4"/>
        <v>0.04</v>
      </c>
      <c r="O14" s="95">
        <f t="shared" si="5"/>
        <v>0.04</v>
      </c>
      <c r="P14" s="95">
        <f t="shared" si="26"/>
        <v>0.04</v>
      </c>
      <c r="Q14" s="95">
        <f t="shared" si="6"/>
        <v>0.03</v>
      </c>
      <c r="R14" s="95">
        <f t="shared" si="7"/>
        <v>0.03</v>
      </c>
      <c r="S14" s="95">
        <f t="shared" si="8"/>
        <v>0.04</v>
      </c>
      <c r="T14" s="95">
        <f t="shared" si="9"/>
        <v>0.04</v>
      </c>
      <c r="U14" s="95">
        <f t="shared" si="10"/>
        <v>0.03</v>
      </c>
      <c r="V14" s="95">
        <f t="shared" si="11"/>
        <v>0.03</v>
      </c>
      <c r="W14" s="95">
        <f t="shared" si="12"/>
        <v>0.03</v>
      </c>
      <c r="X14" s="95">
        <f t="shared" si="13"/>
        <v>0.04</v>
      </c>
      <c r="Y14" s="95">
        <f t="shared" si="14"/>
        <v>0.03</v>
      </c>
      <c r="Z14" s="95">
        <f t="shared" si="15"/>
        <v>0.03</v>
      </c>
      <c r="AA14" s="95">
        <f t="shared" si="16"/>
        <v>0.03</v>
      </c>
      <c r="AB14" s="95">
        <f t="shared" si="17"/>
        <v>0.03</v>
      </c>
      <c r="AC14" s="95">
        <f t="shared" si="18"/>
        <v>0.03</v>
      </c>
      <c r="AD14" s="95">
        <f t="shared" si="19"/>
        <v>0.05</v>
      </c>
      <c r="AE14" s="95">
        <f t="shared" si="20"/>
        <v>0.03</v>
      </c>
      <c r="AF14" s="95">
        <f t="shared" si="21"/>
        <v>0.03</v>
      </c>
      <c r="AG14" s="95">
        <f t="shared" si="22"/>
        <v>0.03</v>
      </c>
      <c r="AH14" s="95">
        <f t="shared" si="23"/>
        <v>0.03</v>
      </c>
      <c r="AI14" s="95">
        <f t="shared" si="24"/>
        <v>0.04</v>
      </c>
      <c r="AJ14" s="95">
        <f t="shared" si="25"/>
        <v>0.03</v>
      </c>
    </row>
    <row r="15" spans="1:36" ht="12.95" customHeight="1" x14ac:dyDescent="0.15">
      <c r="A15" s="94">
        <v>142</v>
      </c>
      <c r="B15" s="107" t="s">
        <v>60</v>
      </c>
      <c r="C15" s="107"/>
      <c r="D15" s="94">
        <v>12</v>
      </c>
      <c r="E15" s="94">
        <v>13</v>
      </c>
      <c r="F15" s="4">
        <f t="shared" si="0"/>
        <v>7.0000000000000007E-2</v>
      </c>
      <c r="G15" s="5" t="s">
        <v>127</v>
      </c>
      <c r="H15" s="94" t="s">
        <v>61</v>
      </c>
      <c r="I15" s="94"/>
      <c r="J15" s="1" t="s">
        <v>15</v>
      </c>
      <c r="K15" s="95">
        <f t="shared" si="1"/>
        <v>0.08</v>
      </c>
      <c r="L15" s="95">
        <f t="shared" si="2"/>
        <v>0.08</v>
      </c>
      <c r="M15" s="95">
        <f t="shared" si="3"/>
        <v>0.08</v>
      </c>
      <c r="N15" s="95">
        <f t="shared" si="4"/>
        <v>0.08</v>
      </c>
      <c r="O15" s="95">
        <f t="shared" si="5"/>
        <v>0.08</v>
      </c>
      <c r="P15" s="95">
        <f t="shared" si="26"/>
        <v>0.08</v>
      </c>
      <c r="Q15" s="95">
        <f t="shared" si="6"/>
        <v>0.08</v>
      </c>
      <c r="R15" s="95">
        <f t="shared" si="7"/>
        <v>0.08</v>
      </c>
      <c r="S15" s="95">
        <f t="shared" si="8"/>
        <v>0.08</v>
      </c>
      <c r="T15" s="95">
        <f t="shared" si="9"/>
        <v>0.08</v>
      </c>
      <c r="U15" s="95">
        <f t="shared" si="10"/>
        <v>0.08</v>
      </c>
      <c r="V15" s="95">
        <f t="shared" si="11"/>
        <v>0.08</v>
      </c>
      <c r="W15" s="95">
        <f t="shared" si="12"/>
        <v>0.08</v>
      </c>
      <c r="X15" s="95">
        <f t="shared" si="13"/>
        <v>0.08</v>
      </c>
      <c r="Y15" s="95">
        <f t="shared" si="14"/>
        <v>7.0000000000000007E-2</v>
      </c>
      <c r="Z15" s="95">
        <f t="shared" si="15"/>
        <v>0.08</v>
      </c>
      <c r="AA15" s="95">
        <f t="shared" si="16"/>
        <v>7.0000000000000007E-2</v>
      </c>
      <c r="AB15" s="95">
        <f t="shared" si="17"/>
        <v>0.08</v>
      </c>
      <c r="AC15" s="95">
        <f t="shared" si="18"/>
        <v>0.08</v>
      </c>
      <c r="AD15" s="95">
        <f t="shared" si="19"/>
        <v>0.1</v>
      </c>
      <c r="AE15" s="95">
        <f t="shared" si="20"/>
        <v>7.0000000000000007E-2</v>
      </c>
      <c r="AF15" s="95">
        <f t="shared" si="21"/>
        <v>0.08</v>
      </c>
      <c r="AG15" s="95">
        <f t="shared" si="22"/>
        <v>7.0000000000000007E-2</v>
      </c>
      <c r="AH15" s="95">
        <f t="shared" si="23"/>
        <v>7.0000000000000007E-2</v>
      </c>
      <c r="AI15" s="95">
        <f t="shared" si="24"/>
        <v>0.08</v>
      </c>
      <c r="AJ15" s="95">
        <f t="shared" si="25"/>
        <v>7.0000000000000007E-2</v>
      </c>
    </row>
    <row r="16" spans="1:36" ht="12.95" customHeight="1" x14ac:dyDescent="0.15">
      <c r="A16" s="94">
        <v>143</v>
      </c>
      <c r="B16" s="107" t="s">
        <v>60</v>
      </c>
      <c r="C16" s="107"/>
      <c r="D16" s="94">
        <v>16</v>
      </c>
      <c r="E16" s="94">
        <v>14</v>
      </c>
      <c r="F16" s="4">
        <f t="shared" si="0"/>
        <v>0.13</v>
      </c>
      <c r="G16" s="5" t="s">
        <v>127</v>
      </c>
      <c r="H16" s="94" t="s">
        <v>61</v>
      </c>
      <c r="I16" s="94"/>
      <c r="J16" s="1" t="s">
        <v>15</v>
      </c>
      <c r="K16" s="95">
        <f t="shared" si="1"/>
        <v>0.14000000000000001</v>
      </c>
      <c r="L16" s="95">
        <f t="shared" si="2"/>
        <v>0.15</v>
      </c>
      <c r="M16" s="95">
        <f t="shared" si="3"/>
        <v>0.15</v>
      </c>
      <c r="N16" s="95">
        <f t="shared" si="4"/>
        <v>0.15</v>
      </c>
      <c r="O16" s="95">
        <f t="shared" si="5"/>
        <v>0.15</v>
      </c>
      <c r="P16" s="95">
        <f t="shared" si="26"/>
        <v>0.15</v>
      </c>
      <c r="Q16" s="95">
        <f t="shared" si="6"/>
        <v>0.14000000000000001</v>
      </c>
      <c r="R16" s="95">
        <f t="shared" si="7"/>
        <v>0.14000000000000001</v>
      </c>
      <c r="S16" s="95">
        <f t="shared" si="8"/>
        <v>0.15</v>
      </c>
      <c r="T16" s="95">
        <f t="shared" si="9"/>
        <v>0.15</v>
      </c>
      <c r="U16" s="95">
        <f t="shared" si="10"/>
        <v>0.14000000000000001</v>
      </c>
      <c r="V16" s="95">
        <f t="shared" si="11"/>
        <v>0.15</v>
      </c>
      <c r="W16" s="95">
        <f t="shared" si="12"/>
        <v>0.14000000000000001</v>
      </c>
      <c r="X16" s="95">
        <f t="shared" si="13"/>
        <v>0.15</v>
      </c>
      <c r="Y16" s="95">
        <f t="shared" si="14"/>
        <v>0.13</v>
      </c>
      <c r="Z16" s="95">
        <f t="shared" si="15"/>
        <v>0.14000000000000001</v>
      </c>
      <c r="AA16" s="95">
        <f t="shared" si="16"/>
        <v>0.13</v>
      </c>
      <c r="AB16" s="95">
        <f t="shared" si="17"/>
        <v>0.14000000000000001</v>
      </c>
      <c r="AC16" s="95">
        <f t="shared" si="18"/>
        <v>0.15</v>
      </c>
      <c r="AD16" s="95">
        <f t="shared" si="19"/>
        <v>0.17</v>
      </c>
      <c r="AE16" s="95">
        <f t="shared" si="20"/>
        <v>0.13</v>
      </c>
      <c r="AF16" s="95">
        <f t="shared" si="21"/>
        <v>0.14000000000000001</v>
      </c>
      <c r="AG16" s="95">
        <f t="shared" si="22"/>
        <v>0.13</v>
      </c>
      <c r="AH16" s="95">
        <f t="shared" si="23"/>
        <v>0.13</v>
      </c>
      <c r="AI16" s="95">
        <f t="shared" si="24"/>
        <v>0.15</v>
      </c>
      <c r="AJ16" s="95">
        <f t="shared" si="25"/>
        <v>0.13</v>
      </c>
    </row>
    <row r="17" spans="1:36" ht="12.95" customHeight="1" x14ac:dyDescent="0.15">
      <c r="A17" s="94">
        <v>144</v>
      </c>
      <c r="B17" s="107" t="s">
        <v>60</v>
      </c>
      <c r="C17" s="107"/>
      <c r="D17" s="94">
        <v>12</v>
      </c>
      <c r="E17" s="94">
        <v>12</v>
      </c>
      <c r="F17" s="4">
        <f t="shared" si="0"/>
        <v>7.0000000000000007E-2</v>
      </c>
      <c r="G17" s="5" t="s">
        <v>127</v>
      </c>
      <c r="H17" s="94" t="s">
        <v>61</v>
      </c>
      <c r="I17" s="94"/>
      <c r="J17" s="1" t="s">
        <v>15</v>
      </c>
      <c r="K17" s="95">
        <f t="shared" si="1"/>
        <v>7.0000000000000007E-2</v>
      </c>
      <c r="L17" s="95">
        <f t="shared" si="2"/>
        <v>7.0000000000000007E-2</v>
      </c>
      <c r="M17" s="95">
        <f t="shared" si="3"/>
        <v>7.0000000000000007E-2</v>
      </c>
      <c r="N17" s="95">
        <f t="shared" si="4"/>
        <v>0.08</v>
      </c>
      <c r="O17" s="95">
        <f t="shared" si="5"/>
        <v>0.08</v>
      </c>
      <c r="P17" s="95">
        <f t="shared" si="26"/>
        <v>7.0000000000000007E-2</v>
      </c>
      <c r="Q17" s="95">
        <f t="shared" si="6"/>
        <v>7.0000000000000007E-2</v>
      </c>
      <c r="R17" s="95">
        <f t="shared" si="7"/>
        <v>7.0000000000000007E-2</v>
      </c>
      <c r="S17" s="95">
        <f t="shared" si="8"/>
        <v>7.0000000000000007E-2</v>
      </c>
      <c r="T17" s="95">
        <f t="shared" si="9"/>
        <v>7.0000000000000007E-2</v>
      </c>
      <c r="U17" s="95">
        <f t="shared" si="10"/>
        <v>7.0000000000000007E-2</v>
      </c>
      <c r="V17" s="95">
        <f t="shared" si="11"/>
        <v>7.0000000000000007E-2</v>
      </c>
      <c r="W17" s="95">
        <f t="shared" si="12"/>
        <v>7.0000000000000007E-2</v>
      </c>
      <c r="X17" s="95">
        <f t="shared" si="13"/>
        <v>7.0000000000000007E-2</v>
      </c>
      <c r="Y17" s="95">
        <f t="shared" si="14"/>
        <v>0.06</v>
      </c>
      <c r="Z17" s="95">
        <f t="shared" si="15"/>
        <v>7.0000000000000007E-2</v>
      </c>
      <c r="AA17" s="95">
        <f t="shared" si="16"/>
        <v>7.0000000000000007E-2</v>
      </c>
      <c r="AB17" s="95">
        <f t="shared" si="17"/>
        <v>7.0000000000000007E-2</v>
      </c>
      <c r="AC17" s="95">
        <f t="shared" si="18"/>
        <v>7.0000000000000007E-2</v>
      </c>
      <c r="AD17" s="95">
        <f t="shared" si="19"/>
        <v>0.09</v>
      </c>
      <c r="AE17" s="95">
        <f t="shared" si="20"/>
        <v>0.06</v>
      </c>
      <c r="AF17" s="95">
        <f t="shared" si="21"/>
        <v>7.0000000000000007E-2</v>
      </c>
      <c r="AG17" s="95">
        <f t="shared" si="22"/>
        <v>0.06</v>
      </c>
      <c r="AH17" s="95">
        <f t="shared" si="23"/>
        <v>7.0000000000000007E-2</v>
      </c>
      <c r="AI17" s="95">
        <f t="shared" si="24"/>
        <v>7.0000000000000007E-2</v>
      </c>
      <c r="AJ17" s="95">
        <f t="shared" si="25"/>
        <v>7.0000000000000007E-2</v>
      </c>
    </row>
    <row r="18" spans="1:36" ht="12.95" customHeight="1" x14ac:dyDescent="0.15">
      <c r="A18" s="94">
        <v>145</v>
      </c>
      <c r="B18" s="107" t="s">
        <v>60</v>
      </c>
      <c r="C18" s="107"/>
      <c r="D18" s="94">
        <v>8</v>
      </c>
      <c r="E18" s="94">
        <v>7</v>
      </c>
      <c r="F18" s="4">
        <f t="shared" si="0"/>
        <v>0.02</v>
      </c>
      <c r="G18" s="5" t="s">
        <v>127</v>
      </c>
      <c r="H18" s="94" t="s">
        <v>61</v>
      </c>
      <c r="I18" s="94"/>
      <c r="J18" s="1" t="s">
        <v>15</v>
      </c>
      <c r="K18" s="95">
        <f t="shared" si="1"/>
        <v>0.02</v>
      </c>
      <c r="L18" s="95">
        <f t="shared" si="2"/>
        <v>0.02</v>
      </c>
      <c r="M18" s="95">
        <f t="shared" si="3"/>
        <v>0.02</v>
      </c>
      <c r="N18" s="95">
        <f t="shared" si="4"/>
        <v>0.02</v>
      </c>
      <c r="O18" s="95">
        <f t="shared" si="5"/>
        <v>0.02</v>
      </c>
      <c r="P18" s="95">
        <f t="shared" si="26"/>
        <v>0.02</v>
      </c>
      <c r="Q18" s="95">
        <f t="shared" si="6"/>
        <v>0.02</v>
      </c>
      <c r="R18" s="95">
        <f t="shared" si="7"/>
        <v>0.02</v>
      </c>
      <c r="S18" s="95">
        <f t="shared" si="8"/>
        <v>0.02</v>
      </c>
      <c r="T18" s="95">
        <f t="shared" si="9"/>
        <v>0.02</v>
      </c>
      <c r="U18" s="95">
        <f t="shared" si="10"/>
        <v>0.02</v>
      </c>
      <c r="V18" s="95">
        <f t="shared" si="11"/>
        <v>0.02</v>
      </c>
      <c r="W18" s="95">
        <f t="shared" si="12"/>
        <v>0.02</v>
      </c>
      <c r="X18" s="95">
        <f t="shared" si="13"/>
        <v>0.02</v>
      </c>
      <c r="Y18" s="95">
        <f t="shared" si="14"/>
        <v>0.02</v>
      </c>
      <c r="Z18" s="95">
        <f t="shared" si="15"/>
        <v>0.02</v>
      </c>
      <c r="AA18" s="95">
        <f t="shared" si="16"/>
        <v>0.02</v>
      </c>
      <c r="AB18" s="95">
        <f t="shared" si="17"/>
        <v>0.02</v>
      </c>
      <c r="AC18" s="95">
        <f t="shared" si="18"/>
        <v>0.02</v>
      </c>
      <c r="AD18" s="95">
        <f t="shared" si="19"/>
        <v>0.03</v>
      </c>
      <c r="AE18" s="95">
        <f t="shared" si="20"/>
        <v>0.02</v>
      </c>
      <c r="AF18" s="95">
        <f t="shared" si="21"/>
        <v>0.02</v>
      </c>
      <c r="AG18" s="95">
        <f t="shared" si="22"/>
        <v>0.02</v>
      </c>
      <c r="AH18" s="95">
        <f t="shared" si="23"/>
        <v>0.02</v>
      </c>
      <c r="AI18" s="95">
        <f t="shared" si="24"/>
        <v>0.02</v>
      </c>
      <c r="AJ18" s="95">
        <f t="shared" si="25"/>
        <v>0.02</v>
      </c>
    </row>
    <row r="19" spans="1:36" ht="12.95" customHeight="1" x14ac:dyDescent="0.15">
      <c r="A19" s="94">
        <v>146</v>
      </c>
      <c r="B19" s="107" t="s">
        <v>62</v>
      </c>
      <c r="C19" s="107"/>
      <c r="D19" s="94">
        <v>12</v>
      </c>
      <c r="E19" s="94">
        <v>12</v>
      </c>
      <c r="F19" s="4">
        <f t="shared" si="0"/>
        <v>7.0000000000000007E-2</v>
      </c>
      <c r="G19" s="5" t="s">
        <v>127</v>
      </c>
      <c r="H19" s="94" t="s">
        <v>61</v>
      </c>
      <c r="I19" s="94"/>
      <c r="J19" s="1" t="s">
        <v>15</v>
      </c>
      <c r="K19" s="95">
        <f t="shared" si="1"/>
        <v>7.0000000000000007E-2</v>
      </c>
      <c r="L19" s="95">
        <f t="shared" si="2"/>
        <v>7.0000000000000007E-2</v>
      </c>
      <c r="M19" s="95">
        <f t="shared" si="3"/>
        <v>7.0000000000000007E-2</v>
      </c>
      <c r="N19" s="95">
        <f t="shared" si="4"/>
        <v>0.08</v>
      </c>
      <c r="O19" s="95">
        <f t="shared" si="5"/>
        <v>0.08</v>
      </c>
      <c r="P19" s="95">
        <f t="shared" si="26"/>
        <v>7.0000000000000007E-2</v>
      </c>
      <c r="Q19" s="95">
        <f t="shared" si="6"/>
        <v>7.0000000000000007E-2</v>
      </c>
      <c r="R19" s="95">
        <f t="shared" si="7"/>
        <v>7.0000000000000007E-2</v>
      </c>
      <c r="S19" s="95">
        <f t="shared" si="8"/>
        <v>7.0000000000000007E-2</v>
      </c>
      <c r="T19" s="95">
        <f t="shared" si="9"/>
        <v>7.0000000000000007E-2</v>
      </c>
      <c r="U19" s="95">
        <f t="shared" si="10"/>
        <v>7.0000000000000007E-2</v>
      </c>
      <c r="V19" s="95">
        <f t="shared" si="11"/>
        <v>7.0000000000000007E-2</v>
      </c>
      <c r="W19" s="95">
        <f t="shared" si="12"/>
        <v>7.0000000000000007E-2</v>
      </c>
      <c r="X19" s="95">
        <f t="shared" si="13"/>
        <v>7.0000000000000007E-2</v>
      </c>
      <c r="Y19" s="95">
        <f t="shared" si="14"/>
        <v>0.06</v>
      </c>
      <c r="Z19" s="95">
        <f t="shared" si="15"/>
        <v>7.0000000000000007E-2</v>
      </c>
      <c r="AA19" s="95">
        <f t="shared" si="16"/>
        <v>7.0000000000000007E-2</v>
      </c>
      <c r="AB19" s="95">
        <f t="shared" si="17"/>
        <v>7.0000000000000007E-2</v>
      </c>
      <c r="AC19" s="95">
        <f t="shared" si="18"/>
        <v>7.0000000000000007E-2</v>
      </c>
      <c r="AD19" s="95">
        <f t="shared" si="19"/>
        <v>0.09</v>
      </c>
      <c r="AE19" s="95">
        <f t="shared" si="20"/>
        <v>0.06</v>
      </c>
      <c r="AF19" s="95">
        <f t="shared" si="21"/>
        <v>7.0000000000000007E-2</v>
      </c>
      <c r="AG19" s="95">
        <f t="shared" si="22"/>
        <v>0.06</v>
      </c>
      <c r="AH19" s="95">
        <f t="shared" si="23"/>
        <v>7.0000000000000007E-2</v>
      </c>
      <c r="AI19" s="95">
        <f t="shared" si="24"/>
        <v>7.0000000000000007E-2</v>
      </c>
      <c r="AJ19" s="95">
        <f t="shared" si="25"/>
        <v>7.0000000000000007E-2</v>
      </c>
    </row>
    <row r="20" spans="1:36" ht="12.95" customHeight="1" x14ac:dyDescent="0.15">
      <c r="A20" s="94">
        <v>147</v>
      </c>
      <c r="B20" s="107" t="s">
        <v>62</v>
      </c>
      <c r="C20" s="107"/>
      <c r="D20" s="94">
        <v>10</v>
      </c>
      <c r="E20" s="94">
        <v>12</v>
      </c>
      <c r="F20" s="4">
        <f t="shared" si="0"/>
        <v>0.05</v>
      </c>
      <c r="G20" s="5" t="s">
        <v>127</v>
      </c>
      <c r="H20" s="94" t="s">
        <v>61</v>
      </c>
      <c r="I20" s="94"/>
      <c r="J20" s="1" t="s">
        <v>15</v>
      </c>
      <c r="K20" s="95">
        <f t="shared" si="1"/>
        <v>0.05</v>
      </c>
      <c r="L20" s="95">
        <f t="shared" si="2"/>
        <v>0.05</v>
      </c>
      <c r="M20" s="95">
        <f t="shared" si="3"/>
        <v>0.05</v>
      </c>
      <c r="N20" s="95">
        <f t="shared" si="4"/>
        <v>0.06</v>
      </c>
      <c r="O20" s="95">
        <f t="shared" si="5"/>
        <v>0.06</v>
      </c>
      <c r="P20" s="95">
        <f t="shared" si="26"/>
        <v>0.05</v>
      </c>
      <c r="Q20" s="95">
        <f t="shared" si="6"/>
        <v>0.05</v>
      </c>
      <c r="R20" s="95">
        <f t="shared" si="7"/>
        <v>0.05</v>
      </c>
      <c r="S20" s="95">
        <f t="shared" si="8"/>
        <v>0.05</v>
      </c>
      <c r="T20" s="95">
        <f t="shared" si="9"/>
        <v>0.05</v>
      </c>
      <c r="U20" s="95">
        <f t="shared" si="10"/>
        <v>0.05</v>
      </c>
      <c r="V20" s="95">
        <f t="shared" si="11"/>
        <v>0.05</v>
      </c>
      <c r="W20" s="95">
        <f t="shared" si="12"/>
        <v>0.05</v>
      </c>
      <c r="X20" s="95">
        <f t="shared" si="13"/>
        <v>0.05</v>
      </c>
      <c r="Y20" s="95">
        <f t="shared" si="14"/>
        <v>0.04</v>
      </c>
      <c r="Z20" s="95">
        <f t="shared" si="15"/>
        <v>0.05</v>
      </c>
      <c r="AA20" s="95">
        <f t="shared" si="16"/>
        <v>0.05</v>
      </c>
      <c r="AB20" s="95">
        <f t="shared" si="17"/>
        <v>0.05</v>
      </c>
      <c r="AC20" s="95">
        <f t="shared" si="18"/>
        <v>0.05</v>
      </c>
      <c r="AD20" s="95">
        <f t="shared" si="19"/>
        <v>7.0000000000000007E-2</v>
      </c>
      <c r="AE20" s="95">
        <f t="shared" si="20"/>
        <v>0.04</v>
      </c>
      <c r="AF20" s="95">
        <f t="shared" si="21"/>
        <v>0.05</v>
      </c>
      <c r="AG20" s="95">
        <f t="shared" si="22"/>
        <v>0.05</v>
      </c>
      <c r="AH20" s="95">
        <f t="shared" si="23"/>
        <v>0.05</v>
      </c>
      <c r="AI20" s="95">
        <f t="shared" si="24"/>
        <v>0.05</v>
      </c>
      <c r="AJ20" s="95">
        <f t="shared" si="25"/>
        <v>0.05</v>
      </c>
    </row>
    <row r="21" spans="1:36" ht="12.95" customHeight="1" x14ac:dyDescent="0.15">
      <c r="A21" s="94">
        <v>148</v>
      </c>
      <c r="B21" s="107" t="s">
        <v>68</v>
      </c>
      <c r="C21" s="107"/>
      <c r="D21" s="94">
        <v>20</v>
      </c>
      <c r="E21" s="94">
        <v>14</v>
      </c>
      <c r="F21" s="4">
        <f t="shared" si="0"/>
        <v>0.2</v>
      </c>
      <c r="G21" s="5"/>
      <c r="H21" s="94" t="s">
        <v>61</v>
      </c>
      <c r="I21" s="94"/>
      <c r="J21" s="1" t="s">
        <v>15</v>
      </c>
      <c r="K21" s="95">
        <f t="shared" si="1"/>
        <v>0.2</v>
      </c>
      <c r="L21" s="95">
        <f t="shared" si="2"/>
        <v>0.22</v>
      </c>
      <c r="M21" s="95">
        <f t="shared" si="3"/>
        <v>0.22</v>
      </c>
      <c r="N21" s="95">
        <f t="shared" si="4"/>
        <v>0.22</v>
      </c>
      <c r="O21" s="95">
        <f t="shared" si="5"/>
        <v>0.22</v>
      </c>
      <c r="P21" s="95">
        <f t="shared" si="26"/>
        <v>0.22</v>
      </c>
      <c r="Q21" s="95">
        <f t="shared" si="6"/>
        <v>0.2</v>
      </c>
      <c r="R21" s="95">
        <f t="shared" si="7"/>
        <v>0.22</v>
      </c>
      <c r="S21" s="95">
        <f t="shared" si="8"/>
        <v>0.22</v>
      </c>
      <c r="T21" s="95">
        <f t="shared" si="9"/>
        <v>0.22</v>
      </c>
      <c r="U21" s="95">
        <f t="shared" si="10"/>
        <v>0.22</v>
      </c>
      <c r="V21" s="95">
        <f t="shared" si="11"/>
        <v>0.23</v>
      </c>
      <c r="W21" s="95">
        <f t="shared" si="12"/>
        <v>0.22</v>
      </c>
      <c r="X21" s="95">
        <f t="shared" si="13"/>
        <v>0.22</v>
      </c>
      <c r="Y21" s="95">
        <f t="shared" si="14"/>
        <v>0.2</v>
      </c>
      <c r="Z21" s="95">
        <f t="shared" si="15"/>
        <v>0.22</v>
      </c>
      <c r="AA21" s="95">
        <f t="shared" si="16"/>
        <v>0.2</v>
      </c>
      <c r="AB21" s="95">
        <f t="shared" si="17"/>
        <v>0.22</v>
      </c>
      <c r="AC21" s="95">
        <f t="shared" si="18"/>
        <v>0.22</v>
      </c>
      <c r="AD21" s="95">
        <f t="shared" si="19"/>
        <v>0.25</v>
      </c>
      <c r="AE21" s="95">
        <f t="shared" si="20"/>
        <v>0.2</v>
      </c>
      <c r="AF21" s="95">
        <f t="shared" si="21"/>
        <v>0.22</v>
      </c>
      <c r="AG21" s="95">
        <f t="shared" si="22"/>
        <v>0.2</v>
      </c>
      <c r="AH21" s="95">
        <f t="shared" si="23"/>
        <v>0.2</v>
      </c>
      <c r="AI21" s="95">
        <f t="shared" si="24"/>
        <v>0.22</v>
      </c>
      <c r="AJ21" s="95">
        <f t="shared" si="25"/>
        <v>0.2</v>
      </c>
    </row>
    <row r="22" spans="1:36" ht="12.95" customHeight="1" x14ac:dyDescent="0.15">
      <c r="A22" s="94">
        <v>149</v>
      </c>
      <c r="B22" s="107" t="s">
        <v>60</v>
      </c>
      <c r="C22" s="107"/>
      <c r="D22" s="94">
        <v>16</v>
      </c>
      <c r="E22" s="94">
        <v>16</v>
      </c>
      <c r="F22" s="4">
        <f t="shared" si="0"/>
        <v>0.15</v>
      </c>
      <c r="G22" s="5" t="s">
        <v>127</v>
      </c>
      <c r="H22" s="94" t="s">
        <v>61</v>
      </c>
      <c r="I22" s="94"/>
      <c r="J22" s="1" t="s">
        <v>15</v>
      </c>
      <c r="K22" s="95">
        <f t="shared" si="1"/>
        <v>0.16</v>
      </c>
      <c r="L22" s="95">
        <f t="shared" si="2"/>
        <v>0.17</v>
      </c>
      <c r="M22" s="95">
        <f t="shared" si="3"/>
        <v>0.17</v>
      </c>
      <c r="N22" s="95">
        <f t="shared" si="4"/>
        <v>0.17</v>
      </c>
      <c r="O22" s="95">
        <f t="shared" si="5"/>
        <v>0.17</v>
      </c>
      <c r="P22" s="95">
        <f t="shared" si="26"/>
        <v>0.17</v>
      </c>
      <c r="Q22" s="95">
        <f t="shared" si="6"/>
        <v>0.15</v>
      </c>
      <c r="R22" s="95">
        <f t="shared" si="7"/>
        <v>0.17</v>
      </c>
      <c r="S22" s="95">
        <f t="shared" si="8"/>
        <v>0.17</v>
      </c>
      <c r="T22" s="95">
        <f t="shared" si="9"/>
        <v>0.18</v>
      </c>
      <c r="U22" s="95">
        <f t="shared" si="10"/>
        <v>0.17</v>
      </c>
      <c r="V22" s="95">
        <f t="shared" si="11"/>
        <v>0.17</v>
      </c>
      <c r="W22" s="95">
        <f t="shared" si="12"/>
        <v>0.16</v>
      </c>
      <c r="X22" s="95">
        <f t="shared" si="13"/>
        <v>0.17</v>
      </c>
      <c r="Y22" s="95">
        <f t="shared" si="14"/>
        <v>0.14000000000000001</v>
      </c>
      <c r="Z22" s="95">
        <f t="shared" si="15"/>
        <v>0.16</v>
      </c>
      <c r="AA22" s="95">
        <f t="shared" si="16"/>
        <v>0.15</v>
      </c>
      <c r="AB22" s="95">
        <f t="shared" si="17"/>
        <v>0.16</v>
      </c>
      <c r="AC22" s="95">
        <f t="shared" si="18"/>
        <v>0.17</v>
      </c>
      <c r="AD22" s="95">
        <f t="shared" si="19"/>
        <v>0.2</v>
      </c>
      <c r="AE22" s="95">
        <f t="shared" si="20"/>
        <v>0.15</v>
      </c>
      <c r="AF22" s="95">
        <f t="shared" si="21"/>
        <v>0.16</v>
      </c>
      <c r="AG22" s="95">
        <f t="shared" si="22"/>
        <v>0.14000000000000001</v>
      </c>
      <c r="AH22" s="95">
        <f t="shared" si="23"/>
        <v>0.15</v>
      </c>
      <c r="AI22" s="95">
        <f t="shared" si="24"/>
        <v>0.17</v>
      </c>
      <c r="AJ22" s="95">
        <f t="shared" si="25"/>
        <v>0.15</v>
      </c>
    </row>
    <row r="23" spans="1:36" ht="12.95" customHeight="1" x14ac:dyDescent="0.15">
      <c r="A23" s="94">
        <v>150</v>
      </c>
      <c r="B23" s="107" t="s">
        <v>60</v>
      </c>
      <c r="C23" s="107"/>
      <c r="D23" s="94">
        <v>18</v>
      </c>
      <c r="E23" s="94">
        <v>16</v>
      </c>
      <c r="F23" s="4">
        <f t="shared" si="0"/>
        <v>0.19</v>
      </c>
      <c r="G23" s="5" t="s">
        <v>160</v>
      </c>
      <c r="H23" s="94"/>
      <c r="I23" s="94"/>
      <c r="J23" s="1" t="s">
        <v>15</v>
      </c>
      <c r="K23" s="95">
        <f t="shared" si="1"/>
        <v>0.19</v>
      </c>
      <c r="L23" s="95">
        <f t="shared" si="2"/>
        <v>0.21</v>
      </c>
      <c r="M23" s="95">
        <f t="shared" si="3"/>
        <v>0.21</v>
      </c>
      <c r="N23" s="95">
        <f t="shared" si="4"/>
        <v>0.21</v>
      </c>
      <c r="O23" s="95">
        <f t="shared" si="5"/>
        <v>0.21</v>
      </c>
      <c r="P23" s="95">
        <f t="shared" si="26"/>
        <v>0.21</v>
      </c>
      <c r="Q23" s="95">
        <f t="shared" si="6"/>
        <v>0.19</v>
      </c>
      <c r="R23" s="95">
        <f t="shared" si="7"/>
        <v>0.21</v>
      </c>
      <c r="S23" s="95">
        <f t="shared" si="8"/>
        <v>0.21</v>
      </c>
      <c r="T23" s="95">
        <f t="shared" si="9"/>
        <v>0.22</v>
      </c>
      <c r="U23" s="95">
        <f t="shared" si="10"/>
        <v>0.21</v>
      </c>
      <c r="V23" s="95">
        <f t="shared" si="11"/>
        <v>0.21</v>
      </c>
      <c r="W23" s="95">
        <f t="shared" si="12"/>
        <v>0.2</v>
      </c>
      <c r="X23" s="95">
        <f t="shared" si="13"/>
        <v>0.21</v>
      </c>
      <c r="Y23" s="95">
        <f t="shared" si="14"/>
        <v>0.18</v>
      </c>
      <c r="Z23" s="95">
        <f t="shared" si="15"/>
        <v>0.2</v>
      </c>
      <c r="AA23" s="95">
        <f t="shared" si="16"/>
        <v>0.19</v>
      </c>
      <c r="AB23" s="95">
        <f t="shared" si="17"/>
        <v>0.21</v>
      </c>
      <c r="AC23" s="95">
        <f t="shared" si="18"/>
        <v>0.21</v>
      </c>
      <c r="AD23" s="95">
        <f t="shared" si="19"/>
        <v>0.24</v>
      </c>
      <c r="AE23" s="95">
        <f t="shared" si="20"/>
        <v>0.19</v>
      </c>
      <c r="AF23" s="95">
        <f t="shared" si="21"/>
        <v>0.21</v>
      </c>
      <c r="AG23" s="95">
        <f t="shared" si="22"/>
        <v>0.18</v>
      </c>
      <c r="AH23" s="95">
        <f t="shared" si="23"/>
        <v>0.19</v>
      </c>
      <c r="AI23" s="95">
        <f t="shared" si="24"/>
        <v>0.21</v>
      </c>
      <c r="AJ23" s="95">
        <f t="shared" si="25"/>
        <v>0.19</v>
      </c>
    </row>
    <row r="24" spans="1:36" ht="12.95" customHeight="1" x14ac:dyDescent="0.15">
      <c r="A24" s="94">
        <v>151</v>
      </c>
      <c r="B24" s="107" t="s">
        <v>60</v>
      </c>
      <c r="C24" s="107"/>
      <c r="D24" s="94">
        <v>12</v>
      </c>
      <c r="E24" s="94">
        <v>9</v>
      </c>
      <c r="F24" s="4">
        <f t="shared" si="0"/>
        <v>0.05</v>
      </c>
      <c r="G24" s="5" t="s">
        <v>127</v>
      </c>
      <c r="H24" s="94" t="s">
        <v>61</v>
      </c>
      <c r="I24" s="94"/>
      <c r="J24" s="1" t="s">
        <v>15</v>
      </c>
      <c r="K24" s="95">
        <f t="shared" si="1"/>
        <v>0.05</v>
      </c>
      <c r="L24" s="95">
        <f t="shared" si="2"/>
        <v>0.05</v>
      </c>
      <c r="M24" s="95">
        <f t="shared" si="3"/>
        <v>0.05</v>
      </c>
      <c r="N24" s="95">
        <f t="shared" si="4"/>
        <v>0.06</v>
      </c>
      <c r="O24" s="95">
        <f t="shared" si="5"/>
        <v>0.06</v>
      </c>
      <c r="P24" s="95">
        <f t="shared" si="26"/>
        <v>0.05</v>
      </c>
      <c r="Q24" s="95">
        <f t="shared" si="6"/>
        <v>0.05</v>
      </c>
      <c r="R24" s="95">
        <f t="shared" si="7"/>
        <v>0.05</v>
      </c>
      <c r="S24" s="95">
        <f t="shared" si="8"/>
        <v>0.05</v>
      </c>
      <c r="T24" s="95">
        <f t="shared" si="9"/>
        <v>0.05</v>
      </c>
      <c r="U24" s="95">
        <f t="shared" si="10"/>
        <v>0.05</v>
      </c>
      <c r="V24" s="95">
        <f t="shared" si="11"/>
        <v>0.06</v>
      </c>
      <c r="W24" s="95">
        <f t="shared" si="12"/>
        <v>0.06</v>
      </c>
      <c r="X24" s="95">
        <f t="shared" si="13"/>
        <v>0.05</v>
      </c>
      <c r="Y24" s="95">
        <f t="shared" si="14"/>
        <v>0.05</v>
      </c>
      <c r="Z24" s="95">
        <f t="shared" si="15"/>
        <v>0.06</v>
      </c>
      <c r="AA24" s="95">
        <f t="shared" si="16"/>
        <v>0.05</v>
      </c>
      <c r="AB24" s="95">
        <f t="shared" si="17"/>
        <v>0.05</v>
      </c>
      <c r="AC24" s="95">
        <f t="shared" si="18"/>
        <v>0.05</v>
      </c>
      <c r="AD24" s="95">
        <f t="shared" si="19"/>
        <v>7.0000000000000007E-2</v>
      </c>
      <c r="AE24" s="95">
        <f t="shared" si="20"/>
        <v>0.05</v>
      </c>
      <c r="AF24" s="95">
        <f t="shared" si="21"/>
        <v>0.05</v>
      </c>
      <c r="AG24" s="95">
        <f t="shared" si="22"/>
        <v>0.05</v>
      </c>
      <c r="AH24" s="95">
        <f t="shared" si="23"/>
        <v>0.05</v>
      </c>
      <c r="AI24" s="95">
        <f t="shared" si="24"/>
        <v>0.06</v>
      </c>
      <c r="AJ24" s="95">
        <f t="shared" si="25"/>
        <v>0.05</v>
      </c>
    </row>
    <row r="25" spans="1:36" ht="12.95" customHeight="1" x14ac:dyDescent="0.15">
      <c r="A25" s="94">
        <v>152</v>
      </c>
      <c r="B25" s="107" t="s">
        <v>62</v>
      </c>
      <c r="C25" s="107"/>
      <c r="D25" s="94">
        <v>16</v>
      </c>
      <c r="E25" s="94">
        <v>16</v>
      </c>
      <c r="F25" s="4">
        <f t="shared" si="0"/>
        <v>0.15</v>
      </c>
      <c r="G25" s="6"/>
      <c r="H25" s="94"/>
      <c r="I25" s="94"/>
      <c r="J25" s="1" t="s">
        <v>15</v>
      </c>
      <c r="K25" s="95">
        <f t="shared" si="1"/>
        <v>0.16</v>
      </c>
      <c r="L25" s="95">
        <f t="shared" si="2"/>
        <v>0.17</v>
      </c>
      <c r="M25" s="95">
        <f t="shared" si="3"/>
        <v>0.17</v>
      </c>
      <c r="N25" s="95">
        <f t="shared" si="4"/>
        <v>0.17</v>
      </c>
      <c r="O25" s="95">
        <f t="shared" si="5"/>
        <v>0.17</v>
      </c>
      <c r="P25" s="95">
        <f t="shared" si="26"/>
        <v>0.17</v>
      </c>
      <c r="Q25" s="95">
        <f t="shared" si="6"/>
        <v>0.15</v>
      </c>
      <c r="R25" s="95">
        <f t="shared" si="7"/>
        <v>0.17</v>
      </c>
      <c r="S25" s="95">
        <f t="shared" si="8"/>
        <v>0.17</v>
      </c>
      <c r="T25" s="95">
        <f t="shared" si="9"/>
        <v>0.18</v>
      </c>
      <c r="U25" s="95">
        <f t="shared" si="10"/>
        <v>0.17</v>
      </c>
      <c r="V25" s="95">
        <f t="shared" si="11"/>
        <v>0.17</v>
      </c>
      <c r="W25" s="95">
        <f t="shared" si="12"/>
        <v>0.16</v>
      </c>
      <c r="X25" s="95">
        <f t="shared" si="13"/>
        <v>0.17</v>
      </c>
      <c r="Y25" s="95">
        <f t="shared" si="14"/>
        <v>0.14000000000000001</v>
      </c>
      <c r="Z25" s="95">
        <f t="shared" si="15"/>
        <v>0.16</v>
      </c>
      <c r="AA25" s="95">
        <f t="shared" si="16"/>
        <v>0.15</v>
      </c>
      <c r="AB25" s="95">
        <f t="shared" si="17"/>
        <v>0.16</v>
      </c>
      <c r="AC25" s="95">
        <f t="shared" si="18"/>
        <v>0.17</v>
      </c>
      <c r="AD25" s="95">
        <f t="shared" si="19"/>
        <v>0.2</v>
      </c>
      <c r="AE25" s="95">
        <f t="shared" si="20"/>
        <v>0.15</v>
      </c>
      <c r="AF25" s="95">
        <f t="shared" si="21"/>
        <v>0.16</v>
      </c>
      <c r="AG25" s="95">
        <f t="shared" si="22"/>
        <v>0.14000000000000001</v>
      </c>
      <c r="AH25" s="95">
        <f t="shared" si="23"/>
        <v>0.15</v>
      </c>
      <c r="AI25" s="95">
        <f t="shared" si="24"/>
        <v>0.17</v>
      </c>
      <c r="AJ25" s="95">
        <f t="shared" si="25"/>
        <v>0.15</v>
      </c>
    </row>
    <row r="26" spans="1:36" ht="12.95" customHeight="1" x14ac:dyDescent="0.15">
      <c r="A26" s="94">
        <v>153</v>
      </c>
      <c r="B26" s="107" t="s">
        <v>58</v>
      </c>
      <c r="C26" s="107"/>
      <c r="D26" s="94">
        <v>18</v>
      </c>
      <c r="E26" s="94">
        <v>18</v>
      </c>
      <c r="F26" s="4">
        <f t="shared" si="0"/>
        <v>0.21</v>
      </c>
      <c r="G26" s="7"/>
      <c r="H26" s="94"/>
      <c r="I26" s="94"/>
      <c r="J26" s="1" t="s">
        <v>15</v>
      </c>
      <c r="K26" s="95">
        <f t="shared" si="1"/>
        <v>0.22</v>
      </c>
      <c r="L26" s="95">
        <f t="shared" si="2"/>
        <v>0.24</v>
      </c>
      <c r="M26" s="95">
        <f t="shared" si="3"/>
        <v>0.24</v>
      </c>
      <c r="N26" s="95">
        <f t="shared" si="4"/>
        <v>0.24</v>
      </c>
      <c r="O26" s="95">
        <f t="shared" si="5"/>
        <v>0.24</v>
      </c>
      <c r="P26" s="95">
        <f t="shared" si="26"/>
        <v>0.24</v>
      </c>
      <c r="Q26" s="95">
        <f t="shared" si="6"/>
        <v>0.22</v>
      </c>
      <c r="R26" s="95">
        <f t="shared" si="7"/>
        <v>0.23</v>
      </c>
      <c r="S26" s="95">
        <f t="shared" si="8"/>
        <v>0.24</v>
      </c>
      <c r="T26" s="95">
        <f t="shared" si="9"/>
        <v>0.25</v>
      </c>
      <c r="U26" s="95">
        <f t="shared" si="10"/>
        <v>0.23</v>
      </c>
      <c r="V26" s="95">
        <f t="shared" si="11"/>
        <v>0.24</v>
      </c>
      <c r="W26" s="95">
        <f t="shared" si="12"/>
        <v>0.23</v>
      </c>
      <c r="X26" s="95">
        <f t="shared" si="13"/>
        <v>0.23</v>
      </c>
      <c r="Y26" s="95">
        <f t="shared" si="14"/>
        <v>0.2</v>
      </c>
      <c r="Z26" s="95">
        <f t="shared" si="15"/>
        <v>0.23</v>
      </c>
      <c r="AA26" s="95">
        <f t="shared" si="16"/>
        <v>0.21</v>
      </c>
      <c r="AB26" s="95">
        <f t="shared" si="17"/>
        <v>0.23</v>
      </c>
      <c r="AC26" s="95">
        <f t="shared" si="18"/>
        <v>0.24</v>
      </c>
      <c r="AD26" s="95">
        <f t="shared" si="19"/>
        <v>0.27</v>
      </c>
      <c r="AE26" s="95">
        <f t="shared" si="20"/>
        <v>0.21</v>
      </c>
      <c r="AF26" s="95">
        <f t="shared" si="21"/>
        <v>0.23</v>
      </c>
      <c r="AG26" s="95">
        <f t="shared" si="22"/>
        <v>0.2</v>
      </c>
      <c r="AH26" s="95">
        <f t="shared" si="23"/>
        <v>0.21</v>
      </c>
      <c r="AI26" s="95">
        <f t="shared" si="24"/>
        <v>0.23</v>
      </c>
      <c r="AJ26" s="95">
        <f t="shared" si="25"/>
        <v>0.21</v>
      </c>
    </row>
    <row r="27" spans="1:36" ht="12.95" customHeight="1" x14ac:dyDescent="0.15">
      <c r="A27" s="94">
        <v>154</v>
      </c>
      <c r="B27" s="107" t="s">
        <v>58</v>
      </c>
      <c r="C27" s="107"/>
      <c r="D27" s="94">
        <v>16</v>
      </c>
      <c r="E27" s="94">
        <v>16</v>
      </c>
      <c r="F27" s="4">
        <f t="shared" si="0"/>
        <v>0.15</v>
      </c>
      <c r="G27" s="5" t="s">
        <v>127</v>
      </c>
      <c r="H27" s="94" t="s">
        <v>61</v>
      </c>
      <c r="I27" s="94"/>
      <c r="J27" s="1" t="s">
        <v>15</v>
      </c>
      <c r="K27" s="95">
        <f t="shared" si="1"/>
        <v>0.16</v>
      </c>
      <c r="L27" s="95">
        <f t="shared" si="2"/>
        <v>0.17</v>
      </c>
      <c r="M27" s="95">
        <f t="shared" si="3"/>
        <v>0.17</v>
      </c>
      <c r="N27" s="95">
        <f t="shared" si="4"/>
        <v>0.17</v>
      </c>
      <c r="O27" s="95">
        <f t="shared" si="5"/>
        <v>0.17</v>
      </c>
      <c r="P27" s="95">
        <f t="shared" si="26"/>
        <v>0.17</v>
      </c>
      <c r="Q27" s="95">
        <f t="shared" si="6"/>
        <v>0.15</v>
      </c>
      <c r="R27" s="95">
        <f t="shared" si="7"/>
        <v>0.17</v>
      </c>
      <c r="S27" s="95">
        <f t="shared" si="8"/>
        <v>0.17</v>
      </c>
      <c r="T27" s="95">
        <f t="shared" si="9"/>
        <v>0.18</v>
      </c>
      <c r="U27" s="95">
        <f t="shared" si="10"/>
        <v>0.17</v>
      </c>
      <c r="V27" s="95">
        <f t="shared" si="11"/>
        <v>0.17</v>
      </c>
      <c r="W27" s="95">
        <f t="shared" si="12"/>
        <v>0.16</v>
      </c>
      <c r="X27" s="95">
        <f t="shared" si="13"/>
        <v>0.17</v>
      </c>
      <c r="Y27" s="95">
        <f t="shared" si="14"/>
        <v>0.14000000000000001</v>
      </c>
      <c r="Z27" s="95">
        <f t="shared" si="15"/>
        <v>0.16</v>
      </c>
      <c r="AA27" s="95">
        <f t="shared" si="16"/>
        <v>0.15</v>
      </c>
      <c r="AB27" s="95">
        <f t="shared" si="17"/>
        <v>0.16</v>
      </c>
      <c r="AC27" s="95">
        <f t="shared" si="18"/>
        <v>0.17</v>
      </c>
      <c r="AD27" s="95">
        <f t="shared" si="19"/>
        <v>0.2</v>
      </c>
      <c r="AE27" s="95">
        <f t="shared" si="20"/>
        <v>0.15</v>
      </c>
      <c r="AF27" s="95">
        <f t="shared" si="21"/>
        <v>0.16</v>
      </c>
      <c r="AG27" s="95">
        <f t="shared" si="22"/>
        <v>0.14000000000000001</v>
      </c>
      <c r="AH27" s="95">
        <f t="shared" si="23"/>
        <v>0.15</v>
      </c>
      <c r="AI27" s="95">
        <f t="shared" si="24"/>
        <v>0.17</v>
      </c>
      <c r="AJ27" s="95">
        <f t="shared" si="25"/>
        <v>0.15</v>
      </c>
    </row>
    <row r="28" spans="1:36" ht="12.95" customHeight="1" x14ac:dyDescent="0.15">
      <c r="A28" s="94">
        <v>155</v>
      </c>
      <c r="B28" s="107" t="s">
        <v>58</v>
      </c>
      <c r="C28" s="107"/>
      <c r="D28" s="94">
        <v>18</v>
      </c>
      <c r="E28" s="94">
        <v>18</v>
      </c>
      <c r="F28" s="4">
        <f t="shared" si="0"/>
        <v>0.21</v>
      </c>
      <c r="G28" s="5" t="s">
        <v>127</v>
      </c>
      <c r="H28" s="94"/>
      <c r="I28" s="94"/>
      <c r="J28" s="1" t="s">
        <v>15</v>
      </c>
      <c r="K28" s="95">
        <f t="shared" si="1"/>
        <v>0.22</v>
      </c>
      <c r="L28" s="95">
        <f t="shared" si="2"/>
        <v>0.24</v>
      </c>
      <c r="M28" s="95">
        <f t="shared" si="3"/>
        <v>0.24</v>
      </c>
      <c r="N28" s="95">
        <f t="shared" si="4"/>
        <v>0.24</v>
      </c>
      <c r="O28" s="95">
        <f t="shared" si="5"/>
        <v>0.24</v>
      </c>
      <c r="P28" s="95">
        <f t="shared" si="26"/>
        <v>0.24</v>
      </c>
      <c r="Q28" s="95">
        <f t="shared" si="6"/>
        <v>0.22</v>
      </c>
      <c r="R28" s="95">
        <f t="shared" si="7"/>
        <v>0.23</v>
      </c>
      <c r="S28" s="95">
        <f t="shared" si="8"/>
        <v>0.24</v>
      </c>
      <c r="T28" s="95">
        <f t="shared" si="9"/>
        <v>0.25</v>
      </c>
      <c r="U28" s="95">
        <f t="shared" si="10"/>
        <v>0.23</v>
      </c>
      <c r="V28" s="95">
        <f t="shared" si="11"/>
        <v>0.24</v>
      </c>
      <c r="W28" s="95">
        <f t="shared" si="12"/>
        <v>0.23</v>
      </c>
      <c r="X28" s="95">
        <f t="shared" si="13"/>
        <v>0.23</v>
      </c>
      <c r="Y28" s="95">
        <f t="shared" si="14"/>
        <v>0.2</v>
      </c>
      <c r="Z28" s="95">
        <f t="shared" si="15"/>
        <v>0.23</v>
      </c>
      <c r="AA28" s="95">
        <f t="shared" si="16"/>
        <v>0.21</v>
      </c>
      <c r="AB28" s="95">
        <f t="shared" si="17"/>
        <v>0.23</v>
      </c>
      <c r="AC28" s="95">
        <f t="shared" si="18"/>
        <v>0.24</v>
      </c>
      <c r="AD28" s="95">
        <f t="shared" si="19"/>
        <v>0.27</v>
      </c>
      <c r="AE28" s="95">
        <f t="shared" si="20"/>
        <v>0.21</v>
      </c>
      <c r="AF28" s="95">
        <f t="shared" si="21"/>
        <v>0.23</v>
      </c>
      <c r="AG28" s="95">
        <f t="shared" si="22"/>
        <v>0.2</v>
      </c>
      <c r="AH28" s="95">
        <f t="shared" si="23"/>
        <v>0.21</v>
      </c>
      <c r="AI28" s="95">
        <f t="shared" si="24"/>
        <v>0.23</v>
      </c>
      <c r="AJ28" s="95">
        <f t="shared" si="25"/>
        <v>0.21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6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318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25</v>
      </c>
      <c r="D47" s="14">
        <f>COUNTIF(G4:G43,"*下層*")</f>
        <v>0</v>
      </c>
      <c r="E47" s="14">
        <f>COUNTA(A4:A43)</f>
        <v>25</v>
      </c>
      <c r="F47" s="10"/>
      <c r="G47" s="15">
        <f>C47*100</f>
        <v>2500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2.2999999999999998</v>
      </c>
      <c r="D50" s="16">
        <f>SUMIF(G4:G43,"*下層*",F4:F43)</f>
        <v>0</v>
      </c>
      <c r="E50" s="4">
        <f>SUM(F4:F43)</f>
        <v>2.2999999999999998</v>
      </c>
      <c r="F50" s="13"/>
      <c r="G50" s="17">
        <f>C50*100</f>
        <v>229.99999999999997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形状比＝92、Sr＝17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18</v>
      </c>
      <c r="D54" s="14">
        <f>COUNTIF(H4:H43,"▲")</f>
        <v>0</v>
      </c>
      <c r="E54" s="14">
        <f>COUNTA(H4:H43)</f>
        <v>18</v>
      </c>
      <c r="F54" s="10"/>
      <c r="G54" s="15">
        <f>C54*100</f>
        <v>1800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11</v>
      </c>
      <c r="D56" s="14" t="str">
        <f>IF(D54&gt;0,ROUND(SUMIF(H4:H43,"▲",D4:D43)/D54,0),"")</f>
        <v/>
      </c>
      <c r="E56" s="14">
        <f>ROUND(SUMIF(H4:H43,"*",D4:D43)/E54,0)</f>
        <v>11</v>
      </c>
      <c r="F56" s="13"/>
      <c r="G56" s="15">
        <f>C56</f>
        <v>11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1.21</v>
      </c>
      <c r="D57" s="16">
        <f>SUMIF(H4:H43,"▲",F4:F43)</f>
        <v>0</v>
      </c>
      <c r="E57" s="16">
        <f>SUM(C57:D57)</f>
        <v>1.21</v>
      </c>
      <c r="F57" s="13"/>
      <c r="G57" s="19">
        <f>C57*100</f>
        <v>121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72</v>
      </c>
      <c r="D61" s="20" t="str">
        <f>IF(D47&gt;0,ROUND(D54/D47*100,1),"")</f>
        <v/>
      </c>
      <c r="E61" s="20">
        <f>ROUND(E54/E47*100,1)</f>
        <v>72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52.6</v>
      </c>
      <c r="D62" s="20" t="str">
        <f>IF(D47&gt;0,ROUND(D57/D50*100,1),"")</f>
        <v/>
      </c>
      <c r="E62" s="20">
        <f>ROUND(E57/E50*100,1)</f>
        <v>52.6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7</v>
      </c>
      <c r="D66" s="14">
        <f>D47-D54</f>
        <v>0</v>
      </c>
      <c r="E66" s="14">
        <f>SUM(C66:D66)</f>
        <v>7</v>
      </c>
      <c r="F66" s="10"/>
      <c r="G66" s="15">
        <f>C66*100</f>
        <v>700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16</v>
      </c>
      <c r="D68" s="14" t="str">
        <f>IF(D66&gt;0,ROUND(SUMIFS(D4:D43,G4:G43,"*下層*",H4:H43,"")/D66,0),"")</f>
        <v/>
      </c>
      <c r="E68" s="14">
        <f>IF(E66&gt;0,ROUND(SUMIF(H4:H43,"",D4:D43)/E66,0),"")</f>
        <v>16</v>
      </c>
      <c r="F68" s="13"/>
      <c r="G68" s="15">
        <f>C68</f>
        <v>16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1.0899999999999999</v>
      </c>
      <c r="D69" s="16" t="str">
        <f>IF(D66&gt;0,D50-D57,"")</f>
        <v/>
      </c>
      <c r="E69" s="4">
        <f>SUM(C69:D69)</f>
        <v>1.0899999999999999</v>
      </c>
      <c r="F69" s="13"/>
      <c r="G69" s="17">
        <f>C69*100</f>
        <v>108.99999999999999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形状比＝88、Sr＝27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59" priority="16" stopIfTrue="1">
      <formula>AND(($H4="スギ"),(#REF!&lt;12))</formula>
    </cfRule>
  </conditionalFormatting>
  <conditionalFormatting sqref="L4:L43">
    <cfRule type="expression" dxfId="158" priority="15" stopIfTrue="1">
      <formula>AND(($H4="スギ"),(#REF!&lt;22),(#REF!&gt;=12))</formula>
    </cfRule>
  </conditionalFormatting>
  <conditionalFormatting sqref="M4:M43">
    <cfRule type="expression" dxfId="157" priority="14" stopIfTrue="1">
      <formula>AND(($H4="スギ"),(#REF!&lt;32),(#REF!&gt;=22))</formula>
    </cfRule>
  </conditionalFormatting>
  <conditionalFormatting sqref="N4:N43">
    <cfRule type="expression" dxfId="156" priority="13" stopIfTrue="1">
      <formula>AND(($H4="スギ"),(#REF!&lt;42),(#REF!&gt;=32))</formula>
    </cfRule>
  </conditionalFormatting>
  <conditionalFormatting sqref="U4:U43 Z4:AF43 AJ4:AJ43 O4:P43">
    <cfRule type="expression" dxfId="155" priority="12" stopIfTrue="1">
      <formula>AND(($H4="スギ"),(#REF!&gt;=42))</formula>
    </cfRule>
  </conditionalFormatting>
  <conditionalFormatting sqref="Q4:Q43 AA4:AA43">
    <cfRule type="expression" dxfId="154" priority="11" stopIfTrue="1">
      <formula>AND(($H4="ヒノキ"),(#REF!&lt;12))</formula>
    </cfRule>
  </conditionalFormatting>
  <conditionalFormatting sqref="R4:R43 AB4:AE43">
    <cfRule type="expression" dxfId="153" priority="10" stopIfTrue="1">
      <formula>AND(($H4="ヒノキ"),(#REF!&lt;22),(#REF!&gt;=12))</formula>
    </cfRule>
  </conditionalFormatting>
  <conditionalFormatting sqref="S4:S43">
    <cfRule type="expression" dxfId="152" priority="9" stopIfTrue="1">
      <formula>AND(($H4="ヒノキ"),(#REF!&lt;32),(#REF!&gt;=22))</formula>
    </cfRule>
  </conditionalFormatting>
  <conditionalFormatting sqref="T4:U43 Z4:AF43 AJ4:AJ43">
    <cfRule type="expression" dxfId="151" priority="8" stopIfTrue="1">
      <formula>AND(($H4="ヒノキ"),(#REF!&gt;=32))</formula>
    </cfRule>
  </conditionalFormatting>
  <conditionalFormatting sqref="V4:V43 AA4:AA43">
    <cfRule type="expression" dxfId="150" priority="7" stopIfTrue="1">
      <formula>AND(($H4="アカマツ"),(#REF!&lt;12))</formula>
    </cfRule>
  </conditionalFormatting>
  <conditionalFormatting sqref="W4:W43 AB4:AB43">
    <cfRule type="expression" dxfId="149" priority="6" stopIfTrue="1">
      <formula>AND(($H4="アカマツ"),(#REF!&lt;22),(#REF!&gt;=12))</formula>
    </cfRule>
  </conditionalFormatting>
  <conditionalFormatting sqref="X4:X43 AC4:AC43">
    <cfRule type="expression" dxfId="148" priority="5" stopIfTrue="1">
      <formula>AND(($H4="アカマツ"),(#REF!&lt;42),(#REF!&gt;=22))</formula>
    </cfRule>
  </conditionalFormatting>
  <conditionalFormatting sqref="Y4:AF43 AJ4:AJ43">
    <cfRule type="expression" dxfId="147" priority="4" stopIfTrue="1">
      <formula>AND(($H4="アカマツ"),(#REF!&gt;=42))</formula>
    </cfRule>
  </conditionalFormatting>
  <conditionalFormatting sqref="AG4:AG43">
    <cfRule type="expression" dxfId="146" priority="3" stopIfTrue="1">
      <formula>AND(($H4&lt;&gt;"スギ"),($H4&lt;&gt;"ヒノキ"),($H4&lt;&gt;"アカマツ"),(#REF!&lt;12))</formula>
    </cfRule>
  </conditionalFormatting>
  <conditionalFormatting sqref="AH4:AH43">
    <cfRule type="expression" dxfId="14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4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F5577-C642-494D-B14A-C0DF12964792}">
  <sheetPr>
    <tabColor rgb="FFFFFF00"/>
  </sheetPr>
  <dimension ref="A1:AJ120"/>
  <sheetViews>
    <sheetView showGridLines="0" tabSelected="1" view="pageBreakPreview" topLeftCell="A25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268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251</v>
      </c>
      <c r="B4" s="107" t="s">
        <v>58</v>
      </c>
      <c r="C4" s="107"/>
      <c r="D4" s="94">
        <v>24</v>
      </c>
      <c r="E4" s="94">
        <v>18</v>
      </c>
      <c r="F4" s="4">
        <f t="shared" ref="F4:F43" si="0">IF(D4&gt;0,IF(B4="スギ",P4,IF(B4="ヒノキ",U4,IF(B4="アカマツ",Z4,IF(B4="カラマツ",AF4,AJ4)))),"")</f>
        <v>0.37</v>
      </c>
      <c r="G4" s="5" t="s">
        <v>63</v>
      </c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0.36</v>
      </c>
      <c r="L4" s="95">
        <f t="shared" ref="L4:L43" si="2">ROUND(10^(-5+0.73504+1.83346*LOG(D4)+1.06569*LOG(E4)),2)</f>
        <v>0.4</v>
      </c>
      <c r="M4" s="95">
        <f t="shared" ref="M4:M43" si="3">ROUND(10^(-5+0.71514+1.74357*LOG(D4)+1.17719*LOG(E4)),2)</f>
        <v>0.4</v>
      </c>
      <c r="N4" s="95">
        <f t="shared" ref="N4:N43" si="4">ROUND(10^(-5+0.82956+1.76381*LOG(D4)+1.06412*LOG(E4)),2)</f>
        <v>0.4</v>
      </c>
      <c r="O4" s="95">
        <f t="shared" ref="O4:O43" si="5">ROUND(10^(-5+0.88226+1.79204*LOG(D4)+0.99303*LOG(E4)),2)</f>
        <v>0.4</v>
      </c>
      <c r="P4" s="95">
        <f>HLOOKUP($D4,K$3:O$43,MATCH($A4,$A$3:$A$43,0),1)</f>
        <v>0.4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0.36</v>
      </c>
      <c r="R4" s="95">
        <f t="shared" ref="R4:R43" si="7">ROUND(10^(1.905709*LOG(D4)+1.011385*LOG(E4)-4.293729),2)</f>
        <v>0.4</v>
      </c>
      <c r="S4" s="95">
        <f t="shared" ref="S4:S43" si="8">ROUND(10^(1.771888*LOG(D4)+1.138415*LOG(E4)-4.271259),2)</f>
        <v>0.4</v>
      </c>
      <c r="T4" s="95">
        <f t="shared" ref="T4:T43" si="9">ROUND(10^(1.671519*LOG(D4)+1.363617*LOG(E4)-4.404407),2)</f>
        <v>0.41</v>
      </c>
      <c r="U4" s="95">
        <f t="shared" ref="U4:U43" si="10">HLOOKUP($D4,Q$3:T$43,MATCH($A4,$A$3:$A$43,0),1)</f>
        <v>0.4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0.42</v>
      </c>
      <c r="W4" s="95">
        <f t="shared" ref="W4:W43" si="12">ROUND(10^(-4.155639+1.847898*LOG(D4)+0.951955*LOG(E4)),2)</f>
        <v>0.39</v>
      </c>
      <c r="X4" s="95">
        <f t="shared" ref="X4:X43" si="13">ROUND(10^(-4.194535+1.804172*LOG(D4)+1.034248*LOG(E4)),2)</f>
        <v>0.39</v>
      </c>
      <c r="Y4" s="95">
        <f t="shared" ref="Y4:Y43" si="14">ROUND(10^(-4.42347+2.006485*LOG(D4)+0.967757*LOG(E4)),2)</f>
        <v>0.36</v>
      </c>
      <c r="Z4" s="95">
        <f t="shared" ref="Z4:Z43" si="15">HLOOKUP($D4,V$3:Y$43,MATCH($A4,$A$3:$A$43,0),1)</f>
        <v>0.39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0.35</v>
      </c>
      <c r="AB4" s="95">
        <f t="shared" ref="AB4:AB43" si="17">ROUND(10^(1.979213*LOG(D4)+0.998347*LOG(E4)-4.369281),2)</f>
        <v>0.41</v>
      </c>
      <c r="AC4" s="95">
        <f t="shared" ref="AC4:AC43" si="18">ROUND(10^(1.904401*LOG(D4)+1.062478*LOG(E4)-4.348104),2)</f>
        <v>0.41</v>
      </c>
      <c r="AD4" s="95">
        <f t="shared" ref="AD4:AD43" si="19">ROUND(10^(1.640825*LOG(D4)+1.080387*LOG(E4)-3.976731),2)</f>
        <v>0.44</v>
      </c>
      <c r="AE4" s="95">
        <f t="shared" ref="AE4:AE43" si="20">ROUND(10^(1.90887*LOG(D4)+1.088002*LOG(E4)-4.431495),2)</f>
        <v>0.37</v>
      </c>
      <c r="AF4" s="95">
        <f t="shared" ref="AF4:AF43" si="21">HLOOKUP($D4,AA$3:AE$43,MATCH($A4,$A$3:$A$43,0),1)</f>
        <v>0.41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0.35</v>
      </c>
      <c r="AH4" s="95">
        <f t="shared" ref="AH4:AH43" si="23">ROUND(10^(1.93813902*LOG(D4)+0.96697002*LOG(E4)-4.32216295),2)</f>
        <v>0.37</v>
      </c>
      <c r="AI4" s="95">
        <f t="shared" ref="AI4:AI43" si="24">ROUND(10^(1.82464098*LOG(D4)+0.97625989*LOG(E4)-4.15096808),2)</f>
        <v>0.39</v>
      </c>
      <c r="AJ4" s="95">
        <f t="shared" ref="AJ4:AJ43" si="25">HLOOKUP($D4,AG$3:AI$43,MATCH($A4,$A$3:$A$43,0),1)</f>
        <v>0.37</v>
      </c>
    </row>
    <row r="5" spans="1:36" ht="12.95" customHeight="1" x14ac:dyDescent="0.15">
      <c r="A5" s="94">
        <v>252</v>
      </c>
      <c r="B5" s="107" t="s">
        <v>58</v>
      </c>
      <c r="C5" s="107"/>
      <c r="D5" s="94">
        <v>12</v>
      </c>
      <c r="E5" s="94">
        <v>11</v>
      </c>
      <c r="F5" s="4">
        <f t="shared" si="0"/>
        <v>0.06</v>
      </c>
      <c r="G5" s="5" t="s">
        <v>63</v>
      </c>
      <c r="H5" s="94" t="s">
        <v>61</v>
      </c>
      <c r="I5" s="94"/>
      <c r="J5" s="1" t="s">
        <v>15</v>
      </c>
      <c r="K5" s="95">
        <f t="shared" si="1"/>
        <v>7.0000000000000007E-2</v>
      </c>
      <c r="L5" s="95">
        <f t="shared" si="2"/>
        <v>7.0000000000000007E-2</v>
      </c>
      <c r="M5" s="95">
        <f t="shared" si="3"/>
        <v>7.0000000000000007E-2</v>
      </c>
      <c r="N5" s="95">
        <f t="shared" si="4"/>
        <v>7.0000000000000007E-2</v>
      </c>
      <c r="O5" s="95">
        <f t="shared" si="5"/>
        <v>7.0000000000000007E-2</v>
      </c>
      <c r="P5" s="95">
        <f t="shared" ref="P5:P43" si="26">HLOOKUP($D5,K$3:O$43,MATCH(A5,$A$3:$A$43,0),1)</f>
        <v>7.0000000000000007E-2</v>
      </c>
      <c r="Q5" s="95">
        <f t="shared" si="6"/>
        <v>0.06</v>
      </c>
      <c r="R5" s="95">
        <f t="shared" si="7"/>
        <v>7.0000000000000007E-2</v>
      </c>
      <c r="S5" s="95">
        <f t="shared" si="8"/>
        <v>7.0000000000000007E-2</v>
      </c>
      <c r="T5" s="95">
        <f t="shared" si="9"/>
        <v>7.0000000000000007E-2</v>
      </c>
      <c r="U5" s="95">
        <f t="shared" si="10"/>
        <v>7.0000000000000007E-2</v>
      </c>
      <c r="V5" s="95">
        <f t="shared" si="11"/>
        <v>7.0000000000000007E-2</v>
      </c>
      <c r="W5" s="95">
        <f t="shared" si="12"/>
        <v>7.0000000000000007E-2</v>
      </c>
      <c r="X5" s="95">
        <f t="shared" si="13"/>
        <v>7.0000000000000007E-2</v>
      </c>
      <c r="Y5" s="95">
        <f t="shared" si="14"/>
        <v>0.06</v>
      </c>
      <c r="Z5" s="95">
        <f t="shared" si="15"/>
        <v>7.0000000000000007E-2</v>
      </c>
      <c r="AA5" s="95">
        <f t="shared" si="16"/>
        <v>0.06</v>
      </c>
      <c r="AB5" s="95">
        <f t="shared" si="17"/>
        <v>0.06</v>
      </c>
      <c r="AC5" s="95">
        <f t="shared" si="18"/>
        <v>7.0000000000000007E-2</v>
      </c>
      <c r="AD5" s="95">
        <f t="shared" si="19"/>
        <v>0.08</v>
      </c>
      <c r="AE5" s="95">
        <f t="shared" si="20"/>
        <v>0.06</v>
      </c>
      <c r="AF5" s="95">
        <f t="shared" si="21"/>
        <v>0.06</v>
      </c>
      <c r="AG5" s="95">
        <f t="shared" si="22"/>
        <v>0.06</v>
      </c>
      <c r="AH5" s="95">
        <f t="shared" si="23"/>
        <v>0.06</v>
      </c>
      <c r="AI5" s="95">
        <f t="shared" si="24"/>
        <v>7.0000000000000007E-2</v>
      </c>
      <c r="AJ5" s="95">
        <f t="shared" si="25"/>
        <v>0.06</v>
      </c>
    </row>
    <row r="6" spans="1:36" ht="12.95" customHeight="1" x14ac:dyDescent="0.15">
      <c r="A6" s="94">
        <v>253</v>
      </c>
      <c r="B6" s="107" t="s">
        <v>58</v>
      </c>
      <c r="C6" s="107"/>
      <c r="D6" s="94">
        <v>20</v>
      </c>
      <c r="E6" s="94">
        <v>16</v>
      </c>
      <c r="F6" s="4">
        <f t="shared" si="0"/>
        <v>0.23</v>
      </c>
      <c r="G6" s="5" t="s">
        <v>63</v>
      </c>
      <c r="H6" s="94" t="s">
        <v>61</v>
      </c>
      <c r="I6" s="94"/>
      <c r="J6" s="1" t="s">
        <v>15</v>
      </c>
      <c r="K6" s="95">
        <f t="shared" si="1"/>
        <v>0.23</v>
      </c>
      <c r="L6" s="95">
        <f t="shared" si="2"/>
        <v>0.25</v>
      </c>
      <c r="M6" s="95">
        <f t="shared" si="3"/>
        <v>0.25</v>
      </c>
      <c r="N6" s="95">
        <f t="shared" si="4"/>
        <v>0.25</v>
      </c>
      <c r="O6" s="95">
        <f t="shared" si="5"/>
        <v>0.26</v>
      </c>
      <c r="P6" s="95">
        <f t="shared" si="26"/>
        <v>0.25</v>
      </c>
      <c r="Q6" s="95">
        <f t="shared" si="6"/>
        <v>0.23</v>
      </c>
      <c r="R6" s="95">
        <f t="shared" si="7"/>
        <v>0.25</v>
      </c>
      <c r="S6" s="95">
        <f t="shared" si="8"/>
        <v>0.25</v>
      </c>
      <c r="T6" s="95">
        <f t="shared" si="9"/>
        <v>0.26</v>
      </c>
      <c r="U6" s="95">
        <f t="shared" si="10"/>
        <v>0.25</v>
      </c>
      <c r="V6" s="95">
        <f t="shared" si="11"/>
        <v>0.26</v>
      </c>
      <c r="W6" s="95">
        <f t="shared" si="12"/>
        <v>0.25</v>
      </c>
      <c r="X6" s="95">
        <f t="shared" si="13"/>
        <v>0.25</v>
      </c>
      <c r="Y6" s="95">
        <f t="shared" si="14"/>
        <v>0.23</v>
      </c>
      <c r="Z6" s="95">
        <f t="shared" si="15"/>
        <v>0.25</v>
      </c>
      <c r="AA6" s="95">
        <f t="shared" si="16"/>
        <v>0.22</v>
      </c>
      <c r="AB6" s="95">
        <f t="shared" si="17"/>
        <v>0.26</v>
      </c>
      <c r="AC6" s="95">
        <f t="shared" si="18"/>
        <v>0.26</v>
      </c>
      <c r="AD6" s="95">
        <f t="shared" si="19"/>
        <v>0.28999999999999998</v>
      </c>
      <c r="AE6" s="95">
        <f t="shared" si="20"/>
        <v>0.23</v>
      </c>
      <c r="AF6" s="95">
        <f t="shared" si="21"/>
        <v>0.26</v>
      </c>
      <c r="AG6" s="95">
        <f t="shared" si="22"/>
        <v>0.22</v>
      </c>
      <c r="AH6" s="95">
        <f t="shared" si="23"/>
        <v>0.23</v>
      </c>
      <c r="AI6" s="95">
        <f t="shared" si="24"/>
        <v>0.25</v>
      </c>
      <c r="AJ6" s="95">
        <f t="shared" si="25"/>
        <v>0.23</v>
      </c>
    </row>
    <row r="7" spans="1:36" ht="12.95" customHeight="1" x14ac:dyDescent="0.15">
      <c r="A7" s="94">
        <v>254</v>
      </c>
      <c r="B7" s="107" t="s">
        <v>56</v>
      </c>
      <c r="C7" s="107"/>
      <c r="D7" s="94">
        <v>8</v>
      </c>
      <c r="E7" s="94">
        <v>7</v>
      </c>
      <c r="F7" s="4">
        <f t="shared" si="0"/>
        <v>0.02</v>
      </c>
      <c r="G7" s="5"/>
      <c r="H7" s="94" t="s">
        <v>61</v>
      </c>
      <c r="I7" s="94"/>
      <c r="J7" s="1" t="s">
        <v>15</v>
      </c>
      <c r="K7" s="95">
        <f t="shared" si="1"/>
        <v>0.02</v>
      </c>
      <c r="L7" s="95">
        <f t="shared" si="2"/>
        <v>0.02</v>
      </c>
      <c r="M7" s="95">
        <f t="shared" si="3"/>
        <v>0.02</v>
      </c>
      <c r="N7" s="95">
        <f t="shared" si="4"/>
        <v>0.02</v>
      </c>
      <c r="O7" s="95">
        <f t="shared" si="5"/>
        <v>0.02</v>
      </c>
      <c r="P7" s="95">
        <f t="shared" si="26"/>
        <v>0.02</v>
      </c>
      <c r="Q7" s="95">
        <f t="shared" si="6"/>
        <v>0.02</v>
      </c>
      <c r="R7" s="95">
        <f t="shared" si="7"/>
        <v>0.02</v>
      </c>
      <c r="S7" s="95">
        <f t="shared" si="8"/>
        <v>0.02</v>
      </c>
      <c r="T7" s="95">
        <f t="shared" si="9"/>
        <v>0.02</v>
      </c>
      <c r="U7" s="95">
        <f t="shared" si="10"/>
        <v>0.02</v>
      </c>
      <c r="V7" s="95">
        <f t="shared" si="11"/>
        <v>0.02</v>
      </c>
      <c r="W7" s="95">
        <f t="shared" si="12"/>
        <v>0.02</v>
      </c>
      <c r="X7" s="95">
        <f t="shared" si="13"/>
        <v>0.02</v>
      </c>
      <c r="Y7" s="95">
        <f t="shared" si="14"/>
        <v>0.02</v>
      </c>
      <c r="Z7" s="95">
        <f t="shared" si="15"/>
        <v>0.02</v>
      </c>
      <c r="AA7" s="95">
        <f t="shared" si="16"/>
        <v>0.02</v>
      </c>
      <c r="AB7" s="95">
        <f t="shared" si="17"/>
        <v>0.02</v>
      </c>
      <c r="AC7" s="95">
        <f t="shared" si="18"/>
        <v>0.02</v>
      </c>
      <c r="AD7" s="95">
        <f t="shared" si="19"/>
        <v>0.03</v>
      </c>
      <c r="AE7" s="95">
        <f t="shared" si="20"/>
        <v>0.02</v>
      </c>
      <c r="AF7" s="95">
        <f t="shared" si="21"/>
        <v>0.02</v>
      </c>
      <c r="AG7" s="95">
        <f t="shared" si="22"/>
        <v>0.02</v>
      </c>
      <c r="AH7" s="95">
        <f t="shared" si="23"/>
        <v>0.02</v>
      </c>
      <c r="AI7" s="95">
        <f t="shared" si="24"/>
        <v>0.02</v>
      </c>
      <c r="AJ7" s="95">
        <f t="shared" si="25"/>
        <v>0.02</v>
      </c>
    </row>
    <row r="8" spans="1:36" ht="12.95" customHeight="1" x14ac:dyDescent="0.15">
      <c r="A8" s="94">
        <v>255</v>
      </c>
      <c r="B8" s="107" t="s">
        <v>58</v>
      </c>
      <c r="C8" s="107"/>
      <c r="D8" s="94">
        <v>8</v>
      </c>
      <c r="E8" s="94">
        <v>9</v>
      </c>
      <c r="F8" s="4">
        <f t="shared" si="0"/>
        <v>0.02</v>
      </c>
      <c r="G8" s="5" t="s">
        <v>63</v>
      </c>
      <c r="H8" s="94" t="s">
        <v>61</v>
      </c>
      <c r="I8" s="94"/>
      <c r="J8" s="1" t="s">
        <v>15</v>
      </c>
      <c r="K8" s="95">
        <f t="shared" si="1"/>
        <v>0.03</v>
      </c>
      <c r="L8" s="95">
        <f t="shared" si="2"/>
        <v>0.03</v>
      </c>
      <c r="M8" s="95">
        <f t="shared" si="3"/>
        <v>0.03</v>
      </c>
      <c r="N8" s="95">
        <f t="shared" si="4"/>
        <v>0.03</v>
      </c>
      <c r="O8" s="95">
        <f t="shared" si="5"/>
        <v>0.03</v>
      </c>
      <c r="P8" s="95">
        <f t="shared" si="26"/>
        <v>0.03</v>
      </c>
      <c r="Q8" s="95">
        <f t="shared" si="6"/>
        <v>0.03</v>
      </c>
      <c r="R8" s="95">
        <f t="shared" si="7"/>
        <v>0.02</v>
      </c>
      <c r="S8" s="95">
        <f t="shared" si="8"/>
        <v>0.03</v>
      </c>
      <c r="T8" s="95">
        <f t="shared" si="9"/>
        <v>0.03</v>
      </c>
      <c r="U8" s="95">
        <f t="shared" si="10"/>
        <v>0.03</v>
      </c>
      <c r="V8" s="95">
        <f t="shared" si="11"/>
        <v>0.03</v>
      </c>
      <c r="W8" s="95">
        <f t="shared" si="12"/>
        <v>0.03</v>
      </c>
      <c r="X8" s="95">
        <f t="shared" si="13"/>
        <v>0.03</v>
      </c>
      <c r="Y8" s="95">
        <f t="shared" si="14"/>
        <v>0.02</v>
      </c>
      <c r="Z8" s="95">
        <f t="shared" si="15"/>
        <v>0.03</v>
      </c>
      <c r="AA8" s="95">
        <f t="shared" si="16"/>
        <v>0.02</v>
      </c>
      <c r="AB8" s="95">
        <f t="shared" si="17"/>
        <v>0.02</v>
      </c>
      <c r="AC8" s="95">
        <f t="shared" si="18"/>
        <v>0.02</v>
      </c>
      <c r="AD8" s="95">
        <f t="shared" si="19"/>
        <v>0.03</v>
      </c>
      <c r="AE8" s="95">
        <f t="shared" si="20"/>
        <v>0.02</v>
      </c>
      <c r="AF8" s="95">
        <f t="shared" si="21"/>
        <v>0.02</v>
      </c>
      <c r="AG8" s="95">
        <f t="shared" si="22"/>
        <v>0.02</v>
      </c>
      <c r="AH8" s="95">
        <f t="shared" si="23"/>
        <v>0.02</v>
      </c>
      <c r="AI8" s="95">
        <f t="shared" si="24"/>
        <v>0.03</v>
      </c>
      <c r="AJ8" s="95">
        <f t="shared" si="25"/>
        <v>0.02</v>
      </c>
    </row>
    <row r="9" spans="1:36" ht="12.95" customHeight="1" x14ac:dyDescent="0.15">
      <c r="A9" s="94">
        <v>256</v>
      </c>
      <c r="B9" s="107" t="s">
        <v>58</v>
      </c>
      <c r="C9" s="107"/>
      <c r="D9" s="94">
        <v>8</v>
      </c>
      <c r="E9" s="94">
        <v>6</v>
      </c>
      <c r="F9" s="4">
        <f t="shared" si="0"/>
        <v>0.02</v>
      </c>
      <c r="G9" s="5" t="s">
        <v>63</v>
      </c>
      <c r="H9" s="94" t="s">
        <v>61</v>
      </c>
      <c r="I9" s="94"/>
      <c r="J9" s="1" t="s">
        <v>15</v>
      </c>
      <c r="K9" s="95">
        <f t="shared" si="1"/>
        <v>0.02</v>
      </c>
      <c r="L9" s="95">
        <f t="shared" si="2"/>
        <v>0.02</v>
      </c>
      <c r="M9" s="95">
        <f t="shared" si="3"/>
        <v>0.02</v>
      </c>
      <c r="N9" s="95">
        <f t="shared" si="4"/>
        <v>0.02</v>
      </c>
      <c r="O9" s="95">
        <f t="shared" si="5"/>
        <v>0.02</v>
      </c>
      <c r="P9" s="95">
        <f t="shared" si="26"/>
        <v>0.02</v>
      </c>
      <c r="Q9" s="95">
        <f t="shared" si="6"/>
        <v>0.02</v>
      </c>
      <c r="R9" s="95">
        <f t="shared" si="7"/>
        <v>0.02</v>
      </c>
      <c r="S9" s="95">
        <f t="shared" si="8"/>
        <v>0.02</v>
      </c>
      <c r="T9" s="95">
        <f t="shared" si="9"/>
        <v>0.01</v>
      </c>
      <c r="U9" s="95">
        <f t="shared" si="10"/>
        <v>0.02</v>
      </c>
      <c r="V9" s="95">
        <f t="shared" si="11"/>
        <v>0.02</v>
      </c>
      <c r="W9" s="95">
        <f t="shared" si="12"/>
        <v>0.02</v>
      </c>
      <c r="X9" s="95">
        <f t="shared" si="13"/>
        <v>0.02</v>
      </c>
      <c r="Y9" s="95">
        <f t="shared" si="14"/>
        <v>0.01</v>
      </c>
      <c r="Z9" s="95">
        <f t="shared" si="15"/>
        <v>0.02</v>
      </c>
      <c r="AA9" s="95">
        <f t="shared" si="16"/>
        <v>0.02</v>
      </c>
      <c r="AB9" s="95">
        <f t="shared" si="17"/>
        <v>0.02</v>
      </c>
      <c r="AC9" s="95">
        <f t="shared" si="18"/>
        <v>0.02</v>
      </c>
      <c r="AD9" s="95">
        <f t="shared" si="19"/>
        <v>0.02</v>
      </c>
      <c r="AE9" s="95">
        <f t="shared" si="20"/>
        <v>0.01</v>
      </c>
      <c r="AF9" s="95">
        <f t="shared" si="21"/>
        <v>0.02</v>
      </c>
      <c r="AG9" s="95">
        <f t="shared" si="22"/>
        <v>0.02</v>
      </c>
      <c r="AH9" s="95">
        <f t="shared" si="23"/>
        <v>0.02</v>
      </c>
      <c r="AI9" s="95">
        <f t="shared" si="24"/>
        <v>0.02</v>
      </c>
      <c r="AJ9" s="95">
        <f t="shared" si="25"/>
        <v>0.02</v>
      </c>
    </row>
    <row r="10" spans="1:36" ht="12.95" customHeight="1" x14ac:dyDescent="0.15">
      <c r="A10" s="94">
        <v>257</v>
      </c>
      <c r="B10" s="107" t="s">
        <v>58</v>
      </c>
      <c r="C10" s="107"/>
      <c r="D10" s="94">
        <v>16</v>
      </c>
      <c r="E10" s="94">
        <v>17</v>
      </c>
      <c r="F10" s="4">
        <f t="shared" si="0"/>
        <v>0.16</v>
      </c>
      <c r="G10" s="5" t="s">
        <v>63</v>
      </c>
      <c r="H10" s="94"/>
      <c r="I10" s="94"/>
      <c r="J10" s="1" t="s">
        <v>15</v>
      </c>
      <c r="K10" s="95">
        <f t="shared" si="1"/>
        <v>0.17</v>
      </c>
      <c r="L10" s="95">
        <f t="shared" si="2"/>
        <v>0.18</v>
      </c>
      <c r="M10" s="95">
        <f t="shared" si="3"/>
        <v>0.18</v>
      </c>
      <c r="N10" s="95">
        <f t="shared" si="4"/>
        <v>0.18</v>
      </c>
      <c r="O10" s="95">
        <f t="shared" si="5"/>
        <v>0.18</v>
      </c>
      <c r="P10" s="95">
        <f t="shared" si="26"/>
        <v>0.18</v>
      </c>
      <c r="Q10" s="95">
        <f t="shared" si="6"/>
        <v>0.16</v>
      </c>
      <c r="R10" s="95">
        <f t="shared" si="7"/>
        <v>0.18</v>
      </c>
      <c r="S10" s="95">
        <f t="shared" si="8"/>
        <v>0.18</v>
      </c>
      <c r="T10" s="95">
        <f t="shared" si="9"/>
        <v>0.19</v>
      </c>
      <c r="U10" s="95">
        <f t="shared" si="10"/>
        <v>0.18</v>
      </c>
      <c r="V10" s="95">
        <f t="shared" si="11"/>
        <v>0.18</v>
      </c>
      <c r="W10" s="95">
        <f t="shared" si="12"/>
        <v>0.17</v>
      </c>
      <c r="X10" s="95">
        <f t="shared" si="13"/>
        <v>0.18</v>
      </c>
      <c r="Y10" s="95">
        <f t="shared" si="14"/>
        <v>0.15</v>
      </c>
      <c r="Z10" s="95">
        <f t="shared" si="15"/>
        <v>0.17</v>
      </c>
      <c r="AA10" s="95">
        <f t="shared" si="16"/>
        <v>0.16</v>
      </c>
      <c r="AB10" s="95">
        <f t="shared" si="17"/>
        <v>0.17</v>
      </c>
      <c r="AC10" s="95">
        <f t="shared" si="18"/>
        <v>0.18</v>
      </c>
      <c r="AD10" s="95">
        <f t="shared" si="19"/>
        <v>0.21</v>
      </c>
      <c r="AE10" s="95">
        <f t="shared" si="20"/>
        <v>0.16</v>
      </c>
      <c r="AF10" s="95">
        <f t="shared" si="21"/>
        <v>0.17</v>
      </c>
      <c r="AG10" s="95">
        <f t="shared" si="22"/>
        <v>0.15</v>
      </c>
      <c r="AH10" s="95">
        <f t="shared" si="23"/>
        <v>0.16</v>
      </c>
      <c r="AI10" s="95">
        <f t="shared" si="24"/>
        <v>0.18</v>
      </c>
      <c r="AJ10" s="95">
        <f t="shared" si="25"/>
        <v>0.16</v>
      </c>
    </row>
    <row r="11" spans="1:36" ht="12.95" customHeight="1" x14ac:dyDescent="0.15">
      <c r="A11" s="94">
        <v>258</v>
      </c>
      <c r="B11" s="107" t="s">
        <v>58</v>
      </c>
      <c r="C11" s="107"/>
      <c r="D11" s="94">
        <v>14</v>
      </c>
      <c r="E11" s="94">
        <v>14</v>
      </c>
      <c r="F11" s="4">
        <f t="shared" si="0"/>
        <v>0.1</v>
      </c>
      <c r="G11" s="5" t="s">
        <v>63</v>
      </c>
      <c r="H11" s="94" t="s">
        <v>61</v>
      </c>
      <c r="I11" s="94"/>
      <c r="J11" s="1" t="s">
        <v>15</v>
      </c>
      <c r="K11" s="95">
        <f t="shared" si="1"/>
        <v>0.11</v>
      </c>
      <c r="L11" s="95">
        <f t="shared" si="2"/>
        <v>0.11</v>
      </c>
      <c r="M11" s="95">
        <f t="shared" si="3"/>
        <v>0.12</v>
      </c>
      <c r="N11" s="95">
        <f t="shared" si="4"/>
        <v>0.12</v>
      </c>
      <c r="O11" s="95">
        <f t="shared" si="5"/>
        <v>0.12</v>
      </c>
      <c r="P11" s="95">
        <f t="shared" si="26"/>
        <v>0.11</v>
      </c>
      <c r="Q11" s="95">
        <f t="shared" si="6"/>
        <v>0.11</v>
      </c>
      <c r="R11" s="95">
        <f t="shared" si="7"/>
        <v>0.11</v>
      </c>
      <c r="S11" s="95">
        <f t="shared" si="8"/>
        <v>0.12</v>
      </c>
      <c r="T11" s="95">
        <f t="shared" si="9"/>
        <v>0.12</v>
      </c>
      <c r="U11" s="95">
        <f t="shared" si="10"/>
        <v>0.11</v>
      </c>
      <c r="V11" s="95">
        <f t="shared" si="11"/>
        <v>0.12</v>
      </c>
      <c r="W11" s="95">
        <f t="shared" si="12"/>
        <v>0.11</v>
      </c>
      <c r="X11" s="95">
        <f t="shared" si="13"/>
        <v>0.11</v>
      </c>
      <c r="Y11" s="95">
        <f t="shared" si="14"/>
        <v>0.1</v>
      </c>
      <c r="Z11" s="95">
        <f t="shared" si="15"/>
        <v>0.11</v>
      </c>
      <c r="AA11" s="95">
        <f t="shared" si="16"/>
        <v>0.1</v>
      </c>
      <c r="AB11" s="95">
        <f t="shared" si="17"/>
        <v>0.11</v>
      </c>
      <c r="AC11" s="95">
        <f t="shared" si="18"/>
        <v>0.11</v>
      </c>
      <c r="AD11" s="95">
        <f t="shared" si="19"/>
        <v>0.14000000000000001</v>
      </c>
      <c r="AE11" s="95">
        <f t="shared" si="20"/>
        <v>0.1</v>
      </c>
      <c r="AF11" s="95">
        <f t="shared" si="21"/>
        <v>0.11</v>
      </c>
      <c r="AG11" s="95">
        <f t="shared" si="22"/>
        <v>0.1</v>
      </c>
      <c r="AH11" s="95">
        <f t="shared" si="23"/>
        <v>0.1</v>
      </c>
      <c r="AI11" s="95">
        <f t="shared" si="24"/>
        <v>0.11</v>
      </c>
      <c r="AJ11" s="95">
        <f t="shared" si="25"/>
        <v>0.1</v>
      </c>
    </row>
    <row r="12" spans="1:36" ht="12.95" customHeight="1" x14ac:dyDescent="0.15">
      <c r="A12" s="94">
        <v>259</v>
      </c>
      <c r="B12" s="107" t="s">
        <v>58</v>
      </c>
      <c r="C12" s="107"/>
      <c r="D12" s="94">
        <v>20</v>
      </c>
      <c r="E12" s="94">
        <v>18</v>
      </c>
      <c r="F12" s="4">
        <f t="shared" si="0"/>
        <v>0.26</v>
      </c>
      <c r="G12" s="5"/>
      <c r="H12" s="94" t="s">
        <v>61</v>
      </c>
      <c r="I12" s="94"/>
      <c r="J12" s="1" t="s">
        <v>15</v>
      </c>
      <c r="K12" s="95">
        <f t="shared" si="1"/>
        <v>0.26</v>
      </c>
      <c r="L12" s="95">
        <f t="shared" si="2"/>
        <v>0.28999999999999998</v>
      </c>
      <c r="M12" s="95">
        <f t="shared" si="3"/>
        <v>0.28999999999999998</v>
      </c>
      <c r="N12" s="95">
        <f t="shared" si="4"/>
        <v>0.28999999999999998</v>
      </c>
      <c r="O12" s="95">
        <f t="shared" si="5"/>
        <v>0.28999999999999998</v>
      </c>
      <c r="P12" s="95">
        <f t="shared" si="26"/>
        <v>0.28999999999999998</v>
      </c>
      <c r="Q12" s="95">
        <f t="shared" si="6"/>
        <v>0.26</v>
      </c>
      <c r="R12" s="95">
        <f t="shared" si="7"/>
        <v>0.28999999999999998</v>
      </c>
      <c r="S12" s="95">
        <f t="shared" si="8"/>
        <v>0.28999999999999998</v>
      </c>
      <c r="T12" s="95">
        <f t="shared" si="9"/>
        <v>0.3</v>
      </c>
      <c r="U12" s="95">
        <f t="shared" si="10"/>
        <v>0.28999999999999998</v>
      </c>
      <c r="V12" s="95">
        <f t="shared" si="11"/>
        <v>0.28999999999999998</v>
      </c>
      <c r="W12" s="95">
        <f t="shared" si="12"/>
        <v>0.28000000000000003</v>
      </c>
      <c r="X12" s="95">
        <f t="shared" si="13"/>
        <v>0.28000000000000003</v>
      </c>
      <c r="Y12" s="95">
        <f t="shared" si="14"/>
        <v>0.25</v>
      </c>
      <c r="Z12" s="95">
        <f t="shared" si="15"/>
        <v>0.28000000000000003</v>
      </c>
      <c r="AA12" s="95">
        <f t="shared" si="16"/>
        <v>0.25</v>
      </c>
      <c r="AB12" s="95">
        <f t="shared" si="17"/>
        <v>0.28999999999999998</v>
      </c>
      <c r="AC12" s="95">
        <f t="shared" si="18"/>
        <v>0.28999999999999998</v>
      </c>
      <c r="AD12" s="95">
        <f t="shared" si="19"/>
        <v>0.33</v>
      </c>
      <c r="AE12" s="95">
        <f t="shared" si="20"/>
        <v>0.26</v>
      </c>
      <c r="AF12" s="95">
        <f t="shared" si="21"/>
        <v>0.28999999999999998</v>
      </c>
      <c r="AG12" s="95">
        <f t="shared" si="22"/>
        <v>0.24</v>
      </c>
      <c r="AH12" s="95">
        <f t="shared" si="23"/>
        <v>0.26</v>
      </c>
      <c r="AI12" s="95">
        <f t="shared" si="24"/>
        <v>0.28000000000000003</v>
      </c>
      <c r="AJ12" s="95">
        <f t="shared" si="25"/>
        <v>0.26</v>
      </c>
    </row>
    <row r="13" spans="1:36" ht="12.95" customHeight="1" x14ac:dyDescent="0.15">
      <c r="A13" s="94">
        <v>260</v>
      </c>
      <c r="B13" s="107" t="s">
        <v>56</v>
      </c>
      <c r="C13" s="107"/>
      <c r="D13" s="94">
        <v>14</v>
      </c>
      <c r="E13" s="94">
        <v>11</v>
      </c>
      <c r="F13" s="4">
        <f t="shared" si="0"/>
        <v>0.08</v>
      </c>
      <c r="G13" s="5"/>
      <c r="H13" s="94"/>
      <c r="I13" s="94"/>
      <c r="J13" s="1" t="s">
        <v>15</v>
      </c>
      <c r="K13" s="95">
        <f t="shared" si="1"/>
        <v>0.09</v>
      </c>
      <c r="L13" s="95">
        <f t="shared" si="2"/>
        <v>0.09</v>
      </c>
      <c r="M13" s="95">
        <f t="shared" si="3"/>
        <v>0.09</v>
      </c>
      <c r="N13" s="95">
        <f t="shared" si="4"/>
        <v>0.09</v>
      </c>
      <c r="O13" s="95">
        <f t="shared" si="5"/>
        <v>0.09</v>
      </c>
      <c r="P13" s="95">
        <f t="shared" si="26"/>
        <v>0.09</v>
      </c>
      <c r="Q13" s="95">
        <f t="shared" si="6"/>
        <v>0.08</v>
      </c>
      <c r="R13" s="95">
        <f t="shared" si="7"/>
        <v>0.09</v>
      </c>
      <c r="S13" s="95">
        <f t="shared" si="8"/>
        <v>0.09</v>
      </c>
      <c r="T13" s="95">
        <f t="shared" si="9"/>
        <v>0.09</v>
      </c>
      <c r="U13" s="95">
        <f t="shared" si="10"/>
        <v>0.09</v>
      </c>
      <c r="V13" s="95">
        <f t="shared" si="11"/>
        <v>0.09</v>
      </c>
      <c r="W13" s="95">
        <f t="shared" si="12"/>
        <v>0.09</v>
      </c>
      <c r="X13" s="95">
        <f t="shared" si="13"/>
        <v>0.09</v>
      </c>
      <c r="Y13" s="95">
        <f t="shared" si="14"/>
        <v>0.08</v>
      </c>
      <c r="Z13" s="95">
        <f t="shared" si="15"/>
        <v>0.09</v>
      </c>
      <c r="AA13" s="95">
        <f t="shared" si="16"/>
        <v>0.08</v>
      </c>
      <c r="AB13" s="95">
        <f t="shared" si="17"/>
        <v>0.09</v>
      </c>
      <c r="AC13" s="95">
        <f t="shared" si="18"/>
        <v>0.09</v>
      </c>
      <c r="AD13" s="95">
        <f t="shared" si="19"/>
        <v>0.11</v>
      </c>
      <c r="AE13" s="95">
        <f t="shared" si="20"/>
        <v>0.08</v>
      </c>
      <c r="AF13" s="95">
        <f t="shared" si="21"/>
        <v>0.09</v>
      </c>
      <c r="AG13" s="95">
        <f t="shared" si="22"/>
        <v>0.08</v>
      </c>
      <c r="AH13" s="95">
        <f t="shared" si="23"/>
        <v>0.08</v>
      </c>
      <c r="AI13" s="95">
        <f t="shared" si="24"/>
        <v>0.09</v>
      </c>
      <c r="AJ13" s="95">
        <f t="shared" si="25"/>
        <v>0.08</v>
      </c>
    </row>
    <row r="14" spans="1:36" ht="12.95" customHeight="1" x14ac:dyDescent="0.15">
      <c r="A14" s="94">
        <v>261</v>
      </c>
      <c r="B14" s="107" t="s">
        <v>58</v>
      </c>
      <c r="C14" s="107"/>
      <c r="D14" s="94">
        <v>18</v>
      </c>
      <c r="E14" s="94">
        <v>18</v>
      </c>
      <c r="F14" s="4">
        <f t="shared" si="0"/>
        <v>0.21</v>
      </c>
      <c r="G14" s="5" t="s">
        <v>63</v>
      </c>
      <c r="H14" s="94" t="s">
        <v>61</v>
      </c>
      <c r="I14" s="94"/>
      <c r="J14" s="1" t="s">
        <v>15</v>
      </c>
      <c r="K14" s="95">
        <f t="shared" si="1"/>
        <v>0.22</v>
      </c>
      <c r="L14" s="95">
        <f t="shared" si="2"/>
        <v>0.24</v>
      </c>
      <c r="M14" s="95">
        <f t="shared" si="3"/>
        <v>0.24</v>
      </c>
      <c r="N14" s="95">
        <f t="shared" si="4"/>
        <v>0.24</v>
      </c>
      <c r="O14" s="95">
        <f t="shared" si="5"/>
        <v>0.24</v>
      </c>
      <c r="P14" s="95">
        <f t="shared" si="26"/>
        <v>0.24</v>
      </c>
      <c r="Q14" s="95">
        <f t="shared" si="6"/>
        <v>0.22</v>
      </c>
      <c r="R14" s="95">
        <f t="shared" si="7"/>
        <v>0.23</v>
      </c>
      <c r="S14" s="95">
        <f t="shared" si="8"/>
        <v>0.24</v>
      </c>
      <c r="T14" s="95">
        <f t="shared" si="9"/>
        <v>0.25</v>
      </c>
      <c r="U14" s="95">
        <f t="shared" si="10"/>
        <v>0.23</v>
      </c>
      <c r="V14" s="95">
        <f t="shared" si="11"/>
        <v>0.24</v>
      </c>
      <c r="W14" s="95">
        <f t="shared" si="12"/>
        <v>0.23</v>
      </c>
      <c r="X14" s="95">
        <f t="shared" si="13"/>
        <v>0.23</v>
      </c>
      <c r="Y14" s="95">
        <f t="shared" si="14"/>
        <v>0.2</v>
      </c>
      <c r="Z14" s="95">
        <f t="shared" si="15"/>
        <v>0.23</v>
      </c>
      <c r="AA14" s="95">
        <f t="shared" si="16"/>
        <v>0.21</v>
      </c>
      <c r="AB14" s="95">
        <f t="shared" si="17"/>
        <v>0.23</v>
      </c>
      <c r="AC14" s="95">
        <f t="shared" si="18"/>
        <v>0.24</v>
      </c>
      <c r="AD14" s="95">
        <f t="shared" si="19"/>
        <v>0.27</v>
      </c>
      <c r="AE14" s="95">
        <f t="shared" si="20"/>
        <v>0.21</v>
      </c>
      <c r="AF14" s="95">
        <f t="shared" si="21"/>
        <v>0.23</v>
      </c>
      <c r="AG14" s="95">
        <f t="shared" si="22"/>
        <v>0.2</v>
      </c>
      <c r="AH14" s="95">
        <f t="shared" si="23"/>
        <v>0.21</v>
      </c>
      <c r="AI14" s="95">
        <f t="shared" si="24"/>
        <v>0.23</v>
      </c>
      <c r="AJ14" s="95">
        <f t="shared" si="25"/>
        <v>0.21</v>
      </c>
    </row>
    <row r="15" spans="1:36" ht="12.95" customHeight="1" x14ac:dyDescent="0.15">
      <c r="A15" s="94">
        <v>262</v>
      </c>
      <c r="B15" s="107" t="s">
        <v>58</v>
      </c>
      <c r="C15" s="107"/>
      <c r="D15" s="94">
        <v>16</v>
      </c>
      <c r="E15" s="94">
        <v>18</v>
      </c>
      <c r="F15" s="4">
        <f t="shared" si="0"/>
        <v>0.17</v>
      </c>
      <c r="G15" s="5" t="s">
        <v>160</v>
      </c>
      <c r="H15" s="94" t="s">
        <v>61</v>
      </c>
      <c r="I15" s="94"/>
      <c r="J15" s="1" t="s">
        <v>15</v>
      </c>
      <c r="K15" s="95">
        <f t="shared" si="1"/>
        <v>0.18</v>
      </c>
      <c r="L15" s="95">
        <f t="shared" si="2"/>
        <v>0.19</v>
      </c>
      <c r="M15" s="95">
        <f t="shared" si="3"/>
        <v>0.2</v>
      </c>
      <c r="N15" s="95">
        <f t="shared" si="4"/>
        <v>0.19</v>
      </c>
      <c r="O15" s="95">
        <f t="shared" si="5"/>
        <v>0.19</v>
      </c>
      <c r="P15" s="95">
        <f t="shared" si="26"/>
        <v>0.19</v>
      </c>
      <c r="Q15" s="95">
        <f t="shared" si="6"/>
        <v>0.17</v>
      </c>
      <c r="R15" s="95">
        <f t="shared" si="7"/>
        <v>0.19</v>
      </c>
      <c r="S15" s="95">
        <f t="shared" si="8"/>
        <v>0.2</v>
      </c>
      <c r="T15" s="95">
        <f t="shared" si="9"/>
        <v>0.21</v>
      </c>
      <c r="U15" s="95">
        <f t="shared" si="10"/>
        <v>0.19</v>
      </c>
      <c r="V15" s="95">
        <f t="shared" si="11"/>
        <v>0.19</v>
      </c>
      <c r="W15" s="95">
        <f t="shared" si="12"/>
        <v>0.18</v>
      </c>
      <c r="X15" s="95">
        <f t="shared" si="13"/>
        <v>0.19</v>
      </c>
      <c r="Y15" s="95">
        <f t="shared" si="14"/>
        <v>0.16</v>
      </c>
      <c r="Z15" s="95">
        <f t="shared" si="15"/>
        <v>0.18</v>
      </c>
      <c r="AA15" s="95">
        <f t="shared" si="16"/>
        <v>0.17</v>
      </c>
      <c r="AB15" s="95">
        <f t="shared" si="17"/>
        <v>0.18</v>
      </c>
      <c r="AC15" s="95">
        <f t="shared" si="18"/>
        <v>0.19</v>
      </c>
      <c r="AD15" s="95">
        <f t="shared" si="19"/>
        <v>0.23</v>
      </c>
      <c r="AE15" s="95">
        <f t="shared" si="20"/>
        <v>0.17</v>
      </c>
      <c r="AF15" s="95">
        <f t="shared" si="21"/>
        <v>0.18</v>
      </c>
      <c r="AG15" s="95">
        <f t="shared" si="22"/>
        <v>0.16</v>
      </c>
      <c r="AH15" s="95">
        <f t="shared" si="23"/>
        <v>0.17</v>
      </c>
      <c r="AI15" s="95">
        <f t="shared" si="24"/>
        <v>0.19</v>
      </c>
      <c r="AJ15" s="95">
        <f t="shared" si="25"/>
        <v>0.17</v>
      </c>
    </row>
    <row r="16" spans="1:36" ht="12.95" customHeight="1" x14ac:dyDescent="0.15">
      <c r="A16" s="94">
        <v>263</v>
      </c>
      <c r="B16" s="107" t="s">
        <v>58</v>
      </c>
      <c r="C16" s="107"/>
      <c r="D16" s="94">
        <v>12</v>
      </c>
      <c r="E16" s="94">
        <v>15</v>
      </c>
      <c r="F16" s="4">
        <f t="shared" si="0"/>
        <v>0.08</v>
      </c>
      <c r="G16" s="5" t="s">
        <v>63</v>
      </c>
      <c r="H16" s="94" t="s">
        <v>61</v>
      </c>
      <c r="I16" s="94"/>
      <c r="J16" s="1" t="s">
        <v>15</v>
      </c>
      <c r="K16" s="95">
        <f t="shared" si="1"/>
        <v>0.09</v>
      </c>
      <c r="L16" s="95">
        <f t="shared" si="2"/>
        <v>0.09</v>
      </c>
      <c r="M16" s="95">
        <f t="shared" si="3"/>
        <v>0.1</v>
      </c>
      <c r="N16" s="95">
        <f t="shared" si="4"/>
        <v>0.1</v>
      </c>
      <c r="O16" s="95">
        <f t="shared" si="5"/>
        <v>0.1</v>
      </c>
      <c r="P16" s="95">
        <f t="shared" si="26"/>
        <v>0.09</v>
      </c>
      <c r="Q16" s="95">
        <f t="shared" si="6"/>
        <v>0.09</v>
      </c>
      <c r="R16" s="95">
        <f t="shared" si="7"/>
        <v>0.09</v>
      </c>
      <c r="S16" s="95">
        <f t="shared" si="8"/>
        <v>0.1</v>
      </c>
      <c r="T16" s="95">
        <f t="shared" si="9"/>
        <v>0.1</v>
      </c>
      <c r="U16" s="95">
        <f t="shared" si="10"/>
        <v>0.09</v>
      </c>
      <c r="V16" s="95">
        <f t="shared" si="11"/>
        <v>0.09</v>
      </c>
      <c r="W16" s="95">
        <f t="shared" si="12"/>
        <v>0.09</v>
      </c>
      <c r="X16" s="95">
        <f t="shared" si="13"/>
        <v>0.09</v>
      </c>
      <c r="Y16" s="95">
        <f t="shared" si="14"/>
        <v>0.08</v>
      </c>
      <c r="Z16" s="95">
        <f t="shared" si="15"/>
        <v>0.09</v>
      </c>
      <c r="AA16" s="95">
        <f t="shared" si="16"/>
        <v>0.08</v>
      </c>
      <c r="AB16" s="95">
        <f t="shared" si="17"/>
        <v>0.09</v>
      </c>
      <c r="AC16" s="95">
        <f t="shared" si="18"/>
        <v>0.09</v>
      </c>
      <c r="AD16" s="95">
        <f t="shared" si="19"/>
        <v>0.12</v>
      </c>
      <c r="AE16" s="95">
        <f t="shared" si="20"/>
        <v>0.08</v>
      </c>
      <c r="AF16" s="95">
        <f t="shared" si="21"/>
        <v>0.09</v>
      </c>
      <c r="AG16" s="95">
        <f t="shared" si="22"/>
        <v>0.08</v>
      </c>
      <c r="AH16" s="95">
        <f t="shared" si="23"/>
        <v>0.08</v>
      </c>
      <c r="AI16" s="95">
        <f t="shared" si="24"/>
        <v>0.09</v>
      </c>
      <c r="AJ16" s="95">
        <f t="shared" si="25"/>
        <v>0.08</v>
      </c>
    </row>
    <row r="17" spans="1:36" ht="12.95" customHeight="1" x14ac:dyDescent="0.15">
      <c r="A17" s="94">
        <v>264</v>
      </c>
      <c r="B17" s="107" t="s">
        <v>68</v>
      </c>
      <c r="C17" s="107"/>
      <c r="D17" s="94">
        <v>8</v>
      </c>
      <c r="E17" s="94">
        <v>8</v>
      </c>
      <c r="F17" s="4">
        <f t="shared" si="0"/>
        <v>0.02</v>
      </c>
      <c r="G17" s="5"/>
      <c r="H17" s="94" t="s">
        <v>61</v>
      </c>
      <c r="I17" s="94"/>
      <c r="J17" s="1" t="s">
        <v>15</v>
      </c>
      <c r="K17" s="95">
        <f t="shared" si="1"/>
        <v>0.02</v>
      </c>
      <c r="L17" s="95">
        <f t="shared" si="2"/>
        <v>0.02</v>
      </c>
      <c r="M17" s="95">
        <f t="shared" si="3"/>
        <v>0.02</v>
      </c>
      <c r="N17" s="95">
        <f t="shared" si="4"/>
        <v>0.02</v>
      </c>
      <c r="O17" s="95">
        <f t="shared" si="5"/>
        <v>0.02</v>
      </c>
      <c r="P17" s="95">
        <f t="shared" si="26"/>
        <v>0.02</v>
      </c>
      <c r="Q17" s="95">
        <f t="shared" si="6"/>
        <v>0.02</v>
      </c>
      <c r="R17" s="95">
        <f t="shared" si="7"/>
        <v>0.02</v>
      </c>
      <c r="S17" s="95">
        <f t="shared" si="8"/>
        <v>0.02</v>
      </c>
      <c r="T17" s="95">
        <f t="shared" si="9"/>
        <v>0.02</v>
      </c>
      <c r="U17" s="95">
        <f t="shared" si="10"/>
        <v>0.02</v>
      </c>
      <c r="V17" s="95">
        <f t="shared" si="11"/>
        <v>0.02</v>
      </c>
      <c r="W17" s="95">
        <f t="shared" si="12"/>
        <v>0.02</v>
      </c>
      <c r="X17" s="95">
        <f t="shared" si="13"/>
        <v>0.02</v>
      </c>
      <c r="Y17" s="95">
        <f t="shared" si="14"/>
        <v>0.02</v>
      </c>
      <c r="Z17" s="95">
        <f t="shared" si="15"/>
        <v>0.02</v>
      </c>
      <c r="AA17" s="95">
        <f t="shared" si="16"/>
        <v>0.02</v>
      </c>
      <c r="AB17" s="95">
        <f t="shared" si="17"/>
        <v>0.02</v>
      </c>
      <c r="AC17" s="95">
        <f t="shared" si="18"/>
        <v>0.02</v>
      </c>
      <c r="AD17" s="95">
        <f t="shared" si="19"/>
        <v>0.03</v>
      </c>
      <c r="AE17" s="95">
        <f t="shared" si="20"/>
        <v>0.02</v>
      </c>
      <c r="AF17" s="95">
        <f t="shared" si="21"/>
        <v>0.02</v>
      </c>
      <c r="AG17" s="95">
        <f t="shared" si="22"/>
        <v>0.02</v>
      </c>
      <c r="AH17" s="95">
        <f t="shared" si="23"/>
        <v>0.02</v>
      </c>
      <c r="AI17" s="95">
        <f t="shared" si="24"/>
        <v>0.02</v>
      </c>
      <c r="AJ17" s="95">
        <f t="shared" si="25"/>
        <v>0.02</v>
      </c>
    </row>
    <row r="18" spans="1:36" ht="12.95" customHeight="1" x14ac:dyDescent="0.15">
      <c r="A18" s="94">
        <v>265</v>
      </c>
      <c r="B18" s="107" t="s">
        <v>58</v>
      </c>
      <c r="C18" s="107"/>
      <c r="D18" s="94">
        <v>18</v>
      </c>
      <c r="E18" s="94">
        <v>18</v>
      </c>
      <c r="F18" s="4">
        <f t="shared" si="0"/>
        <v>0.21</v>
      </c>
      <c r="G18" s="5" t="s">
        <v>63</v>
      </c>
      <c r="H18" s="94"/>
      <c r="I18" s="94"/>
      <c r="J18" s="1" t="s">
        <v>15</v>
      </c>
      <c r="K18" s="95">
        <f t="shared" si="1"/>
        <v>0.22</v>
      </c>
      <c r="L18" s="95">
        <f t="shared" si="2"/>
        <v>0.24</v>
      </c>
      <c r="M18" s="95">
        <f t="shared" si="3"/>
        <v>0.24</v>
      </c>
      <c r="N18" s="95">
        <f t="shared" si="4"/>
        <v>0.24</v>
      </c>
      <c r="O18" s="95">
        <f t="shared" si="5"/>
        <v>0.24</v>
      </c>
      <c r="P18" s="95">
        <f t="shared" si="26"/>
        <v>0.24</v>
      </c>
      <c r="Q18" s="95">
        <f t="shared" si="6"/>
        <v>0.22</v>
      </c>
      <c r="R18" s="95">
        <f t="shared" si="7"/>
        <v>0.23</v>
      </c>
      <c r="S18" s="95">
        <f t="shared" si="8"/>
        <v>0.24</v>
      </c>
      <c r="T18" s="95">
        <f t="shared" si="9"/>
        <v>0.25</v>
      </c>
      <c r="U18" s="95">
        <f t="shared" si="10"/>
        <v>0.23</v>
      </c>
      <c r="V18" s="95">
        <f t="shared" si="11"/>
        <v>0.24</v>
      </c>
      <c r="W18" s="95">
        <f t="shared" si="12"/>
        <v>0.23</v>
      </c>
      <c r="X18" s="95">
        <f t="shared" si="13"/>
        <v>0.23</v>
      </c>
      <c r="Y18" s="95">
        <f t="shared" si="14"/>
        <v>0.2</v>
      </c>
      <c r="Z18" s="95">
        <f t="shared" si="15"/>
        <v>0.23</v>
      </c>
      <c r="AA18" s="95">
        <f t="shared" si="16"/>
        <v>0.21</v>
      </c>
      <c r="AB18" s="95">
        <f t="shared" si="17"/>
        <v>0.23</v>
      </c>
      <c r="AC18" s="95">
        <f t="shared" si="18"/>
        <v>0.24</v>
      </c>
      <c r="AD18" s="95">
        <f t="shared" si="19"/>
        <v>0.27</v>
      </c>
      <c r="AE18" s="95">
        <f t="shared" si="20"/>
        <v>0.21</v>
      </c>
      <c r="AF18" s="95">
        <f t="shared" si="21"/>
        <v>0.23</v>
      </c>
      <c r="AG18" s="95">
        <f t="shared" si="22"/>
        <v>0.2</v>
      </c>
      <c r="AH18" s="95">
        <f t="shared" si="23"/>
        <v>0.21</v>
      </c>
      <c r="AI18" s="95">
        <f t="shared" si="24"/>
        <v>0.23</v>
      </c>
      <c r="AJ18" s="95">
        <f t="shared" si="25"/>
        <v>0.21</v>
      </c>
    </row>
    <row r="19" spans="1:36" ht="12.95" customHeight="1" x14ac:dyDescent="0.15">
      <c r="A19" s="94">
        <v>266</v>
      </c>
      <c r="B19" s="107" t="s">
        <v>58</v>
      </c>
      <c r="C19" s="107"/>
      <c r="D19" s="94">
        <v>12</v>
      </c>
      <c r="E19" s="94">
        <v>14</v>
      </c>
      <c r="F19" s="4">
        <f t="shared" si="0"/>
        <v>0.08</v>
      </c>
      <c r="G19" s="5" t="s">
        <v>63</v>
      </c>
      <c r="H19" s="94" t="s">
        <v>61</v>
      </c>
      <c r="I19" s="94"/>
      <c r="J19" s="1" t="s">
        <v>15</v>
      </c>
      <c r="K19" s="95">
        <f t="shared" si="1"/>
        <v>0.08</v>
      </c>
      <c r="L19" s="95">
        <f t="shared" si="2"/>
        <v>0.09</v>
      </c>
      <c r="M19" s="95">
        <f t="shared" si="3"/>
        <v>0.09</v>
      </c>
      <c r="N19" s="95">
        <f t="shared" si="4"/>
        <v>0.09</v>
      </c>
      <c r="O19" s="95">
        <f t="shared" si="5"/>
        <v>0.09</v>
      </c>
      <c r="P19" s="95">
        <f t="shared" si="26"/>
        <v>0.09</v>
      </c>
      <c r="Q19" s="95">
        <f t="shared" si="6"/>
        <v>0.08</v>
      </c>
      <c r="R19" s="95">
        <f t="shared" si="7"/>
        <v>0.08</v>
      </c>
      <c r="S19" s="95">
        <f t="shared" si="8"/>
        <v>0.09</v>
      </c>
      <c r="T19" s="95">
        <f t="shared" si="9"/>
        <v>0.09</v>
      </c>
      <c r="U19" s="95">
        <f t="shared" si="10"/>
        <v>0.08</v>
      </c>
      <c r="V19" s="95">
        <f t="shared" si="11"/>
        <v>0.09</v>
      </c>
      <c r="W19" s="95">
        <f t="shared" si="12"/>
        <v>0.09</v>
      </c>
      <c r="X19" s="95">
        <f t="shared" si="13"/>
        <v>0.09</v>
      </c>
      <c r="Y19" s="95">
        <f t="shared" si="14"/>
        <v>7.0000000000000007E-2</v>
      </c>
      <c r="Z19" s="95">
        <f t="shared" si="15"/>
        <v>0.09</v>
      </c>
      <c r="AA19" s="95">
        <f t="shared" si="16"/>
        <v>0.08</v>
      </c>
      <c r="AB19" s="95">
        <f t="shared" si="17"/>
        <v>0.08</v>
      </c>
      <c r="AC19" s="95">
        <f t="shared" si="18"/>
        <v>0.08</v>
      </c>
      <c r="AD19" s="95">
        <f t="shared" si="19"/>
        <v>0.11</v>
      </c>
      <c r="AE19" s="95">
        <f t="shared" si="20"/>
        <v>0.08</v>
      </c>
      <c r="AF19" s="95">
        <f t="shared" si="21"/>
        <v>0.08</v>
      </c>
      <c r="AG19" s="95">
        <f t="shared" si="22"/>
        <v>7.0000000000000007E-2</v>
      </c>
      <c r="AH19" s="95">
        <f t="shared" si="23"/>
        <v>0.08</v>
      </c>
      <c r="AI19" s="95">
        <f t="shared" si="24"/>
        <v>0.09</v>
      </c>
      <c r="AJ19" s="95">
        <f t="shared" si="25"/>
        <v>0.08</v>
      </c>
    </row>
    <row r="20" spans="1:36" ht="12.95" customHeight="1" x14ac:dyDescent="0.15">
      <c r="A20" s="94">
        <v>267</v>
      </c>
      <c r="B20" s="107" t="s">
        <v>58</v>
      </c>
      <c r="C20" s="107"/>
      <c r="D20" s="94">
        <v>12</v>
      </c>
      <c r="E20" s="94">
        <v>14</v>
      </c>
      <c r="F20" s="4">
        <f t="shared" si="0"/>
        <v>0.08</v>
      </c>
      <c r="G20" s="5" t="s">
        <v>127</v>
      </c>
      <c r="H20" s="94" t="s">
        <v>61</v>
      </c>
      <c r="I20" s="94"/>
      <c r="J20" s="1" t="s">
        <v>15</v>
      </c>
      <c r="K20" s="95">
        <f t="shared" si="1"/>
        <v>0.08</v>
      </c>
      <c r="L20" s="95">
        <f t="shared" si="2"/>
        <v>0.09</v>
      </c>
      <c r="M20" s="95">
        <f t="shared" si="3"/>
        <v>0.09</v>
      </c>
      <c r="N20" s="95">
        <f t="shared" si="4"/>
        <v>0.09</v>
      </c>
      <c r="O20" s="95">
        <f t="shared" si="5"/>
        <v>0.09</v>
      </c>
      <c r="P20" s="95">
        <f t="shared" si="26"/>
        <v>0.09</v>
      </c>
      <c r="Q20" s="95">
        <f t="shared" si="6"/>
        <v>0.08</v>
      </c>
      <c r="R20" s="95">
        <f t="shared" si="7"/>
        <v>0.08</v>
      </c>
      <c r="S20" s="95">
        <f t="shared" si="8"/>
        <v>0.09</v>
      </c>
      <c r="T20" s="95">
        <f t="shared" si="9"/>
        <v>0.09</v>
      </c>
      <c r="U20" s="95">
        <f t="shared" si="10"/>
        <v>0.08</v>
      </c>
      <c r="V20" s="95">
        <f t="shared" si="11"/>
        <v>0.09</v>
      </c>
      <c r="W20" s="95">
        <f t="shared" si="12"/>
        <v>0.09</v>
      </c>
      <c r="X20" s="95">
        <f t="shared" si="13"/>
        <v>0.09</v>
      </c>
      <c r="Y20" s="95">
        <f t="shared" si="14"/>
        <v>7.0000000000000007E-2</v>
      </c>
      <c r="Z20" s="95">
        <f t="shared" si="15"/>
        <v>0.09</v>
      </c>
      <c r="AA20" s="95">
        <f t="shared" si="16"/>
        <v>0.08</v>
      </c>
      <c r="AB20" s="95">
        <f t="shared" si="17"/>
        <v>0.08</v>
      </c>
      <c r="AC20" s="95">
        <f t="shared" si="18"/>
        <v>0.08</v>
      </c>
      <c r="AD20" s="95">
        <f t="shared" si="19"/>
        <v>0.11</v>
      </c>
      <c r="AE20" s="95">
        <f t="shared" si="20"/>
        <v>0.08</v>
      </c>
      <c r="AF20" s="95">
        <f t="shared" si="21"/>
        <v>0.08</v>
      </c>
      <c r="AG20" s="95">
        <f t="shared" si="22"/>
        <v>7.0000000000000007E-2</v>
      </c>
      <c r="AH20" s="95">
        <f t="shared" si="23"/>
        <v>0.08</v>
      </c>
      <c r="AI20" s="95">
        <f t="shared" si="24"/>
        <v>0.09</v>
      </c>
      <c r="AJ20" s="95">
        <f t="shared" si="25"/>
        <v>0.08</v>
      </c>
    </row>
    <row r="21" spans="1:36" ht="12.95" customHeight="1" x14ac:dyDescent="0.15">
      <c r="A21" s="94">
        <v>268</v>
      </c>
      <c r="B21" s="107" t="s">
        <v>68</v>
      </c>
      <c r="C21" s="107"/>
      <c r="D21" s="94">
        <v>12</v>
      </c>
      <c r="E21" s="94">
        <v>8</v>
      </c>
      <c r="F21" s="4">
        <f t="shared" si="0"/>
        <v>0.04</v>
      </c>
      <c r="G21" s="5"/>
      <c r="H21" s="94" t="s">
        <v>61</v>
      </c>
      <c r="I21" s="94"/>
      <c r="J21" s="1" t="s">
        <v>15</v>
      </c>
      <c r="K21" s="95">
        <f t="shared" si="1"/>
        <v>0.05</v>
      </c>
      <c r="L21" s="95">
        <f t="shared" si="2"/>
        <v>0.05</v>
      </c>
      <c r="M21" s="95">
        <f t="shared" si="3"/>
        <v>0.05</v>
      </c>
      <c r="N21" s="95">
        <f t="shared" si="4"/>
        <v>0.05</v>
      </c>
      <c r="O21" s="95">
        <f t="shared" si="5"/>
        <v>0.05</v>
      </c>
      <c r="P21" s="95">
        <f t="shared" si="26"/>
        <v>0.05</v>
      </c>
      <c r="Q21" s="95">
        <f t="shared" si="6"/>
        <v>0.05</v>
      </c>
      <c r="R21" s="95">
        <f t="shared" si="7"/>
        <v>0.05</v>
      </c>
      <c r="S21" s="95">
        <f t="shared" si="8"/>
        <v>0.05</v>
      </c>
      <c r="T21" s="95">
        <f t="shared" si="9"/>
        <v>0.04</v>
      </c>
      <c r="U21" s="95">
        <f t="shared" si="10"/>
        <v>0.05</v>
      </c>
      <c r="V21" s="95">
        <f t="shared" si="11"/>
        <v>0.05</v>
      </c>
      <c r="W21" s="95">
        <f t="shared" si="12"/>
        <v>0.05</v>
      </c>
      <c r="X21" s="95">
        <f t="shared" si="13"/>
        <v>0.05</v>
      </c>
      <c r="Y21" s="95">
        <f t="shared" si="14"/>
        <v>0.04</v>
      </c>
      <c r="Z21" s="95">
        <f t="shared" si="15"/>
        <v>0.05</v>
      </c>
      <c r="AA21" s="95">
        <f t="shared" si="16"/>
        <v>0.05</v>
      </c>
      <c r="AB21" s="95">
        <f t="shared" si="17"/>
        <v>0.05</v>
      </c>
      <c r="AC21" s="95">
        <f t="shared" si="18"/>
        <v>0.05</v>
      </c>
      <c r="AD21" s="95">
        <f t="shared" si="19"/>
        <v>0.06</v>
      </c>
      <c r="AE21" s="95">
        <f t="shared" si="20"/>
        <v>0.04</v>
      </c>
      <c r="AF21" s="95">
        <f t="shared" si="21"/>
        <v>0.05</v>
      </c>
      <c r="AG21" s="95">
        <f t="shared" si="22"/>
        <v>0.05</v>
      </c>
      <c r="AH21" s="95">
        <f t="shared" si="23"/>
        <v>0.04</v>
      </c>
      <c r="AI21" s="95">
        <f t="shared" si="24"/>
        <v>0.05</v>
      </c>
      <c r="AJ21" s="95">
        <f t="shared" si="25"/>
        <v>0.04</v>
      </c>
    </row>
    <row r="22" spans="1:36" ht="12.95" customHeight="1" x14ac:dyDescent="0.15">
      <c r="A22" s="94">
        <v>269</v>
      </c>
      <c r="B22" s="107" t="s">
        <v>56</v>
      </c>
      <c r="C22" s="107"/>
      <c r="D22" s="94">
        <v>8</v>
      </c>
      <c r="E22" s="94">
        <v>7</v>
      </c>
      <c r="F22" s="4">
        <f t="shared" si="0"/>
        <v>0.02</v>
      </c>
      <c r="G22" s="5"/>
      <c r="H22" s="94" t="s">
        <v>61</v>
      </c>
      <c r="I22" s="94"/>
      <c r="J22" s="1" t="s">
        <v>15</v>
      </c>
      <c r="K22" s="95">
        <f t="shared" si="1"/>
        <v>0.02</v>
      </c>
      <c r="L22" s="95">
        <f t="shared" si="2"/>
        <v>0.02</v>
      </c>
      <c r="M22" s="95">
        <f t="shared" si="3"/>
        <v>0.02</v>
      </c>
      <c r="N22" s="95">
        <f t="shared" si="4"/>
        <v>0.02</v>
      </c>
      <c r="O22" s="95">
        <f t="shared" si="5"/>
        <v>0.02</v>
      </c>
      <c r="P22" s="95">
        <f t="shared" si="26"/>
        <v>0.02</v>
      </c>
      <c r="Q22" s="95">
        <f t="shared" si="6"/>
        <v>0.02</v>
      </c>
      <c r="R22" s="95">
        <f t="shared" si="7"/>
        <v>0.02</v>
      </c>
      <c r="S22" s="95">
        <f t="shared" si="8"/>
        <v>0.02</v>
      </c>
      <c r="T22" s="95">
        <f t="shared" si="9"/>
        <v>0.02</v>
      </c>
      <c r="U22" s="95">
        <f t="shared" si="10"/>
        <v>0.02</v>
      </c>
      <c r="V22" s="95">
        <f t="shared" si="11"/>
        <v>0.02</v>
      </c>
      <c r="W22" s="95">
        <f t="shared" si="12"/>
        <v>0.02</v>
      </c>
      <c r="X22" s="95">
        <f t="shared" si="13"/>
        <v>0.02</v>
      </c>
      <c r="Y22" s="95">
        <f t="shared" si="14"/>
        <v>0.02</v>
      </c>
      <c r="Z22" s="95">
        <f t="shared" si="15"/>
        <v>0.02</v>
      </c>
      <c r="AA22" s="95">
        <f t="shared" si="16"/>
        <v>0.02</v>
      </c>
      <c r="AB22" s="95">
        <f t="shared" si="17"/>
        <v>0.02</v>
      </c>
      <c r="AC22" s="95">
        <f t="shared" si="18"/>
        <v>0.02</v>
      </c>
      <c r="AD22" s="95">
        <f t="shared" si="19"/>
        <v>0.03</v>
      </c>
      <c r="AE22" s="95">
        <f t="shared" si="20"/>
        <v>0.02</v>
      </c>
      <c r="AF22" s="95">
        <f t="shared" si="21"/>
        <v>0.02</v>
      </c>
      <c r="AG22" s="95">
        <f t="shared" si="22"/>
        <v>0.02</v>
      </c>
      <c r="AH22" s="95">
        <f t="shared" si="23"/>
        <v>0.02</v>
      </c>
      <c r="AI22" s="95">
        <f t="shared" si="24"/>
        <v>0.02</v>
      </c>
      <c r="AJ22" s="95">
        <f t="shared" si="25"/>
        <v>0.02</v>
      </c>
    </row>
    <row r="23" spans="1:36" ht="12.95" customHeight="1" x14ac:dyDescent="0.15">
      <c r="A23" s="94">
        <v>270</v>
      </c>
      <c r="B23" s="107" t="s">
        <v>58</v>
      </c>
      <c r="C23" s="107"/>
      <c r="D23" s="94">
        <v>18</v>
      </c>
      <c r="E23" s="94">
        <v>18</v>
      </c>
      <c r="F23" s="4">
        <f t="shared" si="0"/>
        <v>0.21</v>
      </c>
      <c r="G23" s="5"/>
      <c r="H23" s="94"/>
      <c r="I23" s="94"/>
      <c r="J23" s="1" t="s">
        <v>15</v>
      </c>
      <c r="K23" s="95">
        <f t="shared" si="1"/>
        <v>0.22</v>
      </c>
      <c r="L23" s="95">
        <f t="shared" si="2"/>
        <v>0.24</v>
      </c>
      <c r="M23" s="95">
        <f t="shared" si="3"/>
        <v>0.24</v>
      </c>
      <c r="N23" s="95">
        <f t="shared" si="4"/>
        <v>0.24</v>
      </c>
      <c r="O23" s="95">
        <f t="shared" si="5"/>
        <v>0.24</v>
      </c>
      <c r="P23" s="95">
        <f t="shared" si="26"/>
        <v>0.24</v>
      </c>
      <c r="Q23" s="95">
        <f t="shared" si="6"/>
        <v>0.22</v>
      </c>
      <c r="R23" s="95">
        <f t="shared" si="7"/>
        <v>0.23</v>
      </c>
      <c r="S23" s="95">
        <f t="shared" si="8"/>
        <v>0.24</v>
      </c>
      <c r="T23" s="95">
        <f t="shared" si="9"/>
        <v>0.25</v>
      </c>
      <c r="U23" s="95">
        <f t="shared" si="10"/>
        <v>0.23</v>
      </c>
      <c r="V23" s="95">
        <f t="shared" si="11"/>
        <v>0.24</v>
      </c>
      <c r="W23" s="95">
        <f t="shared" si="12"/>
        <v>0.23</v>
      </c>
      <c r="X23" s="95">
        <f t="shared" si="13"/>
        <v>0.23</v>
      </c>
      <c r="Y23" s="95">
        <f t="shared" si="14"/>
        <v>0.2</v>
      </c>
      <c r="Z23" s="95">
        <f t="shared" si="15"/>
        <v>0.23</v>
      </c>
      <c r="AA23" s="95">
        <f t="shared" si="16"/>
        <v>0.21</v>
      </c>
      <c r="AB23" s="95">
        <f t="shared" si="17"/>
        <v>0.23</v>
      </c>
      <c r="AC23" s="95">
        <f t="shared" si="18"/>
        <v>0.24</v>
      </c>
      <c r="AD23" s="95">
        <f t="shared" si="19"/>
        <v>0.27</v>
      </c>
      <c r="AE23" s="95">
        <f t="shared" si="20"/>
        <v>0.21</v>
      </c>
      <c r="AF23" s="95">
        <f t="shared" si="21"/>
        <v>0.23</v>
      </c>
      <c r="AG23" s="95">
        <f t="shared" si="22"/>
        <v>0.2</v>
      </c>
      <c r="AH23" s="95">
        <f t="shared" si="23"/>
        <v>0.21</v>
      </c>
      <c r="AI23" s="95">
        <f t="shared" si="24"/>
        <v>0.23</v>
      </c>
      <c r="AJ23" s="95">
        <f t="shared" si="25"/>
        <v>0.21</v>
      </c>
    </row>
    <row r="24" spans="1:36" ht="12.95" customHeight="1" x14ac:dyDescent="0.15">
      <c r="A24" s="94">
        <v>271</v>
      </c>
      <c r="B24" s="107" t="s">
        <v>58</v>
      </c>
      <c r="C24" s="107"/>
      <c r="D24" s="94">
        <v>18</v>
      </c>
      <c r="E24" s="94">
        <v>18</v>
      </c>
      <c r="F24" s="4">
        <f t="shared" si="0"/>
        <v>0.21</v>
      </c>
      <c r="G24" s="5" t="s">
        <v>63</v>
      </c>
      <c r="H24" s="94"/>
      <c r="I24" s="94"/>
      <c r="J24" s="1" t="s">
        <v>15</v>
      </c>
      <c r="K24" s="95">
        <f t="shared" si="1"/>
        <v>0.22</v>
      </c>
      <c r="L24" s="95">
        <f t="shared" si="2"/>
        <v>0.24</v>
      </c>
      <c r="M24" s="95">
        <f t="shared" si="3"/>
        <v>0.24</v>
      </c>
      <c r="N24" s="95">
        <f t="shared" si="4"/>
        <v>0.24</v>
      </c>
      <c r="O24" s="95">
        <f t="shared" si="5"/>
        <v>0.24</v>
      </c>
      <c r="P24" s="95">
        <f t="shared" si="26"/>
        <v>0.24</v>
      </c>
      <c r="Q24" s="95">
        <f t="shared" si="6"/>
        <v>0.22</v>
      </c>
      <c r="R24" s="95">
        <f t="shared" si="7"/>
        <v>0.23</v>
      </c>
      <c r="S24" s="95">
        <f t="shared" si="8"/>
        <v>0.24</v>
      </c>
      <c r="T24" s="95">
        <f t="shared" si="9"/>
        <v>0.25</v>
      </c>
      <c r="U24" s="95">
        <f t="shared" si="10"/>
        <v>0.23</v>
      </c>
      <c r="V24" s="95">
        <f t="shared" si="11"/>
        <v>0.24</v>
      </c>
      <c r="W24" s="95">
        <f t="shared" si="12"/>
        <v>0.23</v>
      </c>
      <c r="X24" s="95">
        <f t="shared" si="13"/>
        <v>0.23</v>
      </c>
      <c r="Y24" s="95">
        <f t="shared" si="14"/>
        <v>0.2</v>
      </c>
      <c r="Z24" s="95">
        <f t="shared" si="15"/>
        <v>0.23</v>
      </c>
      <c r="AA24" s="95">
        <f t="shared" si="16"/>
        <v>0.21</v>
      </c>
      <c r="AB24" s="95">
        <f t="shared" si="17"/>
        <v>0.23</v>
      </c>
      <c r="AC24" s="95">
        <f t="shared" si="18"/>
        <v>0.24</v>
      </c>
      <c r="AD24" s="95">
        <f t="shared" si="19"/>
        <v>0.27</v>
      </c>
      <c r="AE24" s="95">
        <f t="shared" si="20"/>
        <v>0.21</v>
      </c>
      <c r="AF24" s="95">
        <f t="shared" si="21"/>
        <v>0.23</v>
      </c>
      <c r="AG24" s="95">
        <f t="shared" si="22"/>
        <v>0.2</v>
      </c>
      <c r="AH24" s="95">
        <f t="shared" si="23"/>
        <v>0.21</v>
      </c>
      <c r="AI24" s="95">
        <f t="shared" si="24"/>
        <v>0.23</v>
      </c>
      <c r="AJ24" s="95">
        <f t="shared" si="25"/>
        <v>0.21</v>
      </c>
    </row>
    <row r="25" spans="1:36" ht="12.95" customHeight="1" x14ac:dyDescent="0.15">
      <c r="A25" s="94">
        <v>272</v>
      </c>
      <c r="B25" s="107" t="s">
        <v>58</v>
      </c>
      <c r="C25" s="107"/>
      <c r="D25" s="94">
        <v>18</v>
      </c>
      <c r="E25" s="94">
        <v>16</v>
      </c>
      <c r="F25" s="4">
        <f t="shared" si="0"/>
        <v>0.19</v>
      </c>
      <c r="G25" s="5" t="s">
        <v>63</v>
      </c>
      <c r="H25" s="94" t="s">
        <v>61</v>
      </c>
      <c r="I25" s="94"/>
      <c r="J25" s="1" t="s">
        <v>15</v>
      </c>
      <c r="K25" s="95">
        <f t="shared" si="1"/>
        <v>0.19</v>
      </c>
      <c r="L25" s="95">
        <f t="shared" si="2"/>
        <v>0.21</v>
      </c>
      <c r="M25" s="95">
        <f t="shared" si="3"/>
        <v>0.21</v>
      </c>
      <c r="N25" s="95">
        <f t="shared" si="4"/>
        <v>0.21</v>
      </c>
      <c r="O25" s="95">
        <f t="shared" si="5"/>
        <v>0.21</v>
      </c>
      <c r="P25" s="95">
        <f t="shared" si="26"/>
        <v>0.21</v>
      </c>
      <c r="Q25" s="95">
        <f t="shared" si="6"/>
        <v>0.19</v>
      </c>
      <c r="R25" s="95">
        <f t="shared" si="7"/>
        <v>0.21</v>
      </c>
      <c r="S25" s="95">
        <f t="shared" si="8"/>
        <v>0.21</v>
      </c>
      <c r="T25" s="95">
        <f t="shared" si="9"/>
        <v>0.22</v>
      </c>
      <c r="U25" s="95">
        <f t="shared" si="10"/>
        <v>0.21</v>
      </c>
      <c r="V25" s="95">
        <f t="shared" si="11"/>
        <v>0.21</v>
      </c>
      <c r="W25" s="95">
        <f t="shared" si="12"/>
        <v>0.2</v>
      </c>
      <c r="X25" s="95">
        <f t="shared" si="13"/>
        <v>0.21</v>
      </c>
      <c r="Y25" s="95">
        <f t="shared" si="14"/>
        <v>0.18</v>
      </c>
      <c r="Z25" s="95">
        <f t="shared" si="15"/>
        <v>0.2</v>
      </c>
      <c r="AA25" s="95">
        <f t="shared" si="16"/>
        <v>0.19</v>
      </c>
      <c r="AB25" s="95">
        <f t="shared" si="17"/>
        <v>0.21</v>
      </c>
      <c r="AC25" s="95">
        <f t="shared" si="18"/>
        <v>0.21</v>
      </c>
      <c r="AD25" s="95">
        <f t="shared" si="19"/>
        <v>0.24</v>
      </c>
      <c r="AE25" s="95">
        <f t="shared" si="20"/>
        <v>0.19</v>
      </c>
      <c r="AF25" s="95">
        <f t="shared" si="21"/>
        <v>0.21</v>
      </c>
      <c r="AG25" s="95">
        <f t="shared" si="22"/>
        <v>0.18</v>
      </c>
      <c r="AH25" s="95">
        <f t="shared" si="23"/>
        <v>0.19</v>
      </c>
      <c r="AI25" s="95">
        <f t="shared" si="24"/>
        <v>0.21</v>
      </c>
      <c r="AJ25" s="95">
        <f t="shared" si="25"/>
        <v>0.19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7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5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5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5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5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328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22</v>
      </c>
      <c r="D47" s="14">
        <f>COUNTIF(G4:G43,"*下層*")</f>
        <v>0</v>
      </c>
      <c r="E47" s="14">
        <f>COUNTA(A4:A43)</f>
        <v>22</v>
      </c>
      <c r="F47" s="10"/>
      <c r="G47" s="15">
        <f>C47*100</f>
        <v>2200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14</v>
      </c>
      <c r="D49" s="14" t="str">
        <f>IF(D47&gt;0,ROUND(SUMIF(G4:G43,"*下層*",D4:D43)/D47,0),"")</f>
        <v/>
      </c>
      <c r="E49" s="14">
        <f>ROUND(SUM(D4:D43)/E47,0)</f>
        <v>14</v>
      </c>
      <c r="F49" s="13"/>
      <c r="G49" s="15">
        <f>C49</f>
        <v>14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2.8400000000000003</v>
      </c>
      <c r="D50" s="16">
        <f>SUMIF(G4:G43,"*下層*",F4:F43)</f>
        <v>0</v>
      </c>
      <c r="E50" s="4">
        <f>SUM(F4:F43)</f>
        <v>2.8400000000000003</v>
      </c>
      <c r="F50" s="13"/>
      <c r="G50" s="17">
        <f>C50*100</f>
        <v>284.00000000000006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形状比＝100、Sr＝15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16</v>
      </c>
      <c r="D54" s="14">
        <f>COUNTIF(H4:H43,"▲")</f>
        <v>0</v>
      </c>
      <c r="E54" s="14">
        <f>COUNTA(H4:H43)</f>
        <v>16</v>
      </c>
      <c r="F54" s="10"/>
      <c r="G54" s="15">
        <f>C54*100</f>
        <v>1600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1.6000000000000003</v>
      </c>
      <c r="D57" s="16">
        <f>SUMIF(H4:H43,"▲",F4:F43)</f>
        <v>0</v>
      </c>
      <c r="E57" s="16">
        <f>SUM(C57:D57)</f>
        <v>1.6000000000000003</v>
      </c>
      <c r="F57" s="13"/>
      <c r="G57" s="19">
        <f>C57*100</f>
        <v>160.00000000000003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72.7</v>
      </c>
      <c r="D61" s="20" t="str">
        <f>IF(D47&gt;0,ROUND(D54/D47*100,1),"")</f>
        <v/>
      </c>
      <c r="E61" s="20">
        <f>ROUND(E54/E47*100,1)</f>
        <v>72.7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56.3</v>
      </c>
      <c r="D62" s="20" t="str">
        <f>IF(D47&gt;0,ROUND(D57/D50*100,1),"")</f>
        <v/>
      </c>
      <c r="E62" s="20">
        <f>ROUND(E57/E50*100,1)</f>
        <v>56.3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18</v>
      </c>
      <c r="D68" s="14" t="str">
        <f>IF(D66&gt;0,ROUND(SUMIFS(D4:D43,G4:G43,"*下層*",H4:H43,"")/D66,0),"")</f>
        <v/>
      </c>
      <c r="E68" s="14">
        <f>IF(E66&gt;0,ROUND(SUMIF(H4:H43,"",D4:D43)/E66,0),"")</f>
        <v>18</v>
      </c>
      <c r="F68" s="13"/>
      <c r="G68" s="15">
        <f>C68</f>
        <v>18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1.24</v>
      </c>
      <c r="D69" s="16" t="str">
        <f>IF(D66&gt;0,D50-D57,"")</f>
        <v/>
      </c>
      <c r="E69" s="4">
        <f>SUM(C69:D69)</f>
        <v>1.24</v>
      </c>
      <c r="F69" s="13"/>
      <c r="G69" s="17">
        <f>C69*100</f>
        <v>124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形状比＝94、Sr＝24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4000000}">
    <filterColumn colId="1" showButton="0"/>
  </autoFilter>
  <mergeCells count="67">
    <mergeCell ref="A67:B67"/>
    <mergeCell ref="A68:B68"/>
    <mergeCell ref="A69:B69"/>
    <mergeCell ref="B23:C23"/>
    <mergeCell ref="A57:B57"/>
    <mergeCell ref="A60:B60"/>
    <mergeCell ref="A61:B61"/>
    <mergeCell ref="A62:B62"/>
    <mergeCell ref="A65:B65"/>
    <mergeCell ref="A66:B66"/>
    <mergeCell ref="A46:B46"/>
    <mergeCell ref="B38:C38"/>
    <mergeCell ref="B39:C39"/>
    <mergeCell ref="B40:C40"/>
    <mergeCell ref="B41:C41"/>
    <mergeCell ref="B42:C42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1:C31"/>
    <mergeCell ref="B20:C20"/>
    <mergeCell ref="B21:C21"/>
    <mergeCell ref="B22:C22"/>
    <mergeCell ref="B25:C25"/>
    <mergeCell ref="B24:C24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43" priority="16" stopIfTrue="1">
      <formula>AND(($H4="スギ"),(#REF!&lt;12))</formula>
    </cfRule>
  </conditionalFormatting>
  <conditionalFormatting sqref="L4:L43">
    <cfRule type="expression" dxfId="142" priority="15" stopIfTrue="1">
      <formula>AND(($H4="スギ"),(#REF!&lt;22),(#REF!&gt;=12))</formula>
    </cfRule>
  </conditionalFormatting>
  <conditionalFormatting sqref="M4:M43">
    <cfRule type="expression" dxfId="141" priority="14" stopIfTrue="1">
      <formula>AND(($H4="スギ"),(#REF!&lt;32),(#REF!&gt;=22))</formula>
    </cfRule>
  </conditionalFormatting>
  <conditionalFormatting sqref="N4:N43">
    <cfRule type="expression" dxfId="140" priority="13" stopIfTrue="1">
      <formula>AND(($H4="スギ"),(#REF!&lt;42),(#REF!&gt;=32))</formula>
    </cfRule>
  </conditionalFormatting>
  <conditionalFormatting sqref="U4:U43 Z4:AF43 AJ4:AJ43 O4:P43">
    <cfRule type="expression" dxfId="139" priority="12" stopIfTrue="1">
      <formula>AND(($H4="スギ"),(#REF!&gt;=42))</formula>
    </cfRule>
  </conditionalFormatting>
  <conditionalFormatting sqref="Q4:Q43 AA4:AA43">
    <cfRule type="expression" dxfId="138" priority="11" stopIfTrue="1">
      <formula>AND(($H4="ヒノキ"),(#REF!&lt;12))</formula>
    </cfRule>
  </conditionalFormatting>
  <conditionalFormatting sqref="R4:R43 AB4:AE43">
    <cfRule type="expression" dxfId="137" priority="10" stopIfTrue="1">
      <formula>AND(($H4="ヒノキ"),(#REF!&lt;22),(#REF!&gt;=12))</formula>
    </cfRule>
  </conditionalFormatting>
  <conditionalFormatting sqref="S4:S43">
    <cfRule type="expression" dxfId="136" priority="9" stopIfTrue="1">
      <formula>AND(($H4="ヒノキ"),(#REF!&lt;32),(#REF!&gt;=22))</formula>
    </cfRule>
  </conditionalFormatting>
  <conditionalFormatting sqref="T4:U43 Z4:AF43 AJ4:AJ43">
    <cfRule type="expression" dxfId="135" priority="8" stopIfTrue="1">
      <formula>AND(($H4="ヒノキ"),(#REF!&gt;=32))</formula>
    </cfRule>
  </conditionalFormatting>
  <conditionalFormatting sqref="V4:V43 AA4:AA43">
    <cfRule type="expression" dxfId="134" priority="7" stopIfTrue="1">
      <formula>AND(($H4="アカマツ"),(#REF!&lt;12))</formula>
    </cfRule>
  </conditionalFormatting>
  <conditionalFormatting sqref="W4:W43 AB4:AB43">
    <cfRule type="expression" dxfId="133" priority="6" stopIfTrue="1">
      <formula>AND(($H4="アカマツ"),(#REF!&lt;22),(#REF!&gt;=12))</formula>
    </cfRule>
  </conditionalFormatting>
  <conditionalFormatting sqref="X4:X43 AC4:AC43">
    <cfRule type="expression" dxfId="132" priority="5" stopIfTrue="1">
      <formula>AND(($H4="アカマツ"),(#REF!&lt;42),(#REF!&gt;=22))</formula>
    </cfRule>
  </conditionalFormatting>
  <conditionalFormatting sqref="Y4:AF43 AJ4:AJ43">
    <cfRule type="expression" dxfId="131" priority="4" stopIfTrue="1">
      <formula>AND(($H4="アカマツ"),(#REF!&gt;=42))</formula>
    </cfRule>
  </conditionalFormatting>
  <conditionalFormatting sqref="AG4:AG43">
    <cfRule type="expression" dxfId="130" priority="3" stopIfTrue="1">
      <formula>AND(($H4&lt;&gt;"スギ"),($H4&lt;&gt;"ヒノキ"),($H4&lt;&gt;"アカマツ"),(#REF!&lt;12))</formula>
    </cfRule>
  </conditionalFormatting>
  <conditionalFormatting sqref="AH4:AH43">
    <cfRule type="expression" dxfId="12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2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J120"/>
  <sheetViews>
    <sheetView showGridLines="0" tabSelected="1" view="pageBreakPreview" topLeftCell="A31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91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77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6">
        <v>0</v>
      </c>
      <c r="L3" s="76">
        <v>12</v>
      </c>
      <c r="M3" s="76">
        <v>22</v>
      </c>
      <c r="N3" s="76">
        <v>32</v>
      </c>
      <c r="O3" s="76">
        <v>42</v>
      </c>
      <c r="P3" s="76" t="s">
        <v>14</v>
      </c>
      <c r="Q3" s="76">
        <v>0</v>
      </c>
      <c r="R3" s="76">
        <v>12</v>
      </c>
      <c r="S3" s="76">
        <v>22</v>
      </c>
      <c r="T3" s="76">
        <v>32</v>
      </c>
      <c r="U3" s="76" t="s">
        <v>14</v>
      </c>
      <c r="V3" s="76">
        <v>0</v>
      </c>
      <c r="W3" s="76">
        <v>12</v>
      </c>
      <c r="X3" s="76">
        <v>22</v>
      </c>
      <c r="Y3" s="76">
        <v>42</v>
      </c>
      <c r="Z3" s="76" t="s">
        <v>14</v>
      </c>
      <c r="AA3" s="76">
        <v>0</v>
      </c>
      <c r="AB3" s="76">
        <v>12</v>
      </c>
      <c r="AC3" s="76">
        <v>22</v>
      </c>
      <c r="AD3" s="76">
        <v>32</v>
      </c>
      <c r="AE3" s="76">
        <v>42</v>
      </c>
      <c r="AF3" s="76" t="s">
        <v>14</v>
      </c>
      <c r="AG3" s="76">
        <v>0</v>
      </c>
      <c r="AH3" s="76">
        <v>12</v>
      </c>
      <c r="AI3" s="76">
        <v>42</v>
      </c>
      <c r="AJ3" s="76" t="s">
        <v>14</v>
      </c>
    </row>
    <row r="4" spans="1:36" ht="12.95" customHeight="1" x14ac:dyDescent="0.15">
      <c r="A4" s="75">
        <v>501</v>
      </c>
      <c r="B4" s="107" t="s">
        <v>52</v>
      </c>
      <c r="C4" s="107"/>
      <c r="D4" s="75">
        <v>30</v>
      </c>
      <c r="E4" s="75">
        <v>18</v>
      </c>
      <c r="F4" s="4">
        <f t="shared" ref="F4:F43" si="0">IF(D4&gt;0,IF(B4="スギ",P4,IF(B4="ヒノキ",U4,IF(B4="アカマツ",Z4,IF(B4="カラマツ",AF4,AJ4)))),"")</f>
        <v>0.59</v>
      </c>
      <c r="G4" s="5"/>
      <c r="H4" s="75"/>
      <c r="I4" s="85" t="s">
        <v>83</v>
      </c>
      <c r="J4" s="1" t="s">
        <v>15</v>
      </c>
      <c r="K4" s="76">
        <f t="shared" ref="K4:K43" si="1">IF(ROUND(10^(-5+0.8769+1.7454*LOG(D4)+1.014*LOG(E4)),2)&gt;=0.01,ROUND(10^(-5+0.8769+1.7454*LOG(D4)+1.014*LOG(E4)),2),ROUND(10^(-5+0.8769+1.7454*LOG(D4)+1.014*LOG(E4)),3))</f>
        <v>0.53</v>
      </c>
      <c r="L4" s="76">
        <f t="shared" ref="L4:L43" si="2">ROUND(10^(-5+0.73504+1.83346*LOG(D4)+1.06569*LOG(E4)),2)</f>
        <v>0.6</v>
      </c>
      <c r="M4" s="76">
        <f t="shared" ref="M4:M43" si="3">ROUND(10^(-5+0.71514+1.74357*LOG(D4)+1.17719*LOG(E4)),2)</f>
        <v>0.59</v>
      </c>
      <c r="N4" s="76">
        <f t="shared" ref="N4:N43" si="4">ROUND(10^(-5+0.82956+1.76381*LOG(D4)+1.06412*LOG(E4)),2)</f>
        <v>0.59</v>
      </c>
      <c r="O4" s="76">
        <f t="shared" ref="O4:O43" si="5">ROUND(10^(-5+0.88226+1.79204*LOG(D4)+0.99303*LOG(E4)),2)</f>
        <v>0.6</v>
      </c>
      <c r="P4" s="76">
        <f>HLOOKUP($D4,K$3:O$43,MATCH($A4,$A$3:$A$43,0),1)</f>
        <v>0.59</v>
      </c>
      <c r="Q4" s="76">
        <f t="shared" ref="Q4:Q43" si="6">IF(ROUND(10^(1.810672*LOG(D4)+0.982833*LOG(E4)-4.173533),2)&gt;=0.01,ROUND(10^(1.810672*LOG(D4)+0.982833*LOG(E4)-4.173533),2),ROUND(10^(1.810672*LOG(D4)+0.982833*LOG(E4)-4.173533),3))</f>
        <v>0.54</v>
      </c>
      <c r="R4" s="76">
        <f t="shared" ref="R4:R43" si="7">ROUND(10^(1.905709*LOG(D4)+1.011385*LOG(E4)-4.293729),2)</f>
        <v>0.62</v>
      </c>
      <c r="S4" s="76">
        <f t="shared" ref="S4:S43" si="8">ROUND(10^(1.771888*LOG(D4)+1.138415*LOG(E4)-4.271259),2)</f>
        <v>0.6</v>
      </c>
      <c r="T4" s="76">
        <f t="shared" ref="T4:T43" si="9">ROUND(10^(1.671519*LOG(D4)+1.363617*LOG(E4)-4.404407),2)</f>
        <v>0.6</v>
      </c>
      <c r="U4" s="76">
        <f t="shared" ref="U4:U43" si="10">HLOOKUP($D4,Q$3:T$43,MATCH($A4,$A$3:$A$43,0),1)</f>
        <v>0.6</v>
      </c>
      <c r="V4" s="76">
        <f t="shared" ref="V4:V43" si="11">IF(ROUND(10^(-4.249503+1.946501*LOG(D4)+0.942682*LOG(E4)),2)&gt;=0.01,ROUND(10^(-4.249503+1.946501*LOG(D4)+0.942682*LOG(E4)),2),ROUND(10^(-4.249503+1.946501*LOG(D4)+0.942682*LOG(E4)),3))</f>
        <v>0.64</v>
      </c>
      <c r="W4" s="76">
        <f t="shared" ref="W4:W43" si="12">ROUND(10^(-4.155639+1.847898*LOG(D4)+0.951955*LOG(E4)),2)</f>
        <v>0.59</v>
      </c>
      <c r="X4" s="76">
        <f t="shared" ref="X4:X43" si="13">ROUND(10^(-4.194535+1.804172*LOG(D4)+1.034248*LOG(E4)),2)</f>
        <v>0.59</v>
      </c>
      <c r="Y4" s="76">
        <f t="shared" ref="Y4:Y43" si="14">ROUND(10^(-4.42347+2.006485*LOG(D4)+0.967757*LOG(E4)),2)</f>
        <v>0.56999999999999995</v>
      </c>
      <c r="Z4" s="76">
        <f t="shared" ref="Z4:Z43" si="15">HLOOKUP($D4,V$3:Y$43,MATCH($A4,$A$3:$A$43,0),1)</f>
        <v>0.59</v>
      </c>
      <c r="AA4" s="76">
        <f t="shared" ref="AA4:AA43" si="16">IF(ROUND(10^(1.80389*LOG(D4)+0.962587*LOG(E4)-4.155099),2)&gt;=0.01,ROUND(10^(1.80389*LOG(D4)+0.962587*LOG(E4)-4.155099),2),ROUND(10^(1.80389*LOG(D4)+0.962587*LOG(E4)-4.155099),3))</f>
        <v>0.52</v>
      </c>
      <c r="AB4" s="76">
        <f t="shared" ref="AB4:AB43" si="17">ROUND(10^(1.979213*LOG(D4)+0.998347*LOG(E4)-4.369281),2)</f>
        <v>0.64</v>
      </c>
      <c r="AC4" s="76">
        <f t="shared" ref="AC4:AC43" si="18">ROUND(10^(1.904401*LOG(D4)+1.062478*LOG(E4)-4.348104),2)</f>
        <v>0.63</v>
      </c>
      <c r="AD4" s="76">
        <f t="shared" ref="AD4:AD43" si="19">ROUND(10^(1.640825*LOG(D4)+1.080387*LOG(E4)-3.976731),2)</f>
        <v>0.64</v>
      </c>
      <c r="AE4" s="76">
        <f t="shared" ref="AE4:AE43" si="20">ROUND(10^(1.90887*LOG(D4)+1.088002*LOG(E4)-4.431495),2)</f>
        <v>0.56999999999999995</v>
      </c>
      <c r="AF4" s="76">
        <f t="shared" ref="AF4:AF43" si="21">HLOOKUP($D4,AA$3:AE$43,MATCH($A4,$A$3:$A$43,0),1)</f>
        <v>0.63</v>
      </c>
      <c r="AG4" s="76">
        <f t="shared" ref="AG4:AG43" si="22">IF(ROUND(10^(1.94019664*LOG(D4)+0.84689666*LOG(E4)-4.20067295),2)&gt;=0.01,ROUND(10^(1.94019664*LOG(D4)+0.84689666*LOG(E4)-4.20067295),2),ROUND(10^(1.94019664*LOG(D4)+0.84689666*LOG(E4)-4.20067295),3))</f>
        <v>0.53</v>
      </c>
      <c r="AH4" s="76">
        <f t="shared" ref="AH4:AH43" si="23">ROUND(10^(1.93813902*LOG(D4)+0.96697002*LOG(E4)-4.32216295),2)</f>
        <v>0.56999999999999995</v>
      </c>
      <c r="AI4" s="76">
        <f t="shared" ref="AI4:AI43" si="24">ROUND(10^(1.82464098*LOG(D4)+0.97625989*LOG(E4)-4.15096808),2)</f>
        <v>0.59</v>
      </c>
      <c r="AJ4" s="76">
        <f t="shared" ref="AJ4:AJ43" si="25">HLOOKUP($D4,AG$3:AI$43,MATCH($A4,$A$3:$A$43,0),1)</f>
        <v>0.56999999999999995</v>
      </c>
    </row>
    <row r="5" spans="1:36" ht="12.95" customHeight="1" x14ac:dyDescent="0.15">
      <c r="A5" s="75">
        <v>502</v>
      </c>
      <c r="B5" s="107" t="s">
        <v>52</v>
      </c>
      <c r="C5" s="107"/>
      <c r="D5" s="75">
        <v>20</v>
      </c>
      <c r="E5" s="75">
        <v>16</v>
      </c>
      <c r="F5" s="4">
        <f t="shared" si="0"/>
        <v>0.25</v>
      </c>
      <c r="G5" s="5" t="s">
        <v>65</v>
      </c>
      <c r="H5" s="75"/>
      <c r="I5" s="75"/>
      <c r="J5" s="1" t="s">
        <v>15</v>
      </c>
      <c r="K5" s="76">
        <f t="shared" si="1"/>
        <v>0.23</v>
      </c>
      <c r="L5" s="76">
        <f t="shared" si="2"/>
        <v>0.25</v>
      </c>
      <c r="M5" s="76">
        <f t="shared" si="3"/>
        <v>0.25</v>
      </c>
      <c r="N5" s="76">
        <f t="shared" si="4"/>
        <v>0.25</v>
      </c>
      <c r="O5" s="76">
        <f t="shared" si="5"/>
        <v>0.26</v>
      </c>
      <c r="P5" s="76">
        <f t="shared" ref="P5:P43" si="26">HLOOKUP($D5,K$3:O$43,MATCH(A5,$A$3:$A$43,0),1)</f>
        <v>0.25</v>
      </c>
      <c r="Q5" s="76">
        <f t="shared" si="6"/>
        <v>0.23</v>
      </c>
      <c r="R5" s="76">
        <f t="shared" si="7"/>
        <v>0.25</v>
      </c>
      <c r="S5" s="76">
        <f t="shared" si="8"/>
        <v>0.25</v>
      </c>
      <c r="T5" s="76">
        <f t="shared" si="9"/>
        <v>0.26</v>
      </c>
      <c r="U5" s="76">
        <f t="shared" si="10"/>
        <v>0.25</v>
      </c>
      <c r="V5" s="76">
        <f t="shared" si="11"/>
        <v>0.26</v>
      </c>
      <c r="W5" s="76">
        <f t="shared" si="12"/>
        <v>0.25</v>
      </c>
      <c r="X5" s="76">
        <f t="shared" si="13"/>
        <v>0.25</v>
      </c>
      <c r="Y5" s="76">
        <f t="shared" si="14"/>
        <v>0.23</v>
      </c>
      <c r="Z5" s="76">
        <f t="shared" si="15"/>
        <v>0.25</v>
      </c>
      <c r="AA5" s="76">
        <f t="shared" si="16"/>
        <v>0.22</v>
      </c>
      <c r="AB5" s="76">
        <f t="shared" si="17"/>
        <v>0.26</v>
      </c>
      <c r="AC5" s="76">
        <f t="shared" si="18"/>
        <v>0.26</v>
      </c>
      <c r="AD5" s="76">
        <f t="shared" si="19"/>
        <v>0.28999999999999998</v>
      </c>
      <c r="AE5" s="76">
        <f t="shared" si="20"/>
        <v>0.23</v>
      </c>
      <c r="AF5" s="76">
        <f t="shared" si="21"/>
        <v>0.26</v>
      </c>
      <c r="AG5" s="76">
        <f t="shared" si="22"/>
        <v>0.22</v>
      </c>
      <c r="AH5" s="76">
        <f t="shared" si="23"/>
        <v>0.23</v>
      </c>
      <c r="AI5" s="76">
        <f t="shared" si="24"/>
        <v>0.25</v>
      </c>
      <c r="AJ5" s="76">
        <f t="shared" si="25"/>
        <v>0.23</v>
      </c>
    </row>
    <row r="6" spans="1:36" ht="12.95" customHeight="1" x14ac:dyDescent="0.15">
      <c r="A6" s="90">
        <v>503</v>
      </c>
      <c r="B6" s="107" t="s">
        <v>52</v>
      </c>
      <c r="C6" s="107"/>
      <c r="D6" s="75">
        <v>16</v>
      </c>
      <c r="E6" s="75">
        <v>14</v>
      </c>
      <c r="F6" s="4">
        <f t="shared" si="0"/>
        <v>0.15</v>
      </c>
      <c r="G6" s="5" t="s">
        <v>65</v>
      </c>
      <c r="H6" s="90" t="s">
        <v>80</v>
      </c>
      <c r="I6" s="5" t="s">
        <v>65</v>
      </c>
      <c r="J6" s="1" t="s">
        <v>15</v>
      </c>
      <c r="K6" s="76">
        <f t="shared" si="1"/>
        <v>0.14000000000000001</v>
      </c>
      <c r="L6" s="76">
        <f t="shared" si="2"/>
        <v>0.15</v>
      </c>
      <c r="M6" s="76">
        <f t="shared" si="3"/>
        <v>0.15</v>
      </c>
      <c r="N6" s="76">
        <f t="shared" si="4"/>
        <v>0.15</v>
      </c>
      <c r="O6" s="76">
        <f t="shared" si="5"/>
        <v>0.15</v>
      </c>
      <c r="P6" s="76">
        <f t="shared" si="26"/>
        <v>0.15</v>
      </c>
      <c r="Q6" s="76">
        <f t="shared" si="6"/>
        <v>0.14000000000000001</v>
      </c>
      <c r="R6" s="76">
        <f t="shared" si="7"/>
        <v>0.14000000000000001</v>
      </c>
      <c r="S6" s="76">
        <f t="shared" si="8"/>
        <v>0.15</v>
      </c>
      <c r="T6" s="76">
        <f t="shared" si="9"/>
        <v>0.15</v>
      </c>
      <c r="U6" s="76">
        <f t="shared" si="10"/>
        <v>0.14000000000000001</v>
      </c>
      <c r="V6" s="76">
        <f t="shared" si="11"/>
        <v>0.15</v>
      </c>
      <c r="W6" s="76">
        <f t="shared" si="12"/>
        <v>0.14000000000000001</v>
      </c>
      <c r="X6" s="76">
        <f t="shared" si="13"/>
        <v>0.15</v>
      </c>
      <c r="Y6" s="76">
        <f t="shared" si="14"/>
        <v>0.13</v>
      </c>
      <c r="Z6" s="76">
        <f t="shared" si="15"/>
        <v>0.14000000000000001</v>
      </c>
      <c r="AA6" s="76">
        <f t="shared" si="16"/>
        <v>0.13</v>
      </c>
      <c r="AB6" s="76">
        <f t="shared" si="17"/>
        <v>0.14000000000000001</v>
      </c>
      <c r="AC6" s="76">
        <f t="shared" si="18"/>
        <v>0.15</v>
      </c>
      <c r="AD6" s="76">
        <f t="shared" si="19"/>
        <v>0.17</v>
      </c>
      <c r="AE6" s="76">
        <f t="shared" si="20"/>
        <v>0.13</v>
      </c>
      <c r="AF6" s="76">
        <f t="shared" si="21"/>
        <v>0.14000000000000001</v>
      </c>
      <c r="AG6" s="76">
        <f t="shared" si="22"/>
        <v>0.13</v>
      </c>
      <c r="AH6" s="76">
        <f t="shared" si="23"/>
        <v>0.13</v>
      </c>
      <c r="AI6" s="76">
        <f t="shared" si="24"/>
        <v>0.15</v>
      </c>
      <c r="AJ6" s="76">
        <f t="shared" si="25"/>
        <v>0.13</v>
      </c>
    </row>
    <row r="7" spans="1:36" ht="12.95" customHeight="1" x14ac:dyDescent="0.15">
      <c r="A7" s="90">
        <v>504</v>
      </c>
      <c r="B7" s="107" t="s">
        <v>52</v>
      </c>
      <c r="C7" s="107"/>
      <c r="D7" s="75">
        <v>18</v>
      </c>
      <c r="E7" s="75">
        <v>12</v>
      </c>
      <c r="F7" s="4">
        <f t="shared" si="0"/>
        <v>0.15</v>
      </c>
      <c r="G7" s="5" t="s">
        <v>65</v>
      </c>
      <c r="H7" s="90" t="s">
        <v>80</v>
      </c>
      <c r="I7" s="5" t="s">
        <v>65</v>
      </c>
      <c r="J7" s="1" t="s">
        <v>15</v>
      </c>
      <c r="K7" s="76">
        <f t="shared" si="1"/>
        <v>0.15</v>
      </c>
      <c r="L7" s="76">
        <f t="shared" si="2"/>
        <v>0.15</v>
      </c>
      <c r="M7" s="76">
        <f t="shared" si="3"/>
        <v>0.15</v>
      </c>
      <c r="N7" s="76">
        <f t="shared" si="4"/>
        <v>0.16</v>
      </c>
      <c r="O7" s="76">
        <f t="shared" si="5"/>
        <v>0.16</v>
      </c>
      <c r="P7" s="76">
        <f t="shared" si="26"/>
        <v>0.15</v>
      </c>
      <c r="Q7" s="76">
        <f t="shared" si="6"/>
        <v>0.14000000000000001</v>
      </c>
      <c r="R7" s="76">
        <f t="shared" si="7"/>
        <v>0.15</v>
      </c>
      <c r="S7" s="76">
        <f t="shared" si="8"/>
        <v>0.15</v>
      </c>
      <c r="T7" s="76">
        <f t="shared" si="9"/>
        <v>0.15</v>
      </c>
      <c r="U7" s="76">
        <f t="shared" si="10"/>
        <v>0.15</v>
      </c>
      <c r="V7" s="76">
        <f t="shared" si="11"/>
        <v>0.16</v>
      </c>
      <c r="W7" s="76">
        <f t="shared" si="12"/>
        <v>0.16</v>
      </c>
      <c r="X7" s="76">
        <f t="shared" si="13"/>
        <v>0.15</v>
      </c>
      <c r="Y7" s="76">
        <f t="shared" si="14"/>
        <v>0.14000000000000001</v>
      </c>
      <c r="Z7" s="76">
        <f t="shared" si="15"/>
        <v>0.16</v>
      </c>
      <c r="AA7" s="76">
        <f t="shared" si="16"/>
        <v>0.14000000000000001</v>
      </c>
      <c r="AB7" s="76">
        <f t="shared" si="17"/>
        <v>0.16</v>
      </c>
      <c r="AC7" s="76">
        <f t="shared" si="18"/>
        <v>0.15</v>
      </c>
      <c r="AD7" s="76">
        <f t="shared" si="19"/>
        <v>0.18</v>
      </c>
      <c r="AE7" s="76">
        <f t="shared" si="20"/>
        <v>0.14000000000000001</v>
      </c>
      <c r="AF7" s="76">
        <f t="shared" si="21"/>
        <v>0.16</v>
      </c>
      <c r="AG7" s="76">
        <f t="shared" si="22"/>
        <v>0.14000000000000001</v>
      </c>
      <c r="AH7" s="76">
        <f t="shared" si="23"/>
        <v>0.14000000000000001</v>
      </c>
      <c r="AI7" s="76">
        <f t="shared" si="24"/>
        <v>0.16</v>
      </c>
      <c r="AJ7" s="76">
        <f t="shared" si="25"/>
        <v>0.14000000000000001</v>
      </c>
    </row>
    <row r="8" spans="1:36" ht="12.95" customHeight="1" x14ac:dyDescent="0.15">
      <c r="A8" s="90">
        <v>505</v>
      </c>
      <c r="B8" s="107" t="s">
        <v>52</v>
      </c>
      <c r="C8" s="107"/>
      <c r="D8" s="75">
        <v>22</v>
      </c>
      <c r="E8" s="75">
        <v>18</v>
      </c>
      <c r="F8" s="4">
        <f t="shared" si="0"/>
        <v>0.34</v>
      </c>
      <c r="G8" s="5"/>
      <c r="H8" s="75"/>
      <c r="I8" s="75"/>
      <c r="J8" s="1" t="s">
        <v>15</v>
      </c>
      <c r="K8" s="76">
        <f t="shared" si="1"/>
        <v>0.31</v>
      </c>
      <c r="L8" s="76">
        <f t="shared" si="2"/>
        <v>0.34</v>
      </c>
      <c r="M8" s="76">
        <f t="shared" si="3"/>
        <v>0.34</v>
      </c>
      <c r="N8" s="76">
        <f t="shared" si="4"/>
        <v>0.34</v>
      </c>
      <c r="O8" s="76">
        <f t="shared" si="5"/>
        <v>0.34</v>
      </c>
      <c r="P8" s="76">
        <f t="shared" si="26"/>
        <v>0.34</v>
      </c>
      <c r="Q8" s="76">
        <f t="shared" si="6"/>
        <v>0.31</v>
      </c>
      <c r="R8" s="76">
        <f t="shared" si="7"/>
        <v>0.34</v>
      </c>
      <c r="S8" s="76">
        <f t="shared" si="8"/>
        <v>0.34</v>
      </c>
      <c r="T8" s="76">
        <f t="shared" si="9"/>
        <v>0.36</v>
      </c>
      <c r="U8" s="76">
        <f t="shared" si="10"/>
        <v>0.34</v>
      </c>
      <c r="V8" s="76">
        <f t="shared" si="11"/>
        <v>0.35</v>
      </c>
      <c r="W8" s="76">
        <f t="shared" si="12"/>
        <v>0.33</v>
      </c>
      <c r="X8" s="76">
        <f t="shared" si="13"/>
        <v>0.34</v>
      </c>
      <c r="Y8" s="76">
        <f t="shared" si="14"/>
        <v>0.31</v>
      </c>
      <c r="Z8" s="76">
        <f t="shared" si="15"/>
        <v>0.34</v>
      </c>
      <c r="AA8" s="76">
        <f t="shared" si="16"/>
        <v>0.3</v>
      </c>
      <c r="AB8" s="76">
        <f t="shared" si="17"/>
        <v>0.35</v>
      </c>
      <c r="AC8" s="76">
        <f t="shared" si="18"/>
        <v>0.35</v>
      </c>
      <c r="AD8" s="76">
        <f t="shared" si="19"/>
        <v>0.38</v>
      </c>
      <c r="AE8" s="76">
        <f t="shared" si="20"/>
        <v>0.31</v>
      </c>
      <c r="AF8" s="76">
        <f t="shared" si="21"/>
        <v>0.35</v>
      </c>
      <c r="AG8" s="76">
        <f t="shared" si="22"/>
        <v>0.28999999999999998</v>
      </c>
      <c r="AH8" s="76">
        <f t="shared" si="23"/>
        <v>0.31</v>
      </c>
      <c r="AI8" s="76">
        <f t="shared" si="24"/>
        <v>0.33</v>
      </c>
      <c r="AJ8" s="76">
        <f t="shared" si="25"/>
        <v>0.31</v>
      </c>
    </row>
    <row r="9" spans="1:36" ht="12.95" customHeight="1" x14ac:dyDescent="0.15">
      <c r="A9" s="90">
        <v>506</v>
      </c>
      <c r="B9" s="107" t="s">
        <v>52</v>
      </c>
      <c r="C9" s="107"/>
      <c r="D9" s="75">
        <v>16</v>
      </c>
      <c r="E9" s="75">
        <v>14</v>
      </c>
      <c r="F9" s="4">
        <f t="shared" si="0"/>
        <v>0.15</v>
      </c>
      <c r="G9" s="5" t="s">
        <v>65</v>
      </c>
      <c r="H9" s="75"/>
      <c r="I9" s="75"/>
      <c r="J9" s="1" t="s">
        <v>15</v>
      </c>
      <c r="K9" s="76">
        <f t="shared" si="1"/>
        <v>0.14000000000000001</v>
      </c>
      <c r="L9" s="76">
        <f t="shared" si="2"/>
        <v>0.15</v>
      </c>
      <c r="M9" s="76">
        <f t="shared" si="3"/>
        <v>0.15</v>
      </c>
      <c r="N9" s="76">
        <f t="shared" si="4"/>
        <v>0.15</v>
      </c>
      <c r="O9" s="76">
        <f t="shared" si="5"/>
        <v>0.15</v>
      </c>
      <c r="P9" s="76">
        <f t="shared" si="26"/>
        <v>0.15</v>
      </c>
      <c r="Q9" s="76">
        <f t="shared" si="6"/>
        <v>0.14000000000000001</v>
      </c>
      <c r="R9" s="76">
        <f t="shared" si="7"/>
        <v>0.14000000000000001</v>
      </c>
      <c r="S9" s="76">
        <f t="shared" si="8"/>
        <v>0.15</v>
      </c>
      <c r="T9" s="76">
        <f t="shared" si="9"/>
        <v>0.15</v>
      </c>
      <c r="U9" s="76">
        <f t="shared" si="10"/>
        <v>0.14000000000000001</v>
      </c>
      <c r="V9" s="76">
        <f t="shared" si="11"/>
        <v>0.15</v>
      </c>
      <c r="W9" s="76">
        <f t="shared" si="12"/>
        <v>0.14000000000000001</v>
      </c>
      <c r="X9" s="76">
        <f t="shared" si="13"/>
        <v>0.15</v>
      </c>
      <c r="Y9" s="76">
        <f t="shared" si="14"/>
        <v>0.13</v>
      </c>
      <c r="Z9" s="76">
        <f t="shared" si="15"/>
        <v>0.14000000000000001</v>
      </c>
      <c r="AA9" s="76">
        <f t="shared" si="16"/>
        <v>0.13</v>
      </c>
      <c r="AB9" s="76">
        <f t="shared" si="17"/>
        <v>0.14000000000000001</v>
      </c>
      <c r="AC9" s="76">
        <f t="shared" si="18"/>
        <v>0.15</v>
      </c>
      <c r="AD9" s="76">
        <f t="shared" si="19"/>
        <v>0.17</v>
      </c>
      <c r="AE9" s="76">
        <f t="shared" si="20"/>
        <v>0.13</v>
      </c>
      <c r="AF9" s="76">
        <f t="shared" si="21"/>
        <v>0.14000000000000001</v>
      </c>
      <c r="AG9" s="76">
        <f t="shared" si="22"/>
        <v>0.13</v>
      </c>
      <c r="AH9" s="76">
        <f t="shared" si="23"/>
        <v>0.13</v>
      </c>
      <c r="AI9" s="76">
        <f t="shared" si="24"/>
        <v>0.15</v>
      </c>
      <c r="AJ9" s="76">
        <f t="shared" si="25"/>
        <v>0.13</v>
      </c>
    </row>
    <row r="10" spans="1:36" ht="12.95" customHeight="1" x14ac:dyDescent="0.15">
      <c r="A10" s="90">
        <v>507</v>
      </c>
      <c r="B10" s="107" t="s">
        <v>52</v>
      </c>
      <c r="C10" s="107"/>
      <c r="D10" s="75">
        <v>14</v>
      </c>
      <c r="E10" s="75">
        <v>13</v>
      </c>
      <c r="F10" s="4">
        <f t="shared" si="0"/>
        <v>0.11</v>
      </c>
      <c r="G10" s="5" t="s">
        <v>65</v>
      </c>
      <c r="H10" s="90" t="s">
        <v>80</v>
      </c>
      <c r="I10" s="5" t="s">
        <v>65</v>
      </c>
      <c r="J10" s="1" t="s">
        <v>15</v>
      </c>
      <c r="K10" s="76">
        <f t="shared" si="1"/>
        <v>0.1</v>
      </c>
      <c r="L10" s="76">
        <f t="shared" si="2"/>
        <v>0.11</v>
      </c>
      <c r="M10" s="76">
        <f t="shared" si="3"/>
        <v>0.11</v>
      </c>
      <c r="N10" s="76">
        <f t="shared" si="4"/>
        <v>0.11</v>
      </c>
      <c r="O10" s="76">
        <f t="shared" si="5"/>
        <v>0.11</v>
      </c>
      <c r="P10" s="76">
        <f t="shared" si="26"/>
        <v>0.11</v>
      </c>
      <c r="Q10" s="76">
        <f t="shared" si="6"/>
        <v>0.1</v>
      </c>
      <c r="R10" s="76">
        <f t="shared" si="7"/>
        <v>0.1</v>
      </c>
      <c r="S10" s="76">
        <f t="shared" si="8"/>
        <v>0.11</v>
      </c>
      <c r="T10" s="76">
        <f t="shared" si="9"/>
        <v>0.11</v>
      </c>
      <c r="U10" s="76">
        <f t="shared" si="10"/>
        <v>0.1</v>
      </c>
      <c r="V10" s="76">
        <f t="shared" si="11"/>
        <v>0.11</v>
      </c>
      <c r="W10" s="76">
        <f t="shared" si="12"/>
        <v>0.11</v>
      </c>
      <c r="X10" s="76">
        <f t="shared" si="13"/>
        <v>0.11</v>
      </c>
      <c r="Y10" s="76">
        <f t="shared" si="14"/>
        <v>0.09</v>
      </c>
      <c r="Z10" s="76">
        <f t="shared" si="15"/>
        <v>0.11</v>
      </c>
      <c r="AA10" s="76">
        <f t="shared" si="16"/>
        <v>0.1</v>
      </c>
      <c r="AB10" s="76">
        <f t="shared" si="17"/>
        <v>0.1</v>
      </c>
      <c r="AC10" s="76">
        <f t="shared" si="18"/>
        <v>0.1</v>
      </c>
      <c r="AD10" s="76">
        <f t="shared" si="19"/>
        <v>0.13</v>
      </c>
      <c r="AE10" s="76">
        <f t="shared" si="20"/>
        <v>0.09</v>
      </c>
      <c r="AF10" s="76">
        <f t="shared" si="21"/>
        <v>0.1</v>
      </c>
      <c r="AG10" s="76">
        <f t="shared" si="22"/>
        <v>0.09</v>
      </c>
      <c r="AH10" s="76">
        <f t="shared" si="23"/>
        <v>0.09</v>
      </c>
      <c r="AI10" s="76">
        <f t="shared" si="24"/>
        <v>0.11</v>
      </c>
      <c r="AJ10" s="76">
        <f t="shared" si="25"/>
        <v>0.09</v>
      </c>
    </row>
    <row r="11" spans="1:36" ht="12.95" customHeight="1" x14ac:dyDescent="0.15">
      <c r="A11" s="90">
        <v>508</v>
      </c>
      <c r="B11" s="107" t="s">
        <v>52</v>
      </c>
      <c r="C11" s="107"/>
      <c r="D11" s="75">
        <v>18</v>
      </c>
      <c r="E11" s="75">
        <v>16</v>
      </c>
      <c r="F11" s="4">
        <f t="shared" si="0"/>
        <v>0.21</v>
      </c>
      <c r="G11" s="5" t="s">
        <v>65</v>
      </c>
      <c r="H11" s="75"/>
      <c r="I11" s="75"/>
      <c r="J11" s="1" t="s">
        <v>15</v>
      </c>
      <c r="K11" s="76">
        <f t="shared" si="1"/>
        <v>0.19</v>
      </c>
      <c r="L11" s="76">
        <f t="shared" si="2"/>
        <v>0.21</v>
      </c>
      <c r="M11" s="76">
        <f t="shared" si="3"/>
        <v>0.21</v>
      </c>
      <c r="N11" s="76">
        <f t="shared" si="4"/>
        <v>0.21</v>
      </c>
      <c r="O11" s="76">
        <f t="shared" si="5"/>
        <v>0.21</v>
      </c>
      <c r="P11" s="76">
        <f t="shared" si="26"/>
        <v>0.21</v>
      </c>
      <c r="Q11" s="76">
        <f t="shared" si="6"/>
        <v>0.19</v>
      </c>
      <c r="R11" s="76">
        <f t="shared" si="7"/>
        <v>0.21</v>
      </c>
      <c r="S11" s="76">
        <f t="shared" si="8"/>
        <v>0.21</v>
      </c>
      <c r="T11" s="76">
        <f t="shared" si="9"/>
        <v>0.22</v>
      </c>
      <c r="U11" s="76">
        <f t="shared" si="10"/>
        <v>0.21</v>
      </c>
      <c r="V11" s="76">
        <f t="shared" si="11"/>
        <v>0.21</v>
      </c>
      <c r="W11" s="76">
        <f t="shared" si="12"/>
        <v>0.2</v>
      </c>
      <c r="X11" s="76">
        <f t="shared" si="13"/>
        <v>0.21</v>
      </c>
      <c r="Y11" s="76">
        <f t="shared" si="14"/>
        <v>0.18</v>
      </c>
      <c r="Z11" s="76">
        <f t="shared" si="15"/>
        <v>0.2</v>
      </c>
      <c r="AA11" s="76">
        <f t="shared" si="16"/>
        <v>0.19</v>
      </c>
      <c r="AB11" s="76">
        <f t="shared" si="17"/>
        <v>0.21</v>
      </c>
      <c r="AC11" s="76">
        <f t="shared" si="18"/>
        <v>0.21</v>
      </c>
      <c r="AD11" s="76">
        <f t="shared" si="19"/>
        <v>0.24</v>
      </c>
      <c r="AE11" s="76">
        <f t="shared" si="20"/>
        <v>0.19</v>
      </c>
      <c r="AF11" s="76">
        <f t="shared" si="21"/>
        <v>0.21</v>
      </c>
      <c r="AG11" s="76">
        <f t="shared" si="22"/>
        <v>0.18</v>
      </c>
      <c r="AH11" s="76">
        <f t="shared" si="23"/>
        <v>0.19</v>
      </c>
      <c r="AI11" s="76">
        <f t="shared" si="24"/>
        <v>0.21</v>
      </c>
      <c r="AJ11" s="76">
        <f t="shared" si="25"/>
        <v>0.19</v>
      </c>
    </row>
    <row r="12" spans="1:36" ht="12.95" customHeight="1" x14ac:dyDescent="0.15">
      <c r="A12" s="90">
        <v>509</v>
      </c>
      <c r="B12" s="107" t="s">
        <v>52</v>
      </c>
      <c r="C12" s="107"/>
      <c r="D12" s="75">
        <v>26</v>
      </c>
      <c r="E12" s="75">
        <v>18</v>
      </c>
      <c r="F12" s="4">
        <f t="shared" si="0"/>
        <v>0.46</v>
      </c>
      <c r="G12" s="5" t="s">
        <v>139</v>
      </c>
      <c r="H12" s="90" t="s">
        <v>80</v>
      </c>
      <c r="I12" s="5" t="s">
        <v>139</v>
      </c>
      <c r="J12" s="1" t="s">
        <v>15</v>
      </c>
      <c r="K12" s="76">
        <f t="shared" si="1"/>
        <v>0.42</v>
      </c>
      <c r="L12" s="76">
        <f t="shared" si="2"/>
        <v>0.46</v>
      </c>
      <c r="M12" s="76">
        <f t="shared" si="3"/>
        <v>0.46</v>
      </c>
      <c r="N12" s="76">
        <f t="shared" si="4"/>
        <v>0.46</v>
      </c>
      <c r="O12" s="76">
        <f t="shared" si="5"/>
        <v>0.46</v>
      </c>
      <c r="P12" s="76">
        <f t="shared" si="26"/>
        <v>0.46</v>
      </c>
      <c r="Q12" s="76">
        <f t="shared" si="6"/>
        <v>0.42</v>
      </c>
      <c r="R12" s="76">
        <f t="shared" si="7"/>
        <v>0.47</v>
      </c>
      <c r="S12" s="76">
        <f t="shared" si="8"/>
        <v>0.46</v>
      </c>
      <c r="T12" s="76">
        <f t="shared" si="9"/>
        <v>0.47</v>
      </c>
      <c r="U12" s="76">
        <f t="shared" si="10"/>
        <v>0.46</v>
      </c>
      <c r="V12" s="76">
        <f t="shared" si="11"/>
        <v>0.49</v>
      </c>
      <c r="W12" s="76">
        <f t="shared" si="12"/>
        <v>0.45</v>
      </c>
      <c r="X12" s="76">
        <f t="shared" si="13"/>
        <v>0.45</v>
      </c>
      <c r="Y12" s="76">
        <f t="shared" si="14"/>
        <v>0.43</v>
      </c>
      <c r="Z12" s="76">
        <f t="shared" si="15"/>
        <v>0.45</v>
      </c>
      <c r="AA12" s="76">
        <f t="shared" si="16"/>
        <v>0.4</v>
      </c>
      <c r="AB12" s="76">
        <f t="shared" si="17"/>
        <v>0.48</v>
      </c>
      <c r="AC12" s="76">
        <f t="shared" si="18"/>
        <v>0.48</v>
      </c>
      <c r="AD12" s="76">
        <f t="shared" si="19"/>
        <v>0.5</v>
      </c>
      <c r="AE12" s="76">
        <f t="shared" si="20"/>
        <v>0.43</v>
      </c>
      <c r="AF12" s="76">
        <f t="shared" si="21"/>
        <v>0.48</v>
      </c>
      <c r="AG12" s="76">
        <f t="shared" si="22"/>
        <v>0.41</v>
      </c>
      <c r="AH12" s="76">
        <f t="shared" si="23"/>
        <v>0.43</v>
      </c>
      <c r="AI12" s="76">
        <f t="shared" si="24"/>
        <v>0.45</v>
      </c>
      <c r="AJ12" s="76">
        <f t="shared" si="25"/>
        <v>0.43</v>
      </c>
    </row>
    <row r="13" spans="1:36" ht="12.95" customHeight="1" x14ac:dyDescent="0.15">
      <c r="A13" s="90">
        <v>510</v>
      </c>
      <c r="B13" s="107" t="s">
        <v>52</v>
      </c>
      <c r="C13" s="107"/>
      <c r="D13" s="75">
        <v>16</v>
      </c>
      <c r="E13" s="75">
        <v>11</v>
      </c>
      <c r="F13" s="4">
        <f t="shared" si="0"/>
        <v>0.11</v>
      </c>
      <c r="G13" s="5" t="s">
        <v>65</v>
      </c>
      <c r="H13" s="75"/>
      <c r="I13" s="75"/>
      <c r="J13" s="1" t="s">
        <v>15</v>
      </c>
      <c r="K13" s="76">
        <f t="shared" si="1"/>
        <v>0.11</v>
      </c>
      <c r="L13" s="76">
        <f t="shared" si="2"/>
        <v>0.11</v>
      </c>
      <c r="M13" s="76">
        <f t="shared" si="3"/>
        <v>0.11</v>
      </c>
      <c r="N13" s="76">
        <f t="shared" si="4"/>
        <v>0.12</v>
      </c>
      <c r="O13" s="76">
        <f t="shared" si="5"/>
        <v>0.12</v>
      </c>
      <c r="P13" s="76">
        <f t="shared" si="26"/>
        <v>0.11</v>
      </c>
      <c r="Q13" s="76">
        <f t="shared" si="6"/>
        <v>0.11</v>
      </c>
      <c r="R13" s="76">
        <f t="shared" si="7"/>
        <v>0.11</v>
      </c>
      <c r="S13" s="76">
        <f t="shared" si="8"/>
        <v>0.11</v>
      </c>
      <c r="T13" s="76">
        <f t="shared" si="9"/>
        <v>0.11</v>
      </c>
      <c r="U13" s="76">
        <f t="shared" si="10"/>
        <v>0.11</v>
      </c>
      <c r="V13" s="76">
        <f t="shared" si="11"/>
        <v>0.12</v>
      </c>
      <c r="W13" s="76">
        <f t="shared" si="12"/>
        <v>0.12</v>
      </c>
      <c r="X13" s="76">
        <f t="shared" si="13"/>
        <v>0.11</v>
      </c>
      <c r="Y13" s="76">
        <f t="shared" si="14"/>
        <v>0.1</v>
      </c>
      <c r="Z13" s="76">
        <f t="shared" si="15"/>
        <v>0.12</v>
      </c>
      <c r="AA13" s="76">
        <f t="shared" si="16"/>
        <v>0.1</v>
      </c>
      <c r="AB13" s="76">
        <f t="shared" si="17"/>
        <v>0.11</v>
      </c>
      <c r="AC13" s="76">
        <f t="shared" si="18"/>
        <v>0.11</v>
      </c>
      <c r="AD13" s="76">
        <f t="shared" si="19"/>
        <v>0.13</v>
      </c>
      <c r="AE13" s="76">
        <f t="shared" si="20"/>
        <v>0.1</v>
      </c>
      <c r="AF13" s="76">
        <f t="shared" si="21"/>
        <v>0.11</v>
      </c>
      <c r="AG13" s="76">
        <f t="shared" si="22"/>
        <v>0.1</v>
      </c>
      <c r="AH13" s="76">
        <f t="shared" si="23"/>
        <v>0.1</v>
      </c>
      <c r="AI13" s="76">
        <f t="shared" si="24"/>
        <v>0.12</v>
      </c>
      <c r="AJ13" s="76">
        <f t="shared" si="25"/>
        <v>0.1</v>
      </c>
    </row>
    <row r="14" spans="1:36" ht="12.95" customHeight="1" x14ac:dyDescent="0.15">
      <c r="A14" s="90">
        <v>511</v>
      </c>
      <c r="B14" s="107" t="s">
        <v>60</v>
      </c>
      <c r="C14" s="107"/>
      <c r="D14" s="75">
        <v>20</v>
      </c>
      <c r="E14" s="75">
        <v>14</v>
      </c>
      <c r="F14" s="4">
        <f t="shared" si="0"/>
        <v>0.2</v>
      </c>
      <c r="G14" s="5"/>
      <c r="H14" s="75"/>
      <c r="I14" s="5"/>
      <c r="J14" s="1" t="s">
        <v>15</v>
      </c>
      <c r="K14" s="76">
        <f t="shared" si="1"/>
        <v>0.2</v>
      </c>
      <c r="L14" s="76">
        <f t="shared" si="2"/>
        <v>0.22</v>
      </c>
      <c r="M14" s="76">
        <f t="shared" si="3"/>
        <v>0.22</v>
      </c>
      <c r="N14" s="76">
        <f t="shared" si="4"/>
        <v>0.22</v>
      </c>
      <c r="O14" s="76">
        <f t="shared" si="5"/>
        <v>0.22</v>
      </c>
      <c r="P14" s="76">
        <f t="shared" si="26"/>
        <v>0.22</v>
      </c>
      <c r="Q14" s="76">
        <f t="shared" si="6"/>
        <v>0.2</v>
      </c>
      <c r="R14" s="76">
        <f t="shared" si="7"/>
        <v>0.22</v>
      </c>
      <c r="S14" s="76">
        <f t="shared" si="8"/>
        <v>0.22</v>
      </c>
      <c r="T14" s="76">
        <f t="shared" si="9"/>
        <v>0.22</v>
      </c>
      <c r="U14" s="76">
        <f t="shared" si="10"/>
        <v>0.22</v>
      </c>
      <c r="V14" s="76">
        <f t="shared" si="11"/>
        <v>0.23</v>
      </c>
      <c r="W14" s="76">
        <f t="shared" si="12"/>
        <v>0.22</v>
      </c>
      <c r="X14" s="76">
        <f t="shared" si="13"/>
        <v>0.22</v>
      </c>
      <c r="Y14" s="76">
        <f t="shared" si="14"/>
        <v>0.2</v>
      </c>
      <c r="Z14" s="76">
        <f t="shared" si="15"/>
        <v>0.22</v>
      </c>
      <c r="AA14" s="76">
        <f t="shared" si="16"/>
        <v>0.2</v>
      </c>
      <c r="AB14" s="76">
        <f t="shared" si="17"/>
        <v>0.22</v>
      </c>
      <c r="AC14" s="76">
        <f t="shared" si="18"/>
        <v>0.22</v>
      </c>
      <c r="AD14" s="76">
        <f t="shared" si="19"/>
        <v>0.25</v>
      </c>
      <c r="AE14" s="76">
        <f t="shared" si="20"/>
        <v>0.2</v>
      </c>
      <c r="AF14" s="76">
        <f t="shared" si="21"/>
        <v>0.22</v>
      </c>
      <c r="AG14" s="76">
        <f t="shared" si="22"/>
        <v>0.2</v>
      </c>
      <c r="AH14" s="76">
        <f t="shared" si="23"/>
        <v>0.2</v>
      </c>
      <c r="AI14" s="76">
        <f t="shared" si="24"/>
        <v>0.22</v>
      </c>
      <c r="AJ14" s="76">
        <f t="shared" si="25"/>
        <v>0.2</v>
      </c>
    </row>
    <row r="15" spans="1:36" ht="12.95" customHeight="1" x14ac:dyDescent="0.15">
      <c r="A15" s="90">
        <v>512</v>
      </c>
      <c r="B15" s="107" t="s">
        <v>68</v>
      </c>
      <c r="C15" s="107"/>
      <c r="D15" s="75">
        <v>14</v>
      </c>
      <c r="E15" s="75">
        <v>8</v>
      </c>
      <c r="F15" s="4">
        <f t="shared" si="0"/>
        <v>0.06</v>
      </c>
      <c r="G15" s="75" t="s">
        <v>81</v>
      </c>
      <c r="H15" s="90" t="s">
        <v>53</v>
      </c>
      <c r="I15" s="75"/>
      <c r="J15" s="1" t="s">
        <v>15</v>
      </c>
      <c r="K15" s="76">
        <f t="shared" si="1"/>
        <v>0.06</v>
      </c>
      <c r="L15" s="76">
        <f t="shared" si="2"/>
        <v>0.06</v>
      </c>
      <c r="M15" s="76">
        <f t="shared" si="3"/>
        <v>0.06</v>
      </c>
      <c r="N15" s="76">
        <f t="shared" si="4"/>
        <v>0.06</v>
      </c>
      <c r="O15" s="76">
        <f t="shared" si="5"/>
        <v>7.0000000000000007E-2</v>
      </c>
      <c r="P15" s="76">
        <f t="shared" si="26"/>
        <v>0.06</v>
      </c>
      <c r="Q15" s="76">
        <f t="shared" si="6"/>
        <v>0.06</v>
      </c>
      <c r="R15" s="76">
        <f t="shared" si="7"/>
        <v>0.06</v>
      </c>
      <c r="S15" s="76">
        <f t="shared" si="8"/>
        <v>0.06</v>
      </c>
      <c r="T15" s="76">
        <f t="shared" si="9"/>
        <v>0.06</v>
      </c>
      <c r="U15" s="76">
        <f t="shared" si="10"/>
        <v>0.06</v>
      </c>
      <c r="V15" s="76">
        <f t="shared" si="11"/>
        <v>7.0000000000000007E-2</v>
      </c>
      <c r="W15" s="76">
        <f t="shared" si="12"/>
        <v>7.0000000000000007E-2</v>
      </c>
      <c r="X15" s="76">
        <f t="shared" si="13"/>
        <v>0.06</v>
      </c>
      <c r="Y15" s="76">
        <f t="shared" si="14"/>
        <v>0.06</v>
      </c>
      <c r="Z15" s="76">
        <f t="shared" si="15"/>
        <v>7.0000000000000007E-2</v>
      </c>
      <c r="AA15" s="76">
        <f t="shared" si="16"/>
        <v>0.06</v>
      </c>
      <c r="AB15" s="76">
        <f t="shared" si="17"/>
        <v>0.06</v>
      </c>
      <c r="AC15" s="76">
        <f t="shared" si="18"/>
        <v>0.06</v>
      </c>
      <c r="AD15" s="76">
        <f t="shared" si="19"/>
        <v>0.08</v>
      </c>
      <c r="AE15" s="76">
        <f t="shared" si="20"/>
        <v>0.05</v>
      </c>
      <c r="AF15" s="76">
        <f t="shared" si="21"/>
        <v>0.06</v>
      </c>
      <c r="AG15" s="76">
        <f t="shared" si="22"/>
        <v>0.06</v>
      </c>
      <c r="AH15" s="76">
        <f t="shared" si="23"/>
        <v>0.06</v>
      </c>
      <c r="AI15" s="76">
        <f t="shared" si="24"/>
        <v>7.0000000000000007E-2</v>
      </c>
      <c r="AJ15" s="76">
        <f t="shared" si="25"/>
        <v>0.06</v>
      </c>
    </row>
    <row r="16" spans="1:36" ht="12.95" customHeight="1" x14ac:dyDescent="0.15">
      <c r="A16" s="90">
        <v>513</v>
      </c>
      <c r="B16" s="107" t="s">
        <v>58</v>
      </c>
      <c r="C16" s="107"/>
      <c r="D16" s="75">
        <v>18</v>
      </c>
      <c r="E16" s="75">
        <v>13</v>
      </c>
      <c r="F16" s="4">
        <f t="shared" si="0"/>
        <v>0.15</v>
      </c>
      <c r="G16" s="5"/>
      <c r="H16" s="75"/>
      <c r="I16" s="75"/>
      <c r="J16" s="1" t="s">
        <v>15</v>
      </c>
      <c r="K16" s="76">
        <f t="shared" si="1"/>
        <v>0.16</v>
      </c>
      <c r="L16" s="76">
        <f t="shared" si="2"/>
        <v>0.17</v>
      </c>
      <c r="M16" s="76">
        <f t="shared" si="3"/>
        <v>0.16</v>
      </c>
      <c r="N16" s="76">
        <f t="shared" si="4"/>
        <v>0.17</v>
      </c>
      <c r="O16" s="76">
        <f t="shared" si="5"/>
        <v>0.17</v>
      </c>
      <c r="P16" s="76">
        <f t="shared" si="26"/>
        <v>0.17</v>
      </c>
      <c r="Q16" s="76">
        <f t="shared" si="6"/>
        <v>0.16</v>
      </c>
      <c r="R16" s="76">
        <f t="shared" si="7"/>
        <v>0.17</v>
      </c>
      <c r="S16" s="76">
        <f t="shared" si="8"/>
        <v>0.17</v>
      </c>
      <c r="T16" s="76">
        <f t="shared" si="9"/>
        <v>0.16</v>
      </c>
      <c r="U16" s="76">
        <f t="shared" si="10"/>
        <v>0.17</v>
      </c>
      <c r="V16" s="76">
        <f t="shared" si="11"/>
        <v>0.18</v>
      </c>
      <c r="W16" s="76">
        <f t="shared" si="12"/>
        <v>0.17</v>
      </c>
      <c r="X16" s="76">
        <f t="shared" si="13"/>
        <v>0.17</v>
      </c>
      <c r="Y16" s="76">
        <f t="shared" si="14"/>
        <v>0.15</v>
      </c>
      <c r="Z16" s="76">
        <f t="shared" si="15"/>
        <v>0.17</v>
      </c>
      <c r="AA16" s="76">
        <f t="shared" si="16"/>
        <v>0.15</v>
      </c>
      <c r="AB16" s="76">
        <f t="shared" si="17"/>
        <v>0.17</v>
      </c>
      <c r="AC16" s="76">
        <f t="shared" si="18"/>
        <v>0.17</v>
      </c>
      <c r="AD16" s="76">
        <f t="shared" si="19"/>
        <v>0.19</v>
      </c>
      <c r="AE16" s="76">
        <f t="shared" si="20"/>
        <v>0.15</v>
      </c>
      <c r="AF16" s="76">
        <f t="shared" si="21"/>
        <v>0.17</v>
      </c>
      <c r="AG16" s="76">
        <f t="shared" si="22"/>
        <v>0.15</v>
      </c>
      <c r="AH16" s="76">
        <f t="shared" si="23"/>
        <v>0.15</v>
      </c>
      <c r="AI16" s="76">
        <f t="shared" si="24"/>
        <v>0.17</v>
      </c>
      <c r="AJ16" s="76">
        <f t="shared" si="25"/>
        <v>0.15</v>
      </c>
    </row>
    <row r="17" spans="1:36" ht="12.95" customHeight="1" x14ac:dyDescent="0.15">
      <c r="A17" s="90">
        <v>514</v>
      </c>
      <c r="B17" s="107" t="s">
        <v>58</v>
      </c>
      <c r="C17" s="107"/>
      <c r="D17" s="75">
        <v>24</v>
      </c>
      <c r="E17" s="75">
        <v>16</v>
      </c>
      <c r="F17" s="4">
        <f t="shared" si="0"/>
        <v>0.33</v>
      </c>
      <c r="G17" s="58"/>
      <c r="H17" s="75"/>
      <c r="I17" s="75"/>
      <c r="J17" s="1" t="s">
        <v>15</v>
      </c>
      <c r="K17" s="76">
        <f t="shared" si="1"/>
        <v>0.32</v>
      </c>
      <c r="L17" s="76">
        <f t="shared" si="2"/>
        <v>0.35</v>
      </c>
      <c r="M17" s="76">
        <f t="shared" si="3"/>
        <v>0.35</v>
      </c>
      <c r="N17" s="76">
        <f t="shared" si="4"/>
        <v>0.35</v>
      </c>
      <c r="O17" s="76">
        <f t="shared" si="5"/>
        <v>0.36</v>
      </c>
      <c r="P17" s="76">
        <f t="shared" si="26"/>
        <v>0.35</v>
      </c>
      <c r="Q17" s="76">
        <f t="shared" si="6"/>
        <v>0.32</v>
      </c>
      <c r="R17" s="76">
        <f t="shared" si="7"/>
        <v>0.36</v>
      </c>
      <c r="S17" s="76">
        <f t="shared" si="8"/>
        <v>0.35</v>
      </c>
      <c r="T17" s="76">
        <f t="shared" si="9"/>
        <v>0.35</v>
      </c>
      <c r="U17" s="76">
        <f t="shared" si="10"/>
        <v>0.35</v>
      </c>
      <c r="V17" s="76">
        <f t="shared" si="11"/>
        <v>0.37</v>
      </c>
      <c r="W17" s="76">
        <f t="shared" si="12"/>
        <v>0.35</v>
      </c>
      <c r="X17" s="76">
        <f t="shared" si="13"/>
        <v>0.35</v>
      </c>
      <c r="Y17" s="76">
        <f t="shared" si="14"/>
        <v>0.32</v>
      </c>
      <c r="Z17" s="76">
        <f t="shared" si="15"/>
        <v>0.35</v>
      </c>
      <c r="AA17" s="76">
        <f t="shared" si="16"/>
        <v>0.31</v>
      </c>
      <c r="AB17" s="76">
        <f t="shared" si="17"/>
        <v>0.37</v>
      </c>
      <c r="AC17" s="76">
        <f t="shared" si="18"/>
        <v>0.36</v>
      </c>
      <c r="AD17" s="76">
        <f t="shared" si="19"/>
        <v>0.39</v>
      </c>
      <c r="AE17" s="76">
        <f t="shared" si="20"/>
        <v>0.33</v>
      </c>
      <c r="AF17" s="76">
        <f t="shared" si="21"/>
        <v>0.36</v>
      </c>
      <c r="AG17" s="76">
        <f t="shared" si="22"/>
        <v>0.31</v>
      </c>
      <c r="AH17" s="76">
        <f t="shared" si="23"/>
        <v>0.33</v>
      </c>
      <c r="AI17" s="76">
        <f t="shared" si="24"/>
        <v>0.35</v>
      </c>
      <c r="AJ17" s="76">
        <f t="shared" si="25"/>
        <v>0.33</v>
      </c>
    </row>
    <row r="18" spans="1:36" ht="12.95" customHeight="1" x14ac:dyDescent="0.15">
      <c r="A18" s="75"/>
      <c r="B18" s="107"/>
      <c r="C18" s="107"/>
      <c r="D18" s="75"/>
      <c r="E18" s="75"/>
      <c r="F18" s="4" t="str">
        <f t="shared" si="0"/>
        <v/>
      </c>
      <c r="G18" s="58"/>
      <c r="H18" s="75"/>
      <c r="I18" s="75"/>
      <c r="J18" s="1" t="s">
        <v>15</v>
      </c>
      <c r="K18" s="76" t="e">
        <f t="shared" si="1"/>
        <v>#NUM!</v>
      </c>
      <c r="L18" s="76" t="e">
        <f t="shared" si="2"/>
        <v>#NUM!</v>
      </c>
      <c r="M18" s="76" t="e">
        <f t="shared" si="3"/>
        <v>#NUM!</v>
      </c>
      <c r="N18" s="76" t="e">
        <f t="shared" si="4"/>
        <v>#NUM!</v>
      </c>
      <c r="O18" s="76" t="e">
        <f t="shared" si="5"/>
        <v>#NUM!</v>
      </c>
      <c r="P18" s="76" t="e">
        <f t="shared" si="26"/>
        <v>#N/A</v>
      </c>
      <c r="Q18" s="76" t="e">
        <f t="shared" si="6"/>
        <v>#NUM!</v>
      </c>
      <c r="R18" s="76" t="e">
        <f t="shared" si="7"/>
        <v>#NUM!</v>
      </c>
      <c r="S18" s="76" t="e">
        <f t="shared" si="8"/>
        <v>#NUM!</v>
      </c>
      <c r="T18" s="76" t="e">
        <f t="shared" si="9"/>
        <v>#NUM!</v>
      </c>
      <c r="U18" s="76" t="e">
        <f t="shared" si="10"/>
        <v>#N/A</v>
      </c>
      <c r="V18" s="76" t="e">
        <f t="shared" si="11"/>
        <v>#NUM!</v>
      </c>
      <c r="W18" s="76" t="e">
        <f t="shared" si="12"/>
        <v>#NUM!</v>
      </c>
      <c r="X18" s="76" t="e">
        <f t="shared" si="13"/>
        <v>#NUM!</v>
      </c>
      <c r="Y18" s="76" t="e">
        <f t="shared" si="14"/>
        <v>#NUM!</v>
      </c>
      <c r="Z18" s="76" t="e">
        <f t="shared" si="15"/>
        <v>#N/A</v>
      </c>
      <c r="AA18" s="76" t="e">
        <f t="shared" si="16"/>
        <v>#NUM!</v>
      </c>
      <c r="AB18" s="76" t="e">
        <f t="shared" si="17"/>
        <v>#NUM!</v>
      </c>
      <c r="AC18" s="76" t="e">
        <f t="shared" si="18"/>
        <v>#NUM!</v>
      </c>
      <c r="AD18" s="76" t="e">
        <f t="shared" si="19"/>
        <v>#NUM!</v>
      </c>
      <c r="AE18" s="76" t="e">
        <f t="shared" si="20"/>
        <v>#NUM!</v>
      </c>
      <c r="AF18" s="76" t="e">
        <f t="shared" si="21"/>
        <v>#N/A</v>
      </c>
      <c r="AG18" s="76" t="e">
        <f t="shared" si="22"/>
        <v>#NUM!</v>
      </c>
      <c r="AH18" s="76" t="e">
        <f t="shared" si="23"/>
        <v>#NUM!</v>
      </c>
      <c r="AI18" s="76" t="e">
        <f t="shared" si="24"/>
        <v>#NUM!</v>
      </c>
      <c r="AJ18" s="76" t="e">
        <f t="shared" si="25"/>
        <v>#N/A</v>
      </c>
    </row>
    <row r="19" spans="1:36" ht="12.95" customHeight="1" x14ac:dyDescent="0.15">
      <c r="A19" s="75"/>
      <c r="B19" s="107"/>
      <c r="C19" s="107"/>
      <c r="D19" s="75"/>
      <c r="E19" s="75"/>
      <c r="F19" s="4" t="str">
        <f t="shared" si="0"/>
        <v/>
      </c>
      <c r="G19" s="5"/>
      <c r="H19" s="75"/>
      <c r="I19" s="75"/>
      <c r="J19" s="1" t="s">
        <v>15</v>
      </c>
      <c r="K19" s="76" t="e">
        <f t="shared" si="1"/>
        <v>#NUM!</v>
      </c>
      <c r="L19" s="76" t="e">
        <f t="shared" si="2"/>
        <v>#NUM!</v>
      </c>
      <c r="M19" s="76" t="e">
        <f t="shared" si="3"/>
        <v>#NUM!</v>
      </c>
      <c r="N19" s="76" t="e">
        <f t="shared" si="4"/>
        <v>#NUM!</v>
      </c>
      <c r="O19" s="76" t="e">
        <f t="shared" si="5"/>
        <v>#NUM!</v>
      </c>
      <c r="P19" s="76" t="e">
        <f t="shared" si="26"/>
        <v>#N/A</v>
      </c>
      <c r="Q19" s="76" t="e">
        <f t="shared" si="6"/>
        <v>#NUM!</v>
      </c>
      <c r="R19" s="76" t="e">
        <f t="shared" si="7"/>
        <v>#NUM!</v>
      </c>
      <c r="S19" s="76" t="e">
        <f t="shared" si="8"/>
        <v>#NUM!</v>
      </c>
      <c r="T19" s="76" t="e">
        <f t="shared" si="9"/>
        <v>#NUM!</v>
      </c>
      <c r="U19" s="76" t="e">
        <f t="shared" si="10"/>
        <v>#N/A</v>
      </c>
      <c r="V19" s="76" t="e">
        <f t="shared" si="11"/>
        <v>#NUM!</v>
      </c>
      <c r="W19" s="76" t="e">
        <f t="shared" si="12"/>
        <v>#NUM!</v>
      </c>
      <c r="X19" s="76" t="e">
        <f t="shared" si="13"/>
        <v>#NUM!</v>
      </c>
      <c r="Y19" s="76" t="e">
        <f t="shared" si="14"/>
        <v>#NUM!</v>
      </c>
      <c r="Z19" s="76" t="e">
        <f t="shared" si="15"/>
        <v>#N/A</v>
      </c>
      <c r="AA19" s="76" t="e">
        <f t="shared" si="16"/>
        <v>#NUM!</v>
      </c>
      <c r="AB19" s="76" t="e">
        <f t="shared" si="17"/>
        <v>#NUM!</v>
      </c>
      <c r="AC19" s="76" t="e">
        <f t="shared" si="18"/>
        <v>#NUM!</v>
      </c>
      <c r="AD19" s="76" t="e">
        <f t="shared" si="19"/>
        <v>#NUM!</v>
      </c>
      <c r="AE19" s="76" t="e">
        <f t="shared" si="20"/>
        <v>#NUM!</v>
      </c>
      <c r="AF19" s="76" t="e">
        <f t="shared" si="21"/>
        <v>#N/A</v>
      </c>
      <c r="AG19" s="76" t="e">
        <f t="shared" si="22"/>
        <v>#NUM!</v>
      </c>
      <c r="AH19" s="76" t="e">
        <f t="shared" si="23"/>
        <v>#NUM!</v>
      </c>
      <c r="AI19" s="76" t="e">
        <f t="shared" si="24"/>
        <v>#NUM!</v>
      </c>
      <c r="AJ19" s="76" t="e">
        <f t="shared" si="25"/>
        <v>#N/A</v>
      </c>
    </row>
    <row r="20" spans="1:36" ht="12.95" customHeight="1" x14ac:dyDescent="0.15">
      <c r="A20" s="75"/>
      <c r="B20" s="107"/>
      <c r="C20" s="107"/>
      <c r="D20" s="75"/>
      <c r="E20" s="75"/>
      <c r="F20" s="4" t="str">
        <f t="shared" si="0"/>
        <v/>
      </c>
      <c r="G20" s="5"/>
      <c r="H20" s="75"/>
      <c r="I20" s="75"/>
      <c r="J20" s="1" t="s">
        <v>15</v>
      </c>
      <c r="K20" s="76" t="e">
        <f t="shared" si="1"/>
        <v>#NUM!</v>
      </c>
      <c r="L20" s="76" t="e">
        <f t="shared" si="2"/>
        <v>#NUM!</v>
      </c>
      <c r="M20" s="76" t="e">
        <f t="shared" si="3"/>
        <v>#NUM!</v>
      </c>
      <c r="N20" s="76" t="e">
        <f t="shared" si="4"/>
        <v>#NUM!</v>
      </c>
      <c r="O20" s="76" t="e">
        <f t="shared" si="5"/>
        <v>#NUM!</v>
      </c>
      <c r="P20" s="76" t="e">
        <f t="shared" si="26"/>
        <v>#N/A</v>
      </c>
      <c r="Q20" s="76" t="e">
        <f t="shared" si="6"/>
        <v>#NUM!</v>
      </c>
      <c r="R20" s="76" t="e">
        <f t="shared" si="7"/>
        <v>#NUM!</v>
      </c>
      <c r="S20" s="76" t="e">
        <f t="shared" si="8"/>
        <v>#NUM!</v>
      </c>
      <c r="T20" s="76" t="e">
        <f t="shared" si="9"/>
        <v>#NUM!</v>
      </c>
      <c r="U20" s="76" t="e">
        <f t="shared" si="10"/>
        <v>#N/A</v>
      </c>
      <c r="V20" s="76" t="e">
        <f t="shared" si="11"/>
        <v>#NUM!</v>
      </c>
      <c r="W20" s="76" t="e">
        <f t="shared" si="12"/>
        <v>#NUM!</v>
      </c>
      <c r="X20" s="76" t="e">
        <f t="shared" si="13"/>
        <v>#NUM!</v>
      </c>
      <c r="Y20" s="76" t="e">
        <f t="shared" si="14"/>
        <v>#NUM!</v>
      </c>
      <c r="Z20" s="76" t="e">
        <f t="shared" si="15"/>
        <v>#N/A</v>
      </c>
      <c r="AA20" s="76" t="e">
        <f t="shared" si="16"/>
        <v>#NUM!</v>
      </c>
      <c r="AB20" s="76" t="e">
        <f t="shared" si="17"/>
        <v>#NUM!</v>
      </c>
      <c r="AC20" s="76" t="e">
        <f t="shared" si="18"/>
        <v>#NUM!</v>
      </c>
      <c r="AD20" s="76" t="e">
        <f t="shared" si="19"/>
        <v>#NUM!</v>
      </c>
      <c r="AE20" s="76" t="e">
        <f t="shared" si="20"/>
        <v>#NUM!</v>
      </c>
      <c r="AF20" s="76" t="e">
        <f t="shared" si="21"/>
        <v>#N/A</v>
      </c>
      <c r="AG20" s="76" t="e">
        <f t="shared" si="22"/>
        <v>#NUM!</v>
      </c>
      <c r="AH20" s="76" t="e">
        <f t="shared" si="23"/>
        <v>#NUM!</v>
      </c>
      <c r="AI20" s="76" t="e">
        <f t="shared" si="24"/>
        <v>#NUM!</v>
      </c>
      <c r="AJ20" s="76" t="e">
        <f t="shared" si="25"/>
        <v>#N/A</v>
      </c>
    </row>
    <row r="21" spans="1:36" ht="12.95" customHeight="1" x14ac:dyDescent="0.15">
      <c r="A21" s="75"/>
      <c r="B21" s="107"/>
      <c r="C21" s="107"/>
      <c r="D21" s="75"/>
      <c r="E21" s="75"/>
      <c r="F21" s="4" t="str">
        <f t="shared" si="0"/>
        <v/>
      </c>
      <c r="G21" s="5"/>
      <c r="H21" s="75"/>
      <c r="I21" s="75"/>
      <c r="J21" s="1" t="s">
        <v>15</v>
      </c>
      <c r="K21" s="76" t="e">
        <f t="shared" si="1"/>
        <v>#NUM!</v>
      </c>
      <c r="L21" s="76" t="e">
        <f t="shared" si="2"/>
        <v>#NUM!</v>
      </c>
      <c r="M21" s="76" t="e">
        <f t="shared" si="3"/>
        <v>#NUM!</v>
      </c>
      <c r="N21" s="76" t="e">
        <f t="shared" si="4"/>
        <v>#NUM!</v>
      </c>
      <c r="O21" s="76" t="e">
        <f t="shared" si="5"/>
        <v>#NUM!</v>
      </c>
      <c r="P21" s="76" t="e">
        <f t="shared" si="26"/>
        <v>#N/A</v>
      </c>
      <c r="Q21" s="76" t="e">
        <f t="shared" si="6"/>
        <v>#NUM!</v>
      </c>
      <c r="R21" s="76" t="e">
        <f t="shared" si="7"/>
        <v>#NUM!</v>
      </c>
      <c r="S21" s="76" t="e">
        <f t="shared" si="8"/>
        <v>#NUM!</v>
      </c>
      <c r="T21" s="76" t="e">
        <f t="shared" si="9"/>
        <v>#NUM!</v>
      </c>
      <c r="U21" s="76" t="e">
        <f t="shared" si="10"/>
        <v>#N/A</v>
      </c>
      <c r="V21" s="76" t="e">
        <f t="shared" si="11"/>
        <v>#NUM!</v>
      </c>
      <c r="W21" s="76" t="e">
        <f t="shared" si="12"/>
        <v>#NUM!</v>
      </c>
      <c r="X21" s="76" t="e">
        <f t="shared" si="13"/>
        <v>#NUM!</v>
      </c>
      <c r="Y21" s="76" t="e">
        <f t="shared" si="14"/>
        <v>#NUM!</v>
      </c>
      <c r="Z21" s="76" t="e">
        <f t="shared" si="15"/>
        <v>#N/A</v>
      </c>
      <c r="AA21" s="76" t="e">
        <f t="shared" si="16"/>
        <v>#NUM!</v>
      </c>
      <c r="AB21" s="76" t="e">
        <f t="shared" si="17"/>
        <v>#NUM!</v>
      </c>
      <c r="AC21" s="76" t="e">
        <f t="shared" si="18"/>
        <v>#NUM!</v>
      </c>
      <c r="AD21" s="76" t="e">
        <f t="shared" si="19"/>
        <v>#NUM!</v>
      </c>
      <c r="AE21" s="76" t="e">
        <f t="shared" si="20"/>
        <v>#NUM!</v>
      </c>
      <c r="AF21" s="76" t="e">
        <f t="shared" si="21"/>
        <v>#N/A</v>
      </c>
      <c r="AG21" s="76" t="e">
        <f t="shared" si="22"/>
        <v>#NUM!</v>
      </c>
      <c r="AH21" s="76" t="e">
        <f t="shared" si="23"/>
        <v>#NUM!</v>
      </c>
      <c r="AI21" s="76" t="e">
        <f t="shared" si="24"/>
        <v>#NUM!</v>
      </c>
      <c r="AJ21" s="76" t="e">
        <f t="shared" si="25"/>
        <v>#N/A</v>
      </c>
    </row>
    <row r="22" spans="1:36" ht="12.95" customHeight="1" x14ac:dyDescent="0.15">
      <c r="A22" s="75"/>
      <c r="B22" s="107"/>
      <c r="C22" s="107"/>
      <c r="D22" s="75"/>
      <c r="E22" s="75"/>
      <c r="F22" s="4" t="str">
        <f t="shared" si="0"/>
        <v/>
      </c>
      <c r="G22" s="5"/>
      <c r="H22" s="75"/>
      <c r="I22" s="75"/>
      <c r="J22" s="1" t="s">
        <v>15</v>
      </c>
      <c r="K22" s="76" t="e">
        <f t="shared" si="1"/>
        <v>#NUM!</v>
      </c>
      <c r="L22" s="76" t="e">
        <f t="shared" si="2"/>
        <v>#NUM!</v>
      </c>
      <c r="M22" s="76" t="e">
        <f t="shared" si="3"/>
        <v>#NUM!</v>
      </c>
      <c r="N22" s="76" t="e">
        <f t="shared" si="4"/>
        <v>#NUM!</v>
      </c>
      <c r="O22" s="76" t="e">
        <f t="shared" si="5"/>
        <v>#NUM!</v>
      </c>
      <c r="P22" s="76" t="e">
        <f t="shared" si="26"/>
        <v>#N/A</v>
      </c>
      <c r="Q22" s="76" t="e">
        <f t="shared" si="6"/>
        <v>#NUM!</v>
      </c>
      <c r="R22" s="76" t="e">
        <f t="shared" si="7"/>
        <v>#NUM!</v>
      </c>
      <c r="S22" s="76" t="e">
        <f t="shared" si="8"/>
        <v>#NUM!</v>
      </c>
      <c r="T22" s="76" t="e">
        <f t="shared" si="9"/>
        <v>#NUM!</v>
      </c>
      <c r="U22" s="76" t="e">
        <f t="shared" si="10"/>
        <v>#N/A</v>
      </c>
      <c r="V22" s="76" t="e">
        <f t="shared" si="11"/>
        <v>#NUM!</v>
      </c>
      <c r="W22" s="76" t="e">
        <f t="shared" si="12"/>
        <v>#NUM!</v>
      </c>
      <c r="X22" s="76" t="e">
        <f t="shared" si="13"/>
        <v>#NUM!</v>
      </c>
      <c r="Y22" s="76" t="e">
        <f t="shared" si="14"/>
        <v>#NUM!</v>
      </c>
      <c r="Z22" s="76" t="e">
        <f t="shared" si="15"/>
        <v>#N/A</v>
      </c>
      <c r="AA22" s="76" t="e">
        <f t="shared" si="16"/>
        <v>#NUM!</v>
      </c>
      <c r="AB22" s="76" t="e">
        <f t="shared" si="17"/>
        <v>#NUM!</v>
      </c>
      <c r="AC22" s="76" t="e">
        <f t="shared" si="18"/>
        <v>#NUM!</v>
      </c>
      <c r="AD22" s="76" t="e">
        <f t="shared" si="19"/>
        <v>#NUM!</v>
      </c>
      <c r="AE22" s="76" t="e">
        <f t="shared" si="20"/>
        <v>#NUM!</v>
      </c>
      <c r="AF22" s="76" t="e">
        <f t="shared" si="21"/>
        <v>#N/A</v>
      </c>
      <c r="AG22" s="76" t="e">
        <f t="shared" si="22"/>
        <v>#NUM!</v>
      </c>
      <c r="AH22" s="76" t="e">
        <f t="shared" si="23"/>
        <v>#NUM!</v>
      </c>
      <c r="AI22" s="76" t="e">
        <f t="shared" si="24"/>
        <v>#NUM!</v>
      </c>
      <c r="AJ22" s="76" t="e">
        <f t="shared" si="25"/>
        <v>#N/A</v>
      </c>
    </row>
    <row r="23" spans="1:36" ht="12.95" customHeight="1" x14ac:dyDescent="0.15">
      <c r="A23" s="75"/>
      <c r="B23" s="107"/>
      <c r="C23" s="107"/>
      <c r="D23" s="75"/>
      <c r="E23" s="75"/>
      <c r="F23" s="4" t="str">
        <f t="shared" si="0"/>
        <v/>
      </c>
      <c r="G23" s="5"/>
      <c r="H23" s="75"/>
      <c r="I23" s="75"/>
      <c r="J23" s="1" t="s">
        <v>15</v>
      </c>
      <c r="K23" s="76" t="e">
        <f t="shared" si="1"/>
        <v>#NUM!</v>
      </c>
      <c r="L23" s="76" t="e">
        <f t="shared" si="2"/>
        <v>#NUM!</v>
      </c>
      <c r="M23" s="76" t="e">
        <f t="shared" si="3"/>
        <v>#NUM!</v>
      </c>
      <c r="N23" s="76" t="e">
        <f t="shared" si="4"/>
        <v>#NUM!</v>
      </c>
      <c r="O23" s="76" t="e">
        <f t="shared" si="5"/>
        <v>#NUM!</v>
      </c>
      <c r="P23" s="76" t="e">
        <f t="shared" si="26"/>
        <v>#N/A</v>
      </c>
      <c r="Q23" s="76" t="e">
        <f t="shared" si="6"/>
        <v>#NUM!</v>
      </c>
      <c r="R23" s="76" t="e">
        <f t="shared" si="7"/>
        <v>#NUM!</v>
      </c>
      <c r="S23" s="76" t="e">
        <f t="shared" si="8"/>
        <v>#NUM!</v>
      </c>
      <c r="T23" s="76" t="e">
        <f t="shared" si="9"/>
        <v>#NUM!</v>
      </c>
      <c r="U23" s="76" t="e">
        <f t="shared" si="10"/>
        <v>#N/A</v>
      </c>
      <c r="V23" s="76" t="e">
        <f t="shared" si="11"/>
        <v>#NUM!</v>
      </c>
      <c r="W23" s="76" t="e">
        <f t="shared" si="12"/>
        <v>#NUM!</v>
      </c>
      <c r="X23" s="76" t="e">
        <f t="shared" si="13"/>
        <v>#NUM!</v>
      </c>
      <c r="Y23" s="76" t="e">
        <f t="shared" si="14"/>
        <v>#NUM!</v>
      </c>
      <c r="Z23" s="76" t="e">
        <f t="shared" si="15"/>
        <v>#N/A</v>
      </c>
      <c r="AA23" s="76" t="e">
        <f t="shared" si="16"/>
        <v>#NUM!</v>
      </c>
      <c r="AB23" s="76" t="e">
        <f t="shared" si="17"/>
        <v>#NUM!</v>
      </c>
      <c r="AC23" s="76" t="e">
        <f t="shared" si="18"/>
        <v>#NUM!</v>
      </c>
      <c r="AD23" s="76" t="e">
        <f t="shared" si="19"/>
        <v>#NUM!</v>
      </c>
      <c r="AE23" s="76" t="e">
        <f t="shared" si="20"/>
        <v>#NUM!</v>
      </c>
      <c r="AF23" s="76" t="e">
        <f t="shared" si="21"/>
        <v>#N/A</v>
      </c>
      <c r="AG23" s="76" t="e">
        <f t="shared" si="22"/>
        <v>#NUM!</v>
      </c>
      <c r="AH23" s="76" t="e">
        <f t="shared" si="23"/>
        <v>#NUM!</v>
      </c>
      <c r="AI23" s="76" t="e">
        <f t="shared" si="24"/>
        <v>#NUM!</v>
      </c>
      <c r="AJ23" s="76" t="e">
        <f t="shared" si="25"/>
        <v>#N/A</v>
      </c>
    </row>
    <row r="24" spans="1:36" ht="12.95" customHeight="1" x14ac:dyDescent="0.15">
      <c r="A24" s="75"/>
      <c r="B24" s="107"/>
      <c r="C24" s="107"/>
      <c r="D24" s="75"/>
      <c r="E24" s="75"/>
      <c r="F24" s="4" t="str">
        <f t="shared" si="0"/>
        <v/>
      </c>
      <c r="G24" s="75"/>
      <c r="H24" s="75"/>
      <c r="I24" s="75"/>
      <c r="J24" s="1" t="s">
        <v>15</v>
      </c>
      <c r="K24" s="76" t="e">
        <f t="shared" si="1"/>
        <v>#NUM!</v>
      </c>
      <c r="L24" s="76" t="e">
        <f t="shared" si="2"/>
        <v>#NUM!</v>
      </c>
      <c r="M24" s="76" t="e">
        <f t="shared" si="3"/>
        <v>#NUM!</v>
      </c>
      <c r="N24" s="76" t="e">
        <f t="shared" si="4"/>
        <v>#NUM!</v>
      </c>
      <c r="O24" s="76" t="e">
        <f t="shared" si="5"/>
        <v>#NUM!</v>
      </c>
      <c r="P24" s="76" t="e">
        <f t="shared" si="26"/>
        <v>#N/A</v>
      </c>
      <c r="Q24" s="76" t="e">
        <f t="shared" si="6"/>
        <v>#NUM!</v>
      </c>
      <c r="R24" s="76" t="e">
        <f t="shared" si="7"/>
        <v>#NUM!</v>
      </c>
      <c r="S24" s="76" t="e">
        <f t="shared" si="8"/>
        <v>#NUM!</v>
      </c>
      <c r="T24" s="76" t="e">
        <f t="shared" si="9"/>
        <v>#NUM!</v>
      </c>
      <c r="U24" s="76" t="e">
        <f t="shared" si="10"/>
        <v>#N/A</v>
      </c>
      <c r="V24" s="76" t="e">
        <f t="shared" si="11"/>
        <v>#NUM!</v>
      </c>
      <c r="W24" s="76" t="e">
        <f t="shared" si="12"/>
        <v>#NUM!</v>
      </c>
      <c r="X24" s="76" t="e">
        <f t="shared" si="13"/>
        <v>#NUM!</v>
      </c>
      <c r="Y24" s="76" t="e">
        <f t="shared" si="14"/>
        <v>#NUM!</v>
      </c>
      <c r="Z24" s="76" t="e">
        <f t="shared" si="15"/>
        <v>#N/A</v>
      </c>
      <c r="AA24" s="76" t="e">
        <f t="shared" si="16"/>
        <v>#NUM!</v>
      </c>
      <c r="AB24" s="76" t="e">
        <f t="shared" si="17"/>
        <v>#NUM!</v>
      </c>
      <c r="AC24" s="76" t="e">
        <f t="shared" si="18"/>
        <v>#NUM!</v>
      </c>
      <c r="AD24" s="76" t="e">
        <f t="shared" si="19"/>
        <v>#NUM!</v>
      </c>
      <c r="AE24" s="76" t="e">
        <f t="shared" si="20"/>
        <v>#NUM!</v>
      </c>
      <c r="AF24" s="76" t="e">
        <f t="shared" si="21"/>
        <v>#N/A</v>
      </c>
      <c r="AG24" s="76" t="e">
        <f t="shared" si="22"/>
        <v>#NUM!</v>
      </c>
      <c r="AH24" s="76" t="e">
        <f t="shared" si="23"/>
        <v>#NUM!</v>
      </c>
      <c r="AI24" s="76" t="e">
        <f t="shared" si="24"/>
        <v>#NUM!</v>
      </c>
      <c r="AJ24" s="76" t="e">
        <f t="shared" si="25"/>
        <v>#N/A</v>
      </c>
    </row>
    <row r="25" spans="1:36" ht="12.95" customHeight="1" x14ac:dyDescent="0.15">
      <c r="A25" s="75"/>
      <c r="B25" s="107"/>
      <c r="C25" s="107"/>
      <c r="D25" s="75"/>
      <c r="E25" s="75"/>
      <c r="F25" s="4" t="str">
        <f t="shared" si="0"/>
        <v/>
      </c>
      <c r="G25" s="6"/>
      <c r="H25" s="75"/>
      <c r="I25" s="75"/>
      <c r="J25" s="1" t="s">
        <v>15</v>
      </c>
      <c r="K25" s="76" t="e">
        <f t="shared" si="1"/>
        <v>#NUM!</v>
      </c>
      <c r="L25" s="76" t="e">
        <f t="shared" si="2"/>
        <v>#NUM!</v>
      </c>
      <c r="M25" s="76" t="e">
        <f t="shared" si="3"/>
        <v>#NUM!</v>
      </c>
      <c r="N25" s="76" t="e">
        <f t="shared" si="4"/>
        <v>#NUM!</v>
      </c>
      <c r="O25" s="76" t="e">
        <f t="shared" si="5"/>
        <v>#NUM!</v>
      </c>
      <c r="P25" s="76" t="e">
        <f t="shared" si="26"/>
        <v>#N/A</v>
      </c>
      <c r="Q25" s="76" t="e">
        <f t="shared" si="6"/>
        <v>#NUM!</v>
      </c>
      <c r="R25" s="76" t="e">
        <f t="shared" si="7"/>
        <v>#NUM!</v>
      </c>
      <c r="S25" s="76" t="e">
        <f t="shared" si="8"/>
        <v>#NUM!</v>
      </c>
      <c r="T25" s="76" t="e">
        <f t="shared" si="9"/>
        <v>#NUM!</v>
      </c>
      <c r="U25" s="76" t="e">
        <f t="shared" si="10"/>
        <v>#N/A</v>
      </c>
      <c r="V25" s="76" t="e">
        <f t="shared" si="11"/>
        <v>#NUM!</v>
      </c>
      <c r="W25" s="76" t="e">
        <f t="shared" si="12"/>
        <v>#NUM!</v>
      </c>
      <c r="X25" s="76" t="e">
        <f t="shared" si="13"/>
        <v>#NUM!</v>
      </c>
      <c r="Y25" s="76" t="e">
        <f t="shared" si="14"/>
        <v>#NUM!</v>
      </c>
      <c r="Z25" s="76" t="e">
        <f t="shared" si="15"/>
        <v>#N/A</v>
      </c>
      <c r="AA25" s="76" t="e">
        <f t="shared" si="16"/>
        <v>#NUM!</v>
      </c>
      <c r="AB25" s="76" t="e">
        <f t="shared" si="17"/>
        <v>#NUM!</v>
      </c>
      <c r="AC25" s="76" t="e">
        <f t="shared" si="18"/>
        <v>#NUM!</v>
      </c>
      <c r="AD25" s="76" t="e">
        <f t="shared" si="19"/>
        <v>#NUM!</v>
      </c>
      <c r="AE25" s="76" t="e">
        <f t="shared" si="20"/>
        <v>#NUM!</v>
      </c>
      <c r="AF25" s="76" t="e">
        <f t="shared" si="21"/>
        <v>#N/A</v>
      </c>
      <c r="AG25" s="76" t="e">
        <f t="shared" si="22"/>
        <v>#NUM!</v>
      </c>
      <c r="AH25" s="76" t="e">
        <f t="shared" si="23"/>
        <v>#NUM!</v>
      </c>
      <c r="AI25" s="76" t="e">
        <f t="shared" si="24"/>
        <v>#NUM!</v>
      </c>
      <c r="AJ25" s="76" t="e">
        <f t="shared" si="25"/>
        <v>#N/A</v>
      </c>
    </row>
    <row r="26" spans="1:36" ht="12.95" customHeight="1" x14ac:dyDescent="0.15">
      <c r="A26" s="75"/>
      <c r="B26" s="107"/>
      <c r="C26" s="107"/>
      <c r="D26" s="75"/>
      <c r="E26" s="75"/>
      <c r="F26" s="4" t="str">
        <f t="shared" si="0"/>
        <v/>
      </c>
      <c r="G26" s="75"/>
      <c r="H26" s="75"/>
      <c r="I26" s="75"/>
      <c r="J26" s="1" t="s">
        <v>15</v>
      </c>
      <c r="K26" s="76" t="e">
        <f t="shared" si="1"/>
        <v>#NUM!</v>
      </c>
      <c r="L26" s="76" t="e">
        <f t="shared" si="2"/>
        <v>#NUM!</v>
      </c>
      <c r="M26" s="76" t="e">
        <f t="shared" si="3"/>
        <v>#NUM!</v>
      </c>
      <c r="N26" s="76" t="e">
        <f t="shared" si="4"/>
        <v>#NUM!</v>
      </c>
      <c r="O26" s="76" t="e">
        <f t="shared" si="5"/>
        <v>#NUM!</v>
      </c>
      <c r="P26" s="76" t="e">
        <f t="shared" si="26"/>
        <v>#N/A</v>
      </c>
      <c r="Q26" s="76" t="e">
        <f t="shared" si="6"/>
        <v>#NUM!</v>
      </c>
      <c r="R26" s="76" t="e">
        <f t="shared" si="7"/>
        <v>#NUM!</v>
      </c>
      <c r="S26" s="76" t="e">
        <f t="shared" si="8"/>
        <v>#NUM!</v>
      </c>
      <c r="T26" s="76" t="e">
        <f t="shared" si="9"/>
        <v>#NUM!</v>
      </c>
      <c r="U26" s="76" t="e">
        <f t="shared" si="10"/>
        <v>#N/A</v>
      </c>
      <c r="V26" s="76" t="e">
        <f t="shared" si="11"/>
        <v>#NUM!</v>
      </c>
      <c r="W26" s="76" t="e">
        <f t="shared" si="12"/>
        <v>#NUM!</v>
      </c>
      <c r="X26" s="76" t="e">
        <f t="shared" si="13"/>
        <v>#NUM!</v>
      </c>
      <c r="Y26" s="76" t="e">
        <f t="shared" si="14"/>
        <v>#NUM!</v>
      </c>
      <c r="Z26" s="76" t="e">
        <f t="shared" si="15"/>
        <v>#N/A</v>
      </c>
      <c r="AA26" s="76" t="e">
        <f t="shared" si="16"/>
        <v>#NUM!</v>
      </c>
      <c r="AB26" s="76" t="e">
        <f t="shared" si="17"/>
        <v>#NUM!</v>
      </c>
      <c r="AC26" s="76" t="e">
        <f t="shared" si="18"/>
        <v>#NUM!</v>
      </c>
      <c r="AD26" s="76" t="e">
        <f t="shared" si="19"/>
        <v>#NUM!</v>
      </c>
      <c r="AE26" s="76" t="e">
        <f t="shared" si="20"/>
        <v>#NUM!</v>
      </c>
      <c r="AF26" s="76" t="e">
        <f t="shared" si="21"/>
        <v>#N/A</v>
      </c>
      <c r="AG26" s="76" t="e">
        <f t="shared" si="22"/>
        <v>#NUM!</v>
      </c>
      <c r="AH26" s="76" t="e">
        <f t="shared" si="23"/>
        <v>#NUM!</v>
      </c>
      <c r="AI26" s="76" t="e">
        <f t="shared" si="24"/>
        <v>#NUM!</v>
      </c>
      <c r="AJ26" s="76" t="e">
        <f t="shared" si="25"/>
        <v>#N/A</v>
      </c>
    </row>
    <row r="27" spans="1:36" ht="12.95" customHeight="1" x14ac:dyDescent="0.15">
      <c r="A27" s="75"/>
      <c r="B27" s="107"/>
      <c r="C27" s="107"/>
      <c r="D27" s="75"/>
      <c r="E27" s="75"/>
      <c r="F27" s="4" t="str">
        <f t="shared" si="0"/>
        <v/>
      </c>
      <c r="G27" s="75"/>
      <c r="H27" s="75"/>
      <c r="I27" s="75"/>
      <c r="J27" s="1" t="s">
        <v>15</v>
      </c>
      <c r="K27" s="76" t="e">
        <f t="shared" si="1"/>
        <v>#NUM!</v>
      </c>
      <c r="L27" s="76" t="e">
        <f t="shared" si="2"/>
        <v>#NUM!</v>
      </c>
      <c r="M27" s="76" t="e">
        <f t="shared" si="3"/>
        <v>#NUM!</v>
      </c>
      <c r="N27" s="76" t="e">
        <f t="shared" si="4"/>
        <v>#NUM!</v>
      </c>
      <c r="O27" s="76" t="e">
        <f t="shared" si="5"/>
        <v>#NUM!</v>
      </c>
      <c r="P27" s="76" t="e">
        <f t="shared" si="26"/>
        <v>#N/A</v>
      </c>
      <c r="Q27" s="76" t="e">
        <f t="shared" si="6"/>
        <v>#NUM!</v>
      </c>
      <c r="R27" s="76" t="e">
        <f t="shared" si="7"/>
        <v>#NUM!</v>
      </c>
      <c r="S27" s="76" t="e">
        <f t="shared" si="8"/>
        <v>#NUM!</v>
      </c>
      <c r="T27" s="76" t="e">
        <f t="shared" si="9"/>
        <v>#NUM!</v>
      </c>
      <c r="U27" s="76" t="e">
        <f t="shared" si="10"/>
        <v>#N/A</v>
      </c>
      <c r="V27" s="76" t="e">
        <f t="shared" si="11"/>
        <v>#NUM!</v>
      </c>
      <c r="W27" s="76" t="e">
        <f t="shared" si="12"/>
        <v>#NUM!</v>
      </c>
      <c r="X27" s="76" t="e">
        <f t="shared" si="13"/>
        <v>#NUM!</v>
      </c>
      <c r="Y27" s="76" t="e">
        <f t="shared" si="14"/>
        <v>#NUM!</v>
      </c>
      <c r="Z27" s="76" t="e">
        <f t="shared" si="15"/>
        <v>#N/A</v>
      </c>
      <c r="AA27" s="76" t="e">
        <f t="shared" si="16"/>
        <v>#NUM!</v>
      </c>
      <c r="AB27" s="76" t="e">
        <f t="shared" si="17"/>
        <v>#NUM!</v>
      </c>
      <c r="AC27" s="76" t="e">
        <f t="shared" si="18"/>
        <v>#NUM!</v>
      </c>
      <c r="AD27" s="76" t="e">
        <f t="shared" si="19"/>
        <v>#NUM!</v>
      </c>
      <c r="AE27" s="76" t="e">
        <f t="shared" si="20"/>
        <v>#NUM!</v>
      </c>
      <c r="AF27" s="76" t="e">
        <f t="shared" si="21"/>
        <v>#N/A</v>
      </c>
      <c r="AG27" s="76" t="e">
        <f t="shared" si="22"/>
        <v>#NUM!</v>
      </c>
      <c r="AH27" s="76" t="e">
        <f t="shared" si="23"/>
        <v>#NUM!</v>
      </c>
      <c r="AI27" s="76" t="e">
        <f t="shared" si="24"/>
        <v>#NUM!</v>
      </c>
      <c r="AJ27" s="76" t="e">
        <f t="shared" si="25"/>
        <v>#N/A</v>
      </c>
    </row>
    <row r="28" spans="1:36" ht="12.95" customHeight="1" x14ac:dyDescent="0.15">
      <c r="A28" s="75"/>
      <c r="B28" s="107"/>
      <c r="C28" s="107"/>
      <c r="D28" s="75"/>
      <c r="E28" s="75"/>
      <c r="F28" s="4" t="str">
        <f t="shared" si="0"/>
        <v/>
      </c>
      <c r="G28" s="75"/>
      <c r="H28" s="75"/>
      <c r="I28" s="75"/>
      <c r="J28" s="1" t="s">
        <v>15</v>
      </c>
      <c r="K28" s="76" t="e">
        <f t="shared" si="1"/>
        <v>#NUM!</v>
      </c>
      <c r="L28" s="76" t="e">
        <f t="shared" si="2"/>
        <v>#NUM!</v>
      </c>
      <c r="M28" s="76" t="e">
        <f t="shared" si="3"/>
        <v>#NUM!</v>
      </c>
      <c r="N28" s="76" t="e">
        <f t="shared" si="4"/>
        <v>#NUM!</v>
      </c>
      <c r="O28" s="76" t="e">
        <f t="shared" si="5"/>
        <v>#NUM!</v>
      </c>
      <c r="P28" s="76" t="e">
        <f t="shared" si="26"/>
        <v>#N/A</v>
      </c>
      <c r="Q28" s="76" t="e">
        <f t="shared" si="6"/>
        <v>#NUM!</v>
      </c>
      <c r="R28" s="76" t="e">
        <f t="shared" si="7"/>
        <v>#NUM!</v>
      </c>
      <c r="S28" s="76" t="e">
        <f t="shared" si="8"/>
        <v>#NUM!</v>
      </c>
      <c r="T28" s="76" t="e">
        <f t="shared" si="9"/>
        <v>#NUM!</v>
      </c>
      <c r="U28" s="76" t="e">
        <f t="shared" si="10"/>
        <v>#N/A</v>
      </c>
      <c r="V28" s="76" t="e">
        <f t="shared" si="11"/>
        <v>#NUM!</v>
      </c>
      <c r="W28" s="76" t="e">
        <f t="shared" si="12"/>
        <v>#NUM!</v>
      </c>
      <c r="X28" s="76" t="e">
        <f t="shared" si="13"/>
        <v>#NUM!</v>
      </c>
      <c r="Y28" s="76" t="e">
        <f t="shared" si="14"/>
        <v>#NUM!</v>
      </c>
      <c r="Z28" s="76" t="e">
        <f t="shared" si="15"/>
        <v>#N/A</v>
      </c>
      <c r="AA28" s="76" t="e">
        <f t="shared" si="16"/>
        <v>#NUM!</v>
      </c>
      <c r="AB28" s="76" t="e">
        <f t="shared" si="17"/>
        <v>#NUM!</v>
      </c>
      <c r="AC28" s="76" t="e">
        <f t="shared" si="18"/>
        <v>#NUM!</v>
      </c>
      <c r="AD28" s="76" t="e">
        <f t="shared" si="19"/>
        <v>#NUM!</v>
      </c>
      <c r="AE28" s="76" t="e">
        <f t="shared" si="20"/>
        <v>#NUM!</v>
      </c>
      <c r="AF28" s="76" t="e">
        <f t="shared" si="21"/>
        <v>#N/A</v>
      </c>
      <c r="AG28" s="76" t="e">
        <f t="shared" si="22"/>
        <v>#NUM!</v>
      </c>
      <c r="AH28" s="76" t="e">
        <f t="shared" si="23"/>
        <v>#NUM!</v>
      </c>
      <c r="AI28" s="76" t="e">
        <f t="shared" si="24"/>
        <v>#NUM!</v>
      </c>
      <c r="AJ28" s="76" t="e">
        <f t="shared" si="25"/>
        <v>#N/A</v>
      </c>
    </row>
    <row r="29" spans="1:36" ht="12.95" customHeight="1" x14ac:dyDescent="0.15">
      <c r="A29" s="75"/>
      <c r="B29" s="107"/>
      <c r="C29" s="107"/>
      <c r="D29" s="75"/>
      <c r="E29" s="75"/>
      <c r="F29" s="4" t="str">
        <f t="shared" si="0"/>
        <v/>
      </c>
      <c r="G29" s="75"/>
      <c r="H29" s="75"/>
      <c r="I29" s="75"/>
      <c r="J29" s="1" t="s">
        <v>15</v>
      </c>
      <c r="K29" s="76" t="e">
        <f t="shared" si="1"/>
        <v>#NUM!</v>
      </c>
      <c r="L29" s="76" t="e">
        <f t="shared" si="2"/>
        <v>#NUM!</v>
      </c>
      <c r="M29" s="76" t="e">
        <f t="shared" si="3"/>
        <v>#NUM!</v>
      </c>
      <c r="N29" s="76" t="e">
        <f t="shared" si="4"/>
        <v>#NUM!</v>
      </c>
      <c r="O29" s="76" t="e">
        <f t="shared" si="5"/>
        <v>#NUM!</v>
      </c>
      <c r="P29" s="76" t="e">
        <f t="shared" si="26"/>
        <v>#N/A</v>
      </c>
      <c r="Q29" s="76" t="e">
        <f t="shared" si="6"/>
        <v>#NUM!</v>
      </c>
      <c r="R29" s="76" t="e">
        <f t="shared" si="7"/>
        <v>#NUM!</v>
      </c>
      <c r="S29" s="76" t="e">
        <f t="shared" si="8"/>
        <v>#NUM!</v>
      </c>
      <c r="T29" s="76" t="e">
        <f t="shared" si="9"/>
        <v>#NUM!</v>
      </c>
      <c r="U29" s="76" t="e">
        <f t="shared" si="10"/>
        <v>#N/A</v>
      </c>
      <c r="V29" s="76" t="e">
        <f t="shared" si="11"/>
        <v>#NUM!</v>
      </c>
      <c r="W29" s="76" t="e">
        <f t="shared" si="12"/>
        <v>#NUM!</v>
      </c>
      <c r="X29" s="76" t="e">
        <f t="shared" si="13"/>
        <v>#NUM!</v>
      </c>
      <c r="Y29" s="76" t="e">
        <f t="shared" si="14"/>
        <v>#NUM!</v>
      </c>
      <c r="Z29" s="76" t="e">
        <f t="shared" si="15"/>
        <v>#N/A</v>
      </c>
      <c r="AA29" s="76" t="e">
        <f t="shared" si="16"/>
        <v>#NUM!</v>
      </c>
      <c r="AB29" s="76" t="e">
        <f t="shared" si="17"/>
        <v>#NUM!</v>
      </c>
      <c r="AC29" s="76" t="e">
        <f t="shared" si="18"/>
        <v>#NUM!</v>
      </c>
      <c r="AD29" s="76" t="e">
        <f t="shared" si="19"/>
        <v>#NUM!</v>
      </c>
      <c r="AE29" s="76" t="e">
        <f t="shared" si="20"/>
        <v>#NUM!</v>
      </c>
      <c r="AF29" s="76" t="e">
        <f t="shared" si="21"/>
        <v>#N/A</v>
      </c>
      <c r="AG29" s="76" t="e">
        <f t="shared" si="22"/>
        <v>#NUM!</v>
      </c>
      <c r="AH29" s="76" t="e">
        <f t="shared" si="23"/>
        <v>#NUM!</v>
      </c>
      <c r="AI29" s="76" t="e">
        <f t="shared" si="24"/>
        <v>#NUM!</v>
      </c>
      <c r="AJ29" s="76" t="e">
        <f t="shared" si="25"/>
        <v>#N/A</v>
      </c>
    </row>
    <row r="30" spans="1:36" ht="12.95" customHeight="1" x14ac:dyDescent="0.15">
      <c r="A30" s="75"/>
      <c r="B30" s="107"/>
      <c r="C30" s="107"/>
      <c r="D30" s="75"/>
      <c r="E30" s="75"/>
      <c r="F30" s="4" t="str">
        <f t="shared" si="0"/>
        <v/>
      </c>
      <c r="G30" s="6"/>
      <c r="H30" s="75"/>
      <c r="I30" s="75"/>
      <c r="J30" s="1" t="s">
        <v>15</v>
      </c>
      <c r="K30" s="76" t="e">
        <f t="shared" si="1"/>
        <v>#NUM!</v>
      </c>
      <c r="L30" s="76" t="e">
        <f t="shared" si="2"/>
        <v>#NUM!</v>
      </c>
      <c r="M30" s="76" t="e">
        <f t="shared" si="3"/>
        <v>#NUM!</v>
      </c>
      <c r="N30" s="76" t="e">
        <f t="shared" si="4"/>
        <v>#NUM!</v>
      </c>
      <c r="O30" s="76" t="e">
        <f t="shared" si="5"/>
        <v>#NUM!</v>
      </c>
      <c r="P30" s="76" t="e">
        <f t="shared" si="26"/>
        <v>#N/A</v>
      </c>
      <c r="Q30" s="76" t="e">
        <f t="shared" si="6"/>
        <v>#NUM!</v>
      </c>
      <c r="R30" s="76" t="e">
        <f t="shared" si="7"/>
        <v>#NUM!</v>
      </c>
      <c r="S30" s="76" t="e">
        <f t="shared" si="8"/>
        <v>#NUM!</v>
      </c>
      <c r="T30" s="76" t="e">
        <f t="shared" si="9"/>
        <v>#NUM!</v>
      </c>
      <c r="U30" s="76" t="e">
        <f t="shared" si="10"/>
        <v>#N/A</v>
      </c>
      <c r="V30" s="76" t="e">
        <f t="shared" si="11"/>
        <v>#NUM!</v>
      </c>
      <c r="W30" s="76" t="e">
        <f t="shared" si="12"/>
        <v>#NUM!</v>
      </c>
      <c r="X30" s="76" t="e">
        <f t="shared" si="13"/>
        <v>#NUM!</v>
      </c>
      <c r="Y30" s="76" t="e">
        <f t="shared" si="14"/>
        <v>#NUM!</v>
      </c>
      <c r="Z30" s="76" t="e">
        <f t="shared" si="15"/>
        <v>#N/A</v>
      </c>
      <c r="AA30" s="76" t="e">
        <f t="shared" si="16"/>
        <v>#NUM!</v>
      </c>
      <c r="AB30" s="76" t="e">
        <f t="shared" si="17"/>
        <v>#NUM!</v>
      </c>
      <c r="AC30" s="76" t="e">
        <f t="shared" si="18"/>
        <v>#NUM!</v>
      </c>
      <c r="AD30" s="76" t="e">
        <f t="shared" si="19"/>
        <v>#NUM!</v>
      </c>
      <c r="AE30" s="76" t="e">
        <f t="shared" si="20"/>
        <v>#NUM!</v>
      </c>
      <c r="AF30" s="76" t="e">
        <f t="shared" si="21"/>
        <v>#N/A</v>
      </c>
      <c r="AG30" s="76" t="e">
        <f t="shared" si="22"/>
        <v>#NUM!</v>
      </c>
      <c r="AH30" s="76" t="e">
        <f t="shared" si="23"/>
        <v>#NUM!</v>
      </c>
      <c r="AI30" s="76" t="e">
        <f t="shared" si="24"/>
        <v>#NUM!</v>
      </c>
      <c r="AJ30" s="76" t="e">
        <f t="shared" si="25"/>
        <v>#N/A</v>
      </c>
    </row>
    <row r="31" spans="1:36" ht="12.95" customHeight="1" x14ac:dyDescent="0.15">
      <c r="A31" s="75"/>
      <c r="B31" s="107"/>
      <c r="C31" s="107"/>
      <c r="D31" s="75"/>
      <c r="E31" s="75"/>
      <c r="F31" s="4" t="str">
        <f t="shared" si="0"/>
        <v/>
      </c>
      <c r="G31" s="75"/>
      <c r="H31" s="75"/>
      <c r="I31" s="75"/>
      <c r="J31" s="1" t="s">
        <v>15</v>
      </c>
      <c r="K31" s="76" t="e">
        <f t="shared" si="1"/>
        <v>#NUM!</v>
      </c>
      <c r="L31" s="76" t="e">
        <f t="shared" si="2"/>
        <v>#NUM!</v>
      </c>
      <c r="M31" s="76" t="e">
        <f t="shared" si="3"/>
        <v>#NUM!</v>
      </c>
      <c r="N31" s="76" t="e">
        <f t="shared" si="4"/>
        <v>#NUM!</v>
      </c>
      <c r="O31" s="76" t="e">
        <f t="shared" si="5"/>
        <v>#NUM!</v>
      </c>
      <c r="P31" s="76" t="e">
        <f t="shared" si="26"/>
        <v>#N/A</v>
      </c>
      <c r="Q31" s="76" t="e">
        <f t="shared" si="6"/>
        <v>#NUM!</v>
      </c>
      <c r="R31" s="76" t="e">
        <f t="shared" si="7"/>
        <v>#NUM!</v>
      </c>
      <c r="S31" s="76" t="e">
        <f t="shared" si="8"/>
        <v>#NUM!</v>
      </c>
      <c r="T31" s="76" t="e">
        <f t="shared" si="9"/>
        <v>#NUM!</v>
      </c>
      <c r="U31" s="76" t="e">
        <f t="shared" si="10"/>
        <v>#N/A</v>
      </c>
      <c r="V31" s="76" t="e">
        <f t="shared" si="11"/>
        <v>#NUM!</v>
      </c>
      <c r="W31" s="76" t="e">
        <f t="shared" si="12"/>
        <v>#NUM!</v>
      </c>
      <c r="X31" s="76" t="e">
        <f t="shared" si="13"/>
        <v>#NUM!</v>
      </c>
      <c r="Y31" s="76" t="e">
        <f t="shared" si="14"/>
        <v>#NUM!</v>
      </c>
      <c r="Z31" s="76" t="e">
        <f t="shared" si="15"/>
        <v>#N/A</v>
      </c>
      <c r="AA31" s="76" t="e">
        <f t="shared" si="16"/>
        <v>#NUM!</v>
      </c>
      <c r="AB31" s="76" t="e">
        <f t="shared" si="17"/>
        <v>#NUM!</v>
      </c>
      <c r="AC31" s="76" t="e">
        <f t="shared" si="18"/>
        <v>#NUM!</v>
      </c>
      <c r="AD31" s="76" t="e">
        <f t="shared" si="19"/>
        <v>#NUM!</v>
      </c>
      <c r="AE31" s="76" t="e">
        <f t="shared" si="20"/>
        <v>#NUM!</v>
      </c>
      <c r="AF31" s="76" t="e">
        <f t="shared" si="21"/>
        <v>#N/A</v>
      </c>
      <c r="AG31" s="76" t="e">
        <f t="shared" si="22"/>
        <v>#NUM!</v>
      </c>
      <c r="AH31" s="76" t="e">
        <f t="shared" si="23"/>
        <v>#NUM!</v>
      </c>
      <c r="AI31" s="76" t="e">
        <f t="shared" si="24"/>
        <v>#NUM!</v>
      </c>
      <c r="AJ31" s="76" t="e">
        <f t="shared" si="25"/>
        <v>#N/A</v>
      </c>
    </row>
    <row r="32" spans="1:36" ht="12.95" customHeight="1" x14ac:dyDescent="0.15">
      <c r="A32" s="75"/>
      <c r="B32" s="107"/>
      <c r="C32" s="107"/>
      <c r="D32" s="75"/>
      <c r="E32" s="75"/>
      <c r="F32" s="4" t="str">
        <f t="shared" si="0"/>
        <v/>
      </c>
      <c r="G32" s="75"/>
      <c r="H32" s="75"/>
      <c r="I32" s="75"/>
      <c r="J32" s="1" t="s">
        <v>15</v>
      </c>
      <c r="K32" s="76" t="e">
        <f t="shared" si="1"/>
        <v>#NUM!</v>
      </c>
      <c r="L32" s="76" t="e">
        <f t="shared" si="2"/>
        <v>#NUM!</v>
      </c>
      <c r="M32" s="76" t="e">
        <f t="shared" si="3"/>
        <v>#NUM!</v>
      </c>
      <c r="N32" s="76" t="e">
        <f t="shared" si="4"/>
        <v>#NUM!</v>
      </c>
      <c r="O32" s="76" t="e">
        <f t="shared" si="5"/>
        <v>#NUM!</v>
      </c>
      <c r="P32" s="76" t="e">
        <f t="shared" si="26"/>
        <v>#N/A</v>
      </c>
      <c r="Q32" s="76" t="e">
        <f t="shared" si="6"/>
        <v>#NUM!</v>
      </c>
      <c r="R32" s="76" t="e">
        <f t="shared" si="7"/>
        <v>#NUM!</v>
      </c>
      <c r="S32" s="76" t="e">
        <f t="shared" si="8"/>
        <v>#NUM!</v>
      </c>
      <c r="T32" s="76" t="e">
        <f t="shared" si="9"/>
        <v>#NUM!</v>
      </c>
      <c r="U32" s="76" t="e">
        <f t="shared" si="10"/>
        <v>#N/A</v>
      </c>
      <c r="V32" s="76" t="e">
        <f t="shared" si="11"/>
        <v>#NUM!</v>
      </c>
      <c r="W32" s="76" t="e">
        <f t="shared" si="12"/>
        <v>#NUM!</v>
      </c>
      <c r="X32" s="76" t="e">
        <f t="shared" si="13"/>
        <v>#NUM!</v>
      </c>
      <c r="Y32" s="76" t="e">
        <f t="shared" si="14"/>
        <v>#NUM!</v>
      </c>
      <c r="Z32" s="76" t="e">
        <f t="shared" si="15"/>
        <v>#N/A</v>
      </c>
      <c r="AA32" s="76" t="e">
        <f t="shared" si="16"/>
        <v>#NUM!</v>
      </c>
      <c r="AB32" s="76" t="e">
        <f t="shared" si="17"/>
        <v>#NUM!</v>
      </c>
      <c r="AC32" s="76" t="e">
        <f t="shared" si="18"/>
        <v>#NUM!</v>
      </c>
      <c r="AD32" s="76" t="e">
        <f t="shared" si="19"/>
        <v>#NUM!</v>
      </c>
      <c r="AE32" s="76" t="e">
        <f t="shared" si="20"/>
        <v>#NUM!</v>
      </c>
      <c r="AF32" s="76" t="e">
        <f t="shared" si="21"/>
        <v>#N/A</v>
      </c>
      <c r="AG32" s="76" t="e">
        <f t="shared" si="22"/>
        <v>#NUM!</v>
      </c>
      <c r="AH32" s="76" t="e">
        <f t="shared" si="23"/>
        <v>#NUM!</v>
      </c>
      <c r="AI32" s="76" t="e">
        <f t="shared" si="24"/>
        <v>#NUM!</v>
      </c>
      <c r="AJ32" s="76" t="e">
        <f t="shared" si="25"/>
        <v>#N/A</v>
      </c>
    </row>
    <row r="33" spans="1:36" ht="12.95" customHeight="1" x14ac:dyDescent="0.15">
      <c r="A33" s="75"/>
      <c r="B33" s="107"/>
      <c r="C33" s="107"/>
      <c r="D33" s="75"/>
      <c r="E33" s="75"/>
      <c r="F33" s="4" t="str">
        <f t="shared" si="0"/>
        <v/>
      </c>
      <c r="G33" s="75"/>
      <c r="H33" s="75"/>
      <c r="I33" s="75"/>
      <c r="J33" s="1" t="s">
        <v>15</v>
      </c>
      <c r="K33" s="76" t="e">
        <f t="shared" si="1"/>
        <v>#NUM!</v>
      </c>
      <c r="L33" s="76" t="e">
        <f t="shared" si="2"/>
        <v>#NUM!</v>
      </c>
      <c r="M33" s="76" t="e">
        <f t="shared" si="3"/>
        <v>#NUM!</v>
      </c>
      <c r="N33" s="76" t="e">
        <f t="shared" si="4"/>
        <v>#NUM!</v>
      </c>
      <c r="O33" s="76" t="e">
        <f t="shared" si="5"/>
        <v>#NUM!</v>
      </c>
      <c r="P33" s="76" t="e">
        <f t="shared" si="26"/>
        <v>#N/A</v>
      </c>
      <c r="Q33" s="76" t="e">
        <f t="shared" si="6"/>
        <v>#NUM!</v>
      </c>
      <c r="R33" s="76" t="e">
        <f t="shared" si="7"/>
        <v>#NUM!</v>
      </c>
      <c r="S33" s="76" t="e">
        <f t="shared" si="8"/>
        <v>#NUM!</v>
      </c>
      <c r="T33" s="76" t="e">
        <f t="shared" si="9"/>
        <v>#NUM!</v>
      </c>
      <c r="U33" s="76" t="e">
        <f t="shared" si="10"/>
        <v>#N/A</v>
      </c>
      <c r="V33" s="76" t="e">
        <f t="shared" si="11"/>
        <v>#NUM!</v>
      </c>
      <c r="W33" s="76" t="e">
        <f t="shared" si="12"/>
        <v>#NUM!</v>
      </c>
      <c r="X33" s="76" t="e">
        <f t="shared" si="13"/>
        <v>#NUM!</v>
      </c>
      <c r="Y33" s="76" t="e">
        <f t="shared" si="14"/>
        <v>#NUM!</v>
      </c>
      <c r="Z33" s="76" t="e">
        <f t="shared" si="15"/>
        <v>#N/A</v>
      </c>
      <c r="AA33" s="76" t="e">
        <f t="shared" si="16"/>
        <v>#NUM!</v>
      </c>
      <c r="AB33" s="76" t="e">
        <f t="shared" si="17"/>
        <v>#NUM!</v>
      </c>
      <c r="AC33" s="76" t="e">
        <f t="shared" si="18"/>
        <v>#NUM!</v>
      </c>
      <c r="AD33" s="76" t="e">
        <f t="shared" si="19"/>
        <v>#NUM!</v>
      </c>
      <c r="AE33" s="76" t="e">
        <f t="shared" si="20"/>
        <v>#NUM!</v>
      </c>
      <c r="AF33" s="76" t="e">
        <f t="shared" si="21"/>
        <v>#N/A</v>
      </c>
      <c r="AG33" s="76" t="e">
        <f t="shared" si="22"/>
        <v>#NUM!</v>
      </c>
      <c r="AH33" s="76" t="e">
        <f t="shared" si="23"/>
        <v>#NUM!</v>
      </c>
      <c r="AI33" s="76" t="e">
        <f t="shared" si="24"/>
        <v>#NUM!</v>
      </c>
      <c r="AJ33" s="76" t="e">
        <f t="shared" si="25"/>
        <v>#N/A</v>
      </c>
    </row>
    <row r="34" spans="1:36" ht="12.95" customHeight="1" x14ac:dyDescent="0.15">
      <c r="A34" s="75"/>
      <c r="B34" s="107"/>
      <c r="C34" s="107"/>
      <c r="D34" s="75"/>
      <c r="E34" s="75"/>
      <c r="F34" s="4" t="str">
        <f t="shared" si="0"/>
        <v/>
      </c>
      <c r="G34" s="75"/>
      <c r="H34" s="75"/>
      <c r="I34" s="75"/>
      <c r="K34" s="76" t="e">
        <f t="shared" si="1"/>
        <v>#NUM!</v>
      </c>
      <c r="L34" s="76" t="e">
        <f t="shared" si="2"/>
        <v>#NUM!</v>
      </c>
      <c r="M34" s="76" t="e">
        <f t="shared" si="3"/>
        <v>#NUM!</v>
      </c>
      <c r="N34" s="76" t="e">
        <f t="shared" si="4"/>
        <v>#NUM!</v>
      </c>
      <c r="O34" s="76" t="e">
        <f t="shared" si="5"/>
        <v>#NUM!</v>
      </c>
      <c r="P34" s="76" t="e">
        <f t="shared" si="26"/>
        <v>#N/A</v>
      </c>
      <c r="Q34" s="76" t="e">
        <f t="shared" si="6"/>
        <v>#NUM!</v>
      </c>
      <c r="R34" s="76" t="e">
        <f t="shared" si="7"/>
        <v>#NUM!</v>
      </c>
      <c r="S34" s="76" t="e">
        <f t="shared" si="8"/>
        <v>#NUM!</v>
      </c>
      <c r="T34" s="76" t="e">
        <f t="shared" si="9"/>
        <v>#NUM!</v>
      </c>
      <c r="U34" s="76" t="e">
        <f t="shared" si="10"/>
        <v>#N/A</v>
      </c>
      <c r="V34" s="76" t="e">
        <f t="shared" si="11"/>
        <v>#NUM!</v>
      </c>
      <c r="W34" s="76" t="e">
        <f t="shared" si="12"/>
        <v>#NUM!</v>
      </c>
      <c r="X34" s="76" t="e">
        <f t="shared" si="13"/>
        <v>#NUM!</v>
      </c>
      <c r="Y34" s="76" t="e">
        <f t="shared" si="14"/>
        <v>#NUM!</v>
      </c>
      <c r="Z34" s="76" t="e">
        <f t="shared" si="15"/>
        <v>#N/A</v>
      </c>
      <c r="AA34" s="76" t="e">
        <f t="shared" si="16"/>
        <v>#NUM!</v>
      </c>
      <c r="AB34" s="76" t="e">
        <f t="shared" si="17"/>
        <v>#NUM!</v>
      </c>
      <c r="AC34" s="76" t="e">
        <f t="shared" si="18"/>
        <v>#NUM!</v>
      </c>
      <c r="AD34" s="76" t="e">
        <f t="shared" si="19"/>
        <v>#NUM!</v>
      </c>
      <c r="AE34" s="76" t="e">
        <f t="shared" si="20"/>
        <v>#NUM!</v>
      </c>
      <c r="AF34" s="76" t="e">
        <f t="shared" si="21"/>
        <v>#N/A</v>
      </c>
      <c r="AG34" s="76" t="e">
        <f t="shared" si="22"/>
        <v>#NUM!</v>
      </c>
      <c r="AH34" s="76" t="e">
        <f t="shared" si="23"/>
        <v>#NUM!</v>
      </c>
      <c r="AI34" s="76" t="e">
        <f t="shared" si="24"/>
        <v>#NUM!</v>
      </c>
      <c r="AJ34" s="76" t="e">
        <f t="shared" si="25"/>
        <v>#N/A</v>
      </c>
    </row>
    <row r="35" spans="1:36" ht="12.95" customHeight="1" x14ac:dyDescent="0.15">
      <c r="A35" s="75"/>
      <c r="B35" s="107"/>
      <c r="C35" s="107"/>
      <c r="D35" s="75"/>
      <c r="E35" s="75"/>
      <c r="F35" s="4" t="str">
        <f t="shared" si="0"/>
        <v/>
      </c>
      <c r="G35" s="75"/>
      <c r="H35" s="75"/>
      <c r="I35" s="75"/>
      <c r="K35" s="76" t="e">
        <f t="shared" si="1"/>
        <v>#NUM!</v>
      </c>
      <c r="L35" s="76" t="e">
        <f t="shared" si="2"/>
        <v>#NUM!</v>
      </c>
      <c r="M35" s="76" t="e">
        <f t="shared" si="3"/>
        <v>#NUM!</v>
      </c>
      <c r="N35" s="76" t="e">
        <f t="shared" si="4"/>
        <v>#NUM!</v>
      </c>
      <c r="O35" s="76" t="e">
        <f t="shared" si="5"/>
        <v>#NUM!</v>
      </c>
      <c r="P35" s="76" t="e">
        <f t="shared" si="26"/>
        <v>#N/A</v>
      </c>
      <c r="Q35" s="76" t="e">
        <f t="shared" si="6"/>
        <v>#NUM!</v>
      </c>
      <c r="R35" s="76" t="e">
        <f t="shared" si="7"/>
        <v>#NUM!</v>
      </c>
      <c r="S35" s="76" t="e">
        <f t="shared" si="8"/>
        <v>#NUM!</v>
      </c>
      <c r="T35" s="76" t="e">
        <f t="shared" si="9"/>
        <v>#NUM!</v>
      </c>
      <c r="U35" s="76" t="e">
        <f t="shared" si="10"/>
        <v>#N/A</v>
      </c>
      <c r="V35" s="76" t="e">
        <f t="shared" si="11"/>
        <v>#NUM!</v>
      </c>
      <c r="W35" s="76" t="e">
        <f t="shared" si="12"/>
        <v>#NUM!</v>
      </c>
      <c r="X35" s="76" t="e">
        <f t="shared" si="13"/>
        <v>#NUM!</v>
      </c>
      <c r="Y35" s="76" t="e">
        <f t="shared" si="14"/>
        <v>#NUM!</v>
      </c>
      <c r="Z35" s="76" t="e">
        <f t="shared" si="15"/>
        <v>#N/A</v>
      </c>
      <c r="AA35" s="76" t="e">
        <f t="shared" si="16"/>
        <v>#NUM!</v>
      </c>
      <c r="AB35" s="76" t="e">
        <f t="shared" si="17"/>
        <v>#NUM!</v>
      </c>
      <c r="AC35" s="76" t="e">
        <f t="shared" si="18"/>
        <v>#NUM!</v>
      </c>
      <c r="AD35" s="76" t="e">
        <f t="shared" si="19"/>
        <v>#NUM!</v>
      </c>
      <c r="AE35" s="76" t="e">
        <f t="shared" si="20"/>
        <v>#NUM!</v>
      </c>
      <c r="AF35" s="76" t="e">
        <f t="shared" si="21"/>
        <v>#N/A</v>
      </c>
      <c r="AG35" s="76" t="e">
        <f t="shared" si="22"/>
        <v>#NUM!</v>
      </c>
      <c r="AH35" s="76" t="e">
        <f t="shared" si="23"/>
        <v>#NUM!</v>
      </c>
      <c r="AI35" s="76" t="e">
        <f t="shared" si="24"/>
        <v>#NUM!</v>
      </c>
      <c r="AJ35" s="76" t="e">
        <f t="shared" si="25"/>
        <v>#N/A</v>
      </c>
    </row>
    <row r="36" spans="1:36" ht="12.95" customHeight="1" x14ac:dyDescent="0.15">
      <c r="A36" s="75"/>
      <c r="B36" s="107"/>
      <c r="C36" s="107"/>
      <c r="D36" s="75"/>
      <c r="E36" s="75"/>
      <c r="F36" s="4" t="str">
        <f t="shared" si="0"/>
        <v/>
      </c>
      <c r="G36" s="75"/>
      <c r="H36" s="75"/>
      <c r="I36" s="75"/>
      <c r="K36" s="76" t="e">
        <f t="shared" si="1"/>
        <v>#NUM!</v>
      </c>
      <c r="L36" s="76" t="e">
        <f t="shared" si="2"/>
        <v>#NUM!</v>
      </c>
      <c r="M36" s="76" t="e">
        <f t="shared" si="3"/>
        <v>#NUM!</v>
      </c>
      <c r="N36" s="76" t="e">
        <f t="shared" si="4"/>
        <v>#NUM!</v>
      </c>
      <c r="O36" s="76" t="e">
        <f t="shared" si="5"/>
        <v>#NUM!</v>
      </c>
      <c r="P36" s="76" t="e">
        <f t="shared" si="26"/>
        <v>#N/A</v>
      </c>
      <c r="Q36" s="76" t="e">
        <f t="shared" si="6"/>
        <v>#NUM!</v>
      </c>
      <c r="R36" s="76" t="e">
        <f t="shared" si="7"/>
        <v>#NUM!</v>
      </c>
      <c r="S36" s="76" t="e">
        <f t="shared" si="8"/>
        <v>#NUM!</v>
      </c>
      <c r="T36" s="76" t="e">
        <f t="shared" si="9"/>
        <v>#NUM!</v>
      </c>
      <c r="U36" s="76" t="e">
        <f t="shared" si="10"/>
        <v>#N/A</v>
      </c>
      <c r="V36" s="76" t="e">
        <f t="shared" si="11"/>
        <v>#NUM!</v>
      </c>
      <c r="W36" s="76" t="e">
        <f t="shared" si="12"/>
        <v>#NUM!</v>
      </c>
      <c r="X36" s="76" t="e">
        <f t="shared" si="13"/>
        <v>#NUM!</v>
      </c>
      <c r="Y36" s="76" t="e">
        <f t="shared" si="14"/>
        <v>#NUM!</v>
      </c>
      <c r="Z36" s="76" t="e">
        <f t="shared" si="15"/>
        <v>#N/A</v>
      </c>
      <c r="AA36" s="76" t="e">
        <f t="shared" si="16"/>
        <v>#NUM!</v>
      </c>
      <c r="AB36" s="76" t="e">
        <f t="shared" si="17"/>
        <v>#NUM!</v>
      </c>
      <c r="AC36" s="76" t="e">
        <f t="shared" si="18"/>
        <v>#NUM!</v>
      </c>
      <c r="AD36" s="76" t="e">
        <f t="shared" si="19"/>
        <v>#NUM!</v>
      </c>
      <c r="AE36" s="76" t="e">
        <f t="shared" si="20"/>
        <v>#NUM!</v>
      </c>
      <c r="AF36" s="76" t="e">
        <f t="shared" si="21"/>
        <v>#N/A</v>
      </c>
      <c r="AG36" s="76" t="e">
        <f t="shared" si="22"/>
        <v>#NUM!</v>
      </c>
      <c r="AH36" s="76" t="e">
        <f t="shared" si="23"/>
        <v>#NUM!</v>
      </c>
      <c r="AI36" s="76" t="e">
        <f t="shared" si="24"/>
        <v>#NUM!</v>
      </c>
      <c r="AJ36" s="76" t="e">
        <f t="shared" si="25"/>
        <v>#N/A</v>
      </c>
    </row>
    <row r="37" spans="1:36" ht="12.95" customHeight="1" x14ac:dyDescent="0.15">
      <c r="A37" s="75"/>
      <c r="B37" s="107"/>
      <c r="C37" s="107"/>
      <c r="D37" s="75"/>
      <c r="E37" s="75"/>
      <c r="F37" s="4" t="str">
        <f t="shared" si="0"/>
        <v/>
      </c>
      <c r="G37" s="75"/>
      <c r="H37" s="75"/>
      <c r="I37" s="75"/>
      <c r="K37" s="76" t="e">
        <f t="shared" si="1"/>
        <v>#NUM!</v>
      </c>
      <c r="L37" s="76" t="e">
        <f t="shared" si="2"/>
        <v>#NUM!</v>
      </c>
      <c r="M37" s="76" t="e">
        <f t="shared" si="3"/>
        <v>#NUM!</v>
      </c>
      <c r="N37" s="76" t="e">
        <f t="shared" si="4"/>
        <v>#NUM!</v>
      </c>
      <c r="O37" s="76" t="e">
        <f t="shared" si="5"/>
        <v>#NUM!</v>
      </c>
      <c r="P37" s="76" t="e">
        <f t="shared" si="26"/>
        <v>#N/A</v>
      </c>
      <c r="Q37" s="76" t="e">
        <f t="shared" si="6"/>
        <v>#NUM!</v>
      </c>
      <c r="R37" s="76" t="e">
        <f t="shared" si="7"/>
        <v>#NUM!</v>
      </c>
      <c r="S37" s="76" t="e">
        <f t="shared" si="8"/>
        <v>#NUM!</v>
      </c>
      <c r="T37" s="76" t="e">
        <f t="shared" si="9"/>
        <v>#NUM!</v>
      </c>
      <c r="U37" s="76" t="e">
        <f t="shared" si="10"/>
        <v>#N/A</v>
      </c>
      <c r="V37" s="76" t="e">
        <f t="shared" si="11"/>
        <v>#NUM!</v>
      </c>
      <c r="W37" s="76" t="e">
        <f t="shared" si="12"/>
        <v>#NUM!</v>
      </c>
      <c r="X37" s="76" t="e">
        <f t="shared" si="13"/>
        <v>#NUM!</v>
      </c>
      <c r="Y37" s="76" t="e">
        <f t="shared" si="14"/>
        <v>#NUM!</v>
      </c>
      <c r="Z37" s="76" t="e">
        <f t="shared" si="15"/>
        <v>#N/A</v>
      </c>
      <c r="AA37" s="76" t="e">
        <f t="shared" si="16"/>
        <v>#NUM!</v>
      </c>
      <c r="AB37" s="76" t="e">
        <f t="shared" si="17"/>
        <v>#NUM!</v>
      </c>
      <c r="AC37" s="76" t="e">
        <f t="shared" si="18"/>
        <v>#NUM!</v>
      </c>
      <c r="AD37" s="76" t="e">
        <f t="shared" si="19"/>
        <v>#NUM!</v>
      </c>
      <c r="AE37" s="76" t="e">
        <f t="shared" si="20"/>
        <v>#NUM!</v>
      </c>
      <c r="AF37" s="76" t="e">
        <f t="shared" si="21"/>
        <v>#N/A</v>
      </c>
      <c r="AG37" s="76" t="e">
        <f t="shared" si="22"/>
        <v>#NUM!</v>
      </c>
      <c r="AH37" s="76" t="e">
        <f t="shared" si="23"/>
        <v>#NUM!</v>
      </c>
      <c r="AI37" s="76" t="e">
        <f t="shared" si="24"/>
        <v>#NUM!</v>
      </c>
      <c r="AJ37" s="76" t="e">
        <f t="shared" si="25"/>
        <v>#N/A</v>
      </c>
    </row>
    <row r="38" spans="1:36" ht="12.95" customHeight="1" x14ac:dyDescent="0.15">
      <c r="A38" s="75"/>
      <c r="B38" s="107"/>
      <c r="C38" s="107"/>
      <c r="D38" s="75"/>
      <c r="E38" s="75"/>
      <c r="F38" s="4" t="str">
        <f t="shared" si="0"/>
        <v/>
      </c>
      <c r="G38" s="75"/>
      <c r="H38" s="75"/>
      <c r="I38" s="75"/>
      <c r="K38" s="76" t="e">
        <f t="shared" si="1"/>
        <v>#NUM!</v>
      </c>
      <c r="L38" s="76" t="e">
        <f t="shared" si="2"/>
        <v>#NUM!</v>
      </c>
      <c r="M38" s="76" t="e">
        <f t="shared" si="3"/>
        <v>#NUM!</v>
      </c>
      <c r="N38" s="76" t="e">
        <f t="shared" si="4"/>
        <v>#NUM!</v>
      </c>
      <c r="O38" s="76" t="e">
        <f t="shared" si="5"/>
        <v>#NUM!</v>
      </c>
      <c r="P38" s="76" t="e">
        <f t="shared" si="26"/>
        <v>#N/A</v>
      </c>
      <c r="Q38" s="76" t="e">
        <f t="shared" si="6"/>
        <v>#NUM!</v>
      </c>
      <c r="R38" s="76" t="e">
        <f t="shared" si="7"/>
        <v>#NUM!</v>
      </c>
      <c r="S38" s="76" t="e">
        <f t="shared" si="8"/>
        <v>#NUM!</v>
      </c>
      <c r="T38" s="76" t="e">
        <f t="shared" si="9"/>
        <v>#NUM!</v>
      </c>
      <c r="U38" s="76" t="e">
        <f t="shared" si="10"/>
        <v>#N/A</v>
      </c>
      <c r="V38" s="76" t="e">
        <f t="shared" si="11"/>
        <v>#NUM!</v>
      </c>
      <c r="W38" s="76" t="e">
        <f t="shared" si="12"/>
        <v>#NUM!</v>
      </c>
      <c r="X38" s="76" t="e">
        <f t="shared" si="13"/>
        <v>#NUM!</v>
      </c>
      <c r="Y38" s="76" t="e">
        <f t="shared" si="14"/>
        <v>#NUM!</v>
      </c>
      <c r="Z38" s="76" t="e">
        <f t="shared" si="15"/>
        <v>#N/A</v>
      </c>
      <c r="AA38" s="76" t="e">
        <f t="shared" si="16"/>
        <v>#NUM!</v>
      </c>
      <c r="AB38" s="76" t="e">
        <f t="shared" si="17"/>
        <v>#NUM!</v>
      </c>
      <c r="AC38" s="76" t="e">
        <f t="shared" si="18"/>
        <v>#NUM!</v>
      </c>
      <c r="AD38" s="76" t="e">
        <f t="shared" si="19"/>
        <v>#NUM!</v>
      </c>
      <c r="AE38" s="76" t="e">
        <f t="shared" si="20"/>
        <v>#NUM!</v>
      </c>
      <c r="AF38" s="76" t="e">
        <f t="shared" si="21"/>
        <v>#N/A</v>
      </c>
      <c r="AG38" s="76" t="e">
        <f t="shared" si="22"/>
        <v>#NUM!</v>
      </c>
      <c r="AH38" s="76" t="e">
        <f t="shared" si="23"/>
        <v>#NUM!</v>
      </c>
      <c r="AI38" s="76" t="e">
        <f t="shared" si="24"/>
        <v>#NUM!</v>
      </c>
      <c r="AJ38" s="76" t="e">
        <f t="shared" si="25"/>
        <v>#N/A</v>
      </c>
    </row>
    <row r="39" spans="1:36" ht="12.95" customHeight="1" x14ac:dyDescent="0.15">
      <c r="A39" s="75"/>
      <c r="B39" s="107"/>
      <c r="C39" s="107"/>
      <c r="D39" s="75"/>
      <c r="E39" s="75"/>
      <c r="F39" s="4" t="str">
        <f t="shared" si="0"/>
        <v/>
      </c>
      <c r="G39" s="75"/>
      <c r="H39" s="75"/>
      <c r="I39" s="75"/>
      <c r="K39" s="76" t="e">
        <f t="shared" si="1"/>
        <v>#NUM!</v>
      </c>
      <c r="L39" s="76" t="e">
        <f t="shared" si="2"/>
        <v>#NUM!</v>
      </c>
      <c r="M39" s="76" t="e">
        <f t="shared" si="3"/>
        <v>#NUM!</v>
      </c>
      <c r="N39" s="76" t="e">
        <f t="shared" si="4"/>
        <v>#NUM!</v>
      </c>
      <c r="O39" s="76" t="e">
        <f t="shared" si="5"/>
        <v>#NUM!</v>
      </c>
      <c r="P39" s="76" t="e">
        <f t="shared" si="26"/>
        <v>#N/A</v>
      </c>
      <c r="Q39" s="76" t="e">
        <f t="shared" si="6"/>
        <v>#NUM!</v>
      </c>
      <c r="R39" s="76" t="e">
        <f t="shared" si="7"/>
        <v>#NUM!</v>
      </c>
      <c r="S39" s="76" t="e">
        <f t="shared" si="8"/>
        <v>#NUM!</v>
      </c>
      <c r="T39" s="76" t="e">
        <f t="shared" si="9"/>
        <v>#NUM!</v>
      </c>
      <c r="U39" s="76" t="e">
        <f t="shared" si="10"/>
        <v>#N/A</v>
      </c>
      <c r="V39" s="76" t="e">
        <f t="shared" si="11"/>
        <v>#NUM!</v>
      </c>
      <c r="W39" s="76" t="e">
        <f t="shared" si="12"/>
        <v>#NUM!</v>
      </c>
      <c r="X39" s="76" t="e">
        <f t="shared" si="13"/>
        <v>#NUM!</v>
      </c>
      <c r="Y39" s="76" t="e">
        <f t="shared" si="14"/>
        <v>#NUM!</v>
      </c>
      <c r="Z39" s="76" t="e">
        <f t="shared" si="15"/>
        <v>#N/A</v>
      </c>
      <c r="AA39" s="76" t="e">
        <f t="shared" si="16"/>
        <v>#NUM!</v>
      </c>
      <c r="AB39" s="76" t="e">
        <f t="shared" si="17"/>
        <v>#NUM!</v>
      </c>
      <c r="AC39" s="76" t="e">
        <f t="shared" si="18"/>
        <v>#NUM!</v>
      </c>
      <c r="AD39" s="76" t="e">
        <f t="shared" si="19"/>
        <v>#NUM!</v>
      </c>
      <c r="AE39" s="76" t="e">
        <f t="shared" si="20"/>
        <v>#NUM!</v>
      </c>
      <c r="AF39" s="76" t="e">
        <f t="shared" si="21"/>
        <v>#N/A</v>
      </c>
      <c r="AG39" s="76" t="e">
        <f t="shared" si="22"/>
        <v>#NUM!</v>
      </c>
      <c r="AH39" s="76" t="e">
        <f t="shared" si="23"/>
        <v>#NUM!</v>
      </c>
      <c r="AI39" s="76" t="e">
        <f t="shared" si="24"/>
        <v>#NUM!</v>
      </c>
      <c r="AJ39" s="76" t="e">
        <f t="shared" si="25"/>
        <v>#N/A</v>
      </c>
    </row>
    <row r="40" spans="1:36" ht="12.95" customHeight="1" x14ac:dyDescent="0.15">
      <c r="A40" s="75"/>
      <c r="B40" s="107"/>
      <c r="C40" s="107"/>
      <c r="D40" s="75"/>
      <c r="E40" s="75"/>
      <c r="F40" s="4" t="str">
        <f t="shared" si="0"/>
        <v/>
      </c>
      <c r="G40" s="75"/>
      <c r="H40" s="75"/>
      <c r="I40" s="75"/>
      <c r="K40" s="76" t="e">
        <f t="shared" si="1"/>
        <v>#NUM!</v>
      </c>
      <c r="L40" s="76" t="e">
        <f t="shared" si="2"/>
        <v>#NUM!</v>
      </c>
      <c r="M40" s="76" t="e">
        <f t="shared" si="3"/>
        <v>#NUM!</v>
      </c>
      <c r="N40" s="76" t="e">
        <f t="shared" si="4"/>
        <v>#NUM!</v>
      </c>
      <c r="O40" s="76" t="e">
        <f t="shared" si="5"/>
        <v>#NUM!</v>
      </c>
      <c r="P40" s="76" t="e">
        <f t="shared" si="26"/>
        <v>#N/A</v>
      </c>
      <c r="Q40" s="76" t="e">
        <f t="shared" si="6"/>
        <v>#NUM!</v>
      </c>
      <c r="R40" s="76" t="e">
        <f t="shared" si="7"/>
        <v>#NUM!</v>
      </c>
      <c r="S40" s="76" t="e">
        <f t="shared" si="8"/>
        <v>#NUM!</v>
      </c>
      <c r="T40" s="76" t="e">
        <f t="shared" si="9"/>
        <v>#NUM!</v>
      </c>
      <c r="U40" s="76" t="e">
        <f t="shared" si="10"/>
        <v>#N/A</v>
      </c>
      <c r="V40" s="76" t="e">
        <f t="shared" si="11"/>
        <v>#NUM!</v>
      </c>
      <c r="W40" s="76" t="e">
        <f t="shared" si="12"/>
        <v>#NUM!</v>
      </c>
      <c r="X40" s="76" t="e">
        <f t="shared" si="13"/>
        <v>#NUM!</v>
      </c>
      <c r="Y40" s="76" t="e">
        <f t="shared" si="14"/>
        <v>#NUM!</v>
      </c>
      <c r="Z40" s="76" t="e">
        <f t="shared" si="15"/>
        <v>#N/A</v>
      </c>
      <c r="AA40" s="76" t="e">
        <f t="shared" si="16"/>
        <v>#NUM!</v>
      </c>
      <c r="AB40" s="76" t="e">
        <f t="shared" si="17"/>
        <v>#NUM!</v>
      </c>
      <c r="AC40" s="76" t="e">
        <f t="shared" si="18"/>
        <v>#NUM!</v>
      </c>
      <c r="AD40" s="76" t="e">
        <f t="shared" si="19"/>
        <v>#NUM!</v>
      </c>
      <c r="AE40" s="76" t="e">
        <f t="shared" si="20"/>
        <v>#NUM!</v>
      </c>
      <c r="AF40" s="76" t="e">
        <f t="shared" si="21"/>
        <v>#N/A</v>
      </c>
      <c r="AG40" s="76" t="e">
        <f t="shared" si="22"/>
        <v>#NUM!</v>
      </c>
      <c r="AH40" s="76" t="e">
        <f t="shared" si="23"/>
        <v>#NUM!</v>
      </c>
      <c r="AI40" s="76" t="e">
        <f t="shared" si="24"/>
        <v>#NUM!</v>
      </c>
      <c r="AJ40" s="76" t="e">
        <f t="shared" si="25"/>
        <v>#N/A</v>
      </c>
    </row>
    <row r="41" spans="1:36" ht="12.95" customHeight="1" x14ac:dyDescent="0.15">
      <c r="A41" s="75"/>
      <c r="B41" s="107"/>
      <c r="C41" s="107"/>
      <c r="D41" s="75"/>
      <c r="E41" s="75"/>
      <c r="F41" s="4" t="str">
        <f t="shared" si="0"/>
        <v/>
      </c>
      <c r="G41" s="75"/>
      <c r="H41" s="75"/>
      <c r="I41" s="75"/>
      <c r="K41" s="76" t="e">
        <f t="shared" si="1"/>
        <v>#NUM!</v>
      </c>
      <c r="L41" s="76" t="e">
        <f t="shared" si="2"/>
        <v>#NUM!</v>
      </c>
      <c r="M41" s="76" t="e">
        <f t="shared" si="3"/>
        <v>#NUM!</v>
      </c>
      <c r="N41" s="76" t="e">
        <f t="shared" si="4"/>
        <v>#NUM!</v>
      </c>
      <c r="O41" s="76" t="e">
        <f t="shared" si="5"/>
        <v>#NUM!</v>
      </c>
      <c r="P41" s="76" t="e">
        <f t="shared" si="26"/>
        <v>#N/A</v>
      </c>
      <c r="Q41" s="76" t="e">
        <f t="shared" si="6"/>
        <v>#NUM!</v>
      </c>
      <c r="R41" s="76" t="e">
        <f t="shared" si="7"/>
        <v>#NUM!</v>
      </c>
      <c r="S41" s="76" t="e">
        <f t="shared" si="8"/>
        <v>#NUM!</v>
      </c>
      <c r="T41" s="76" t="e">
        <f t="shared" si="9"/>
        <v>#NUM!</v>
      </c>
      <c r="U41" s="76" t="e">
        <f t="shared" si="10"/>
        <v>#N/A</v>
      </c>
      <c r="V41" s="76" t="e">
        <f t="shared" si="11"/>
        <v>#NUM!</v>
      </c>
      <c r="W41" s="76" t="e">
        <f t="shared" si="12"/>
        <v>#NUM!</v>
      </c>
      <c r="X41" s="76" t="e">
        <f t="shared" si="13"/>
        <v>#NUM!</v>
      </c>
      <c r="Y41" s="76" t="e">
        <f t="shared" si="14"/>
        <v>#NUM!</v>
      </c>
      <c r="Z41" s="76" t="e">
        <f t="shared" si="15"/>
        <v>#N/A</v>
      </c>
      <c r="AA41" s="76" t="e">
        <f t="shared" si="16"/>
        <v>#NUM!</v>
      </c>
      <c r="AB41" s="76" t="e">
        <f t="shared" si="17"/>
        <v>#NUM!</v>
      </c>
      <c r="AC41" s="76" t="e">
        <f t="shared" si="18"/>
        <v>#NUM!</v>
      </c>
      <c r="AD41" s="76" t="e">
        <f t="shared" si="19"/>
        <v>#NUM!</v>
      </c>
      <c r="AE41" s="76" t="e">
        <f t="shared" si="20"/>
        <v>#NUM!</v>
      </c>
      <c r="AF41" s="76" t="e">
        <f t="shared" si="21"/>
        <v>#N/A</v>
      </c>
      <c r="AG41" s="76" t="e">
        <f t="shared" si="22"/>
        <v>#NUM!</v>
      </c>
      <c r="AH41" s="76" t="e">
        <f t="shared" si="23"/>
        <v>#NUM!</v>
      </c>
      <c r="AI41" s="76" t="e">
        <f t="shared" si="24"/>
        <v>#NUM!</v>
      </c>
      <c r="AJ41" s="76" t="e">
        <f t="shared" si="25"/>
        <v>#N/A</v>
      </c>
    </row>
    <row r="42" spans="1:36" ht="12.95" customHeight="1" x14ac:dyDescent="0.15">
      <c r="A42" s="75"/>
      <c r="B42" s="107"/>
      <c r="C42" s="107"/>
      <c r="D42" s="75"/>
      <c r="E42" s="75"/>
      <c r="F42" s="4" t="str">
        <f t="shared" si="0"/>
        <v/>
      </c>
      <c r="G42" s="75"/>
      <c r="H42" s="75"/>
      <c r="I42" s="75"/>
      <c r="K42" s="76" t="e">
        <f t="shared" si="1"/>
        <v>#NUM!</v>
      </c>
      <c r="L42" s="76" t="e">
        <f t="shared" si="2"/>
        <v>#NUM!</v>
      </c>
      <c r="M42" s="76" t="e">
        <f t="shared" si="3"/>
        <v>#NUM!</v>
      </c>
      <c r="N42" s="76" t="e">
        <f t="shared" si="4"/>
        <v>#NUM!</v>
      </c>
      <c r="O42" s="76" t="e">
        <f t="shared" si="5"/>
        <v>#NUM!</v>
      </c>
      <c r="P42" s="76" t="e">
        <f t="shared" si="26"/>
        <v>#N/A</v>
      </c>
      <c r="Q42" s="76" t="e">
        <f t="shared" si="6"/>
        <v>#NUM!</v>
      </c>
      <c r="R42" s="76" t="e">
        <f t="shared" si="7"/>
        <v>#NUM!</v>
      </c>
      <c r="S42" s="76" t="e">
        <f t="shared" si="8"/>
        <v>#NUM!</v>
      </c>
      <c r="T42" s="76" t="e">
        <f t="shared" si="9"/>
        <v>#NUM!</v>
      </c>
      <c r="U42" s="76" t="e">
        <f t="shared" si="10"/>
        <v>#N/A</v>
      </c>
      <c r="V42" s="76" t="e">
        <f t="shared" si="11"/>
        <v>#NUM!</v>
      </c>
      <c r="W42" s="76" t="e">
        <f t="shared" si="12"/>
        <v>#NUM!</v>
      </c>
      <c r="X42" s="76" t="e">
        <f t="shared" si="13"/>
        <v>#NUM!</v>
      </c>
      <c r="Y42" s="76" t="e">
        <f t="shared" si="14"/>
        <v>#NUM!</v>
      </c>
      <c r="Z42" s="76" t="e">
        <f t="shared" si="15"/>
        <v>#N/A</v>
      </c>
      <c r="AA42" s="76" t="e">
        <f t="shared" si="16"/>
        <v>#NUM!</v>
      </c>
      <c r="AB42" s="76" t="e">
        <f t="shared" si="17"/>
        <v>#NUM!</v>
      </c>
      <c r="AC42" s="76" t="e">
        <f t="shared" si="18"/>
        <v>#NUM!</v>
      </c>
      <c r="AD42" s="76" t="e">
        <f t="shared" si="19"/>
        <v>#NUM!</v>
      </c>
      <c r="AE42" s="76" t="e">
        <f t="shared" si="20"/>
        <v>#NUM!</v>
      </c>
      <c r="AF42" s="76" t="e">
        <f t="shared" si="21"/>
        <v>#N/A</v>
      </c>
      <c r="AG42" s="76" t="e">
        <f t="shared" si="22"/>
        <v>#NUM!</v>
      </c>
      <c r="AH42" s="76" t="e">
        <f t="shared" si="23"/>
        <v>#NUM!</v>
      </c>
      <c r="AI42" s="76" t="e">
        <f t="shared" si="24"/>
        <v>#NUM!</v>
      </c>
      <c r="AJ42" s="76" t="e">
        <f t="shared" si="25"/>
        <v>#N/A</v>
      </c>
    </row>
    <row r="43" spans="1:36" ht="12.95" customHeight="1" x14ac:dyDescent="0.15">
      <c r="A43" s="75"/>
      <c r="B43" s="107"/>
      <c r="C43" s="107"/>
      <c r="D43" s="75"/>
      <c r="E43" s="75"/>
      <c r="F43" s="4" t="str">
        <f t="shared" si="0"/>
        <v/>
      </c>
      <c r="G43" s="75"/>
      <c r="H43" s="75"/>
      <c r="I43" s="75"/>
      <c r="K43" s="76" t="e">
        <f t="shared" si="1"/>
        <v>#NUM!</v>
      </c>
      <c r="L43" s="76" t="e">
        <f t="shared" si="2"/>
        <v>#NUM!</v>
      </c>
      <c r="M43" s="76" t="e">
        <f t="shared" si="3"/>
        <v>#NUM!</v>
      </c>
      <c r="N43" s="76" t="e">
        <f t="shared" si="4"/>
        <v>#NUM!</v>
      </c>
      <c r="O43" s="76" t="e">
        <f t="shared" si="5"/>
        <v>#NUM!</v>
      </c>
      <c r="P43" s="76" t="e">
        <f t="shared" si="26"/>
        <v>#N/A</v>
      </c>
      <c r="Q43" s="76" t="e">
        <f t="shared" si="6"/>
        <v>#NUM!</v>
      </c>
      <c r="R43" s="76" t="e">
        <f t="shared" si="7"/>
        <v>#NUM!</v>
      </c>
      <c r="S43" s="76" t="e">
        <f t="shared" si="8"/>
        <v>#NUM!</v>
      </c>
      <c r="T43" s="76" t="e">
        <f t="shared" si="9"/>
        <v>#NUM!</v>
      </c>
      <c r="U43" s="76" t="e">
        <f t="shared" si="10"/>
        <v>#N/A</v>
      </c>
      <c r="V43" s="76" t="e">
        <f t="shared" si="11"/>
        <v>#NUM!</v>
      </c>
      <c r="W43" s="76" t="e">
        <f t="shared" si="12"/>
        <v>#NUM!</v>
      </c>
      <c r="X43" s="76" t="e">
        <f t="shared" si="13"/>
        <v>#NUM!</v>
      </c>
      <c r="Y43" s="76" t="e">
        <f t="shared" si="14"/>
        <v>#NUM!</v>
      </c>
      <c r="Z43" s="76" t="e">
        <f t="shared" si="15"/>
        <v>#N/A</v>
      </c>
      <c r="AA43" s="76" t="e">
        <f t="shared" si="16"/>
        <v>#NUM!</v>
      </c>
      <c r="AB43" s="76" t="e">
        <f t="shared" si="17"/>
        <v>#NUM!</v>
      </c>
      <c r="AC43" s="76" t="e">
        <f t="shared" si="18"/>
        <v>#NUM!</v>
      </c>
      <c r="AD43" s="76" t="e">
        <f t="shared" si="19"/>
        <v>#NUM!</v>
      </c>
      <c r="AE43" s="76" t="e">
        <f t="shared" si="20"/>
        <v>#NUM!</v>
      </c>
      <c r="AF43" s="76" t="e">
        <f t="shared" si="21"/>
        <v>#N/A</v>
      </c>
      <c r="AG43" s="76" t="e">
        <f t="shared" si="22"/>
        <v>#NUM!</v>
      </c>
      <c r="AH43" s="76" t="e">
        <f t="shared" si="23"/>
        <v>#NUM!</v>
      </c>
      <c r="AI43" s="76" t="e">
        <f t="shared" si="24"/>
        <v>#NUM!</v>
      </c>
      <c r="AJ43" s="7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5" t="s">
        <v>18</v>
      </c>
      <c r="D46" s="75" t="s">
        <v>19</v>
      </c>
      <c r="E46" s="75" t="s">
        <v>20</v>
      </c>
      <c r="F46" s="10"/>
      <c r="G46" s="5" t="s">
        <v>21</v>
      </c>
      <c r="H46" s="12"/>
      <c r="I46" s="104" t="s">
        <v>140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13</v>
      </c>
      <c r="D47" s="14">
        <f>COUNTIF(G4:G43,"*下層*")</f>
        <v>1</v>
      </c>
      <c r="E47" s="14">
        <f>COUNTA(A4:A43)</f>
        <v>14</v>
      </c>
      <c r="F47" s="10"/>
      <c r="G47" s="15">
        <f>C47*100</f>
        <v>1300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15</v>
      </c>
      <c r="D48" s="14">
        <f>IF(D47&gt;0,ROUND(SUMIF(G4:G43,"*下層*",E4:E43)/D47,0),"")</f>
        <v>8</v>
      </c>
      <c r="E48" s="14">
        <f>ROUND(SUM(E4:E43)/E47,0)</f>
        <v>14</v>
      </c>
      <c r="F48" s="13"/>
      <c r="G48" s="15">
        <f>C48</f>
        <v>15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20</v>
      </c>
      <c r="D49" s="14">
        <f>IF(D47&gt;0,ROUND(SUMIF(G4:G43,"*下層*",D4:D43)/D47,0),"")</f>
        <v>14</v>
      </c>
      <c r="E49" s="14">
        <f>ROUND(SUM(D4:D43)/E47,0)</f>
        <v>19</v>
      </c>
      <c r="F49" s="13"/>
      <c r="G49" s="15">
        <f>C49</f>
        <v>20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3.2</v>
      </c>
      <c r="D50" s="16">
        <f>SUMIF(G4:G43,"*下層*",F4:F43)</f>
        <v>0.06</v>
      </c>
      <c r="E50" s="4">
        <f>SUM(F4:F43)</f>
        <v>3.2600000000000002</v>
      </c>
      <c r="F50" s="13"/>
      <c r="G50" s="17">
        <f>C50*100</f>
        <v>320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形状比＝75、Sr＝18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5" t="s">
        <v>18</v>
      </c>
      <c r="D53" s="75" t="s">
        <v>19</v>
      </c>
      <c r="E53" s="75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4</v>
      </c>
      <c r="D54" s="14">
        <f>COUNTIF(H4:H43,"▲")</f>
        <v>1</v>
      </c>
      <c r="E54" s="14">
        <f>COUNTA(H4:H43)</f>
        <v>5</v>
      </c>
      <c r="F54" s="10"/>
      <c r="G54" s="15">
        <f>C54*100</f>
        <v>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14</v>
      </c>
      <c r="D55" s="14">
        <f>IF(D54&gt;0,ROUND(SUMIF(H4:H43,"▲",E4:E43)/D54,0),"")</f>
        <v>8</v>
      </c>
      <c r="E55" s="14">
        <f>ROUND(SUMIF(H4:H43,"*",E4:E43)/E54,0)</f>
        <v>13</v>
      </c>
      <c r="F55" s="13"/>
      <c r="G55" s="15">
        <f>C55</f>
        <v>14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19</v>
      </c>
      <c r="D56" s="14">
        <f>IF(D54&gt;0,ROUND(SUMIF(H4:H43,"▲",D4:D43)/D54,0),"")</f>
        <v>14</v>
      </c>
      <c r="E56" s="14">
        <f>ROUND(SUMIF(H4:H43,"*",D4:D43)/E54,0)</f>
        <v>18</v>
      </c>
      <c r="F56" s="13"/>
      <c r="G56" s="15">
        <f>C56</f>
        <v>19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0.87</v>
      </c>
      <c r="D57" s="16">
        <f>SUMIF(H4:H43,"▲",F4:F43)</f>
        <v>0.06</v>
      </c>
      <c r="E57" s="16">
        <f>SUM(C57:D57)</f>
        <v>0.92999999999999994</v>
      </c>
      <c r="F57" s="13"/>
      <c r="G57" s="19">
        <f>C57*100</f>
        <v>87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5" t="s">
        <v>18</v>
      </c>
      <c r="D60" s="75" t="s">
        <v>19</v>
      </c>
      <c r="E60" s="75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30.8</v>
      </c>
      <c r="D61" s="20">
        <f>IF(D47&gt;0,ROUND(D54/D47*100,1),"")</f>
        <v>100</v>
      </c>
      <c r="E61" s="20">
        <f>ROUND(E54/E47*100,1)</f>
        <v>35.700000000000003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27.2</v>
      </c>
      <c r="D62" s="20">
        <f>IF(D47&gt;0,ROUND(D57/D50*100,1),"")</f>
        <v>100</v>
      </c>
      <c r="E62" s="20">
        <f>ROUND(E57/E50*100,1)</f>
        <v>28.5</v>
      </c>
      <c r="F62" s="10"/>
      <c r="G62" s="10"/>
      <c r="H62" s="10"/>
      <c r="I62" s="106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57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5" t="s">
        <v>18</v>
      </c>
      <c r="D65" s="75" t="s">
        <v>19</v>
      </c>
      <c r="E65" s="7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9</v>
      </c>
      <c r="D66" s="14">
        <f>D47-D54</f>
        <v>0</v>
      </c>
      <c r="E66" s="14">
        <f>SUM(C66:D66)</f>
        <v>9</v>
      </c>
      <c r="F66" s="10"/>
      <c r="G66" s="15">
        <f>C66*100</f>
        <v>900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2.33</v>
      </c>
      <c r="D69" s="16" t="str">
        <f>IF(D66&gt;0,D50-D57,"")</f>
        <v/>
      </c>
      <c r="E69" s="4">
        <f>SUM(C69:D69)</f>
        <v>2.33</v>
      </c>
      <c r="F69" s="13"/>
      <c r="G69" s="17">
        <f>C69*100</f>
        <v>233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形状比＝75、Sr＝22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5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007" priority="16" stopIfTrue="1">
      <formula>AND(($H4="スギ"),(#REF!&lt;12))</formula>
    </cfRule>
  </conditionalFormatting>
  <conditionalFormatting sqref="L4:L43">
    <cfRule type="expression" dxfId="1006" priority="15" stopIfTrue="1">
      <formula>AND(($H4="スギ"),(#REF!&lt;22),(#REF!&gt;=12))</formula>
    </cfRule>
  </conditionalFormatting>
  <conditionalFormatting sqref="M4:M43">
    <cfRule type="expression" dxfId="1005" priority="14" stopIfTrue="1">
      <formula>AND(($H4="スギ"),(#REF!&lt;32),(#REF!&gt;=22))</formula>
    </cfRule>
  </conditionalFormatting>
  <conditionalFormatting sqref="N4:N43">
    <cfRule type="expression" dxfId="1004" priority="13" stopIfTrue="1">
      <formula>AND(($H4="スギ"),(#REF!&lt;42),(#REF!&gt;=32))</formula>
    </cfRule>
  </conditionalFormatting>
  <conditionalFormatting sqref="U4:U43 Z4:AF43 AJ4:AJ43 O4:P43">
    <cfRule type="expression" dxfId="1003" priority="12" stopIfTrue="1">
      <formula>AND(($H4="スギ"),(#REF!&gt;=42))</formula>
    </cfRule>
  </conditionalFormatting>
  <conditionalFormatting sqref="Q4:Q43 AA4:AA43">
    <cfRule type="expression" dxfId="1002" priority="11" stopIfTrue="1">
      <formula>AND(($H4="ヒノキ"),(#REF!&lt;12))</formula>
    </cfRule>
  </conditionalFormatting>
  <conditionalFormatting sqref="R4:R43 AB4:AE43">
    <cfRule type="expression" dxfId="1001" priority="10" stopIfTrue="1">
      <formula>AND(($H4="ヒノキ"),(#REF!&lt;22),(#REF!&gt;=12))</formula>
    </cfRule>
  </conditionalFormatting>
  <conditionalFormatting sqref="S4:S43">
    <cfRule type="expression" dxfId="1000" priority="9" stopIfTrue="1">
      <formula>AND(($H4="ヒノキ"),(#REF!&lt;32),(#REF!&gt;=22))</formula>
    </cfRule>
  </conditionalFormatting>
  <conditionalFormatting sqref="T4:U43 Z4:AF43 AJ4:AJ43">
    <cfRule type="expression" dxfId="999" priority="8" stopIfTrue="1">
      <formula>AND(($H4="ヒノキ"),(#REF!&gt;=32))</formula>
    </cfRule>
  </conditionalFormatting>
  <conditionalFormatting sqref="V4:V43 AA4:AA43">
    <cfRule type="expression" dxfId="998" priority="7" stopIfTrue="1">
      <formula>AND(($H4="アカマツ"),(#REF!&lt;12))</formula>
    </cfRule>
  </conditionalFormatting>
  <conditionalFormatting sqref="W4:W43 AB4:AB43">
    <cfRule type="expression" dxfId="997" priority="6" stopIfTrue="1">
      <formula>AND(($H4="アカマツ"),(#REF!&lt;22),(#REF!&gt;=12))</formula>
    </cfRule>
  </conditionalFormatting>
  <conditionalFormatting sqref="X4:X43 AC4:AC43">
    <cfRule type="expression" dxfId="996" priority="5" stopIfTrue="1">
      <formula>AND(($H4="アカマツ"),(#REF!&lt;42),(#REF!&gt;=22))</formula>
    </cfRule>
  </conditionalFormatting>
  <conditionalFormatting sqref="Y4:AF43 AJ4:AJ43">
    <cfRule type="expression" dxfId="995" priority="4" stopIfTrue="1">
      <formula>AND(($H4="アカマツ"),(#REF!&gt;=42))</formula>
    </cfRule>
  </conditionalFormatting>
  <conditionalFormatting sqref="AG4:AG43">
    <cfRule type="expression" dxfId="994" priority="3" stopIfTrue="1">
      <formula>AND(($H4&lt;&gt;"スギ"),($H4&lt;&gt;"ヒノキ"),($H4&lt;&gt;"アカマツ"),(#REF!&lt;12))</formula>
    </cfRule>
  </conditionalFormatting>
  <conditionalFormatting sqref="AH4:AH43">
    <cfRule type="expression" dxfId="99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9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CC6C7-7BBE-4597-95B7-5742E8C7AC94}">
  <sheetPr>
    <tabColor rgb="FFFFFF00"/>
  </sheetPr>
  <dimension ref="A1:AJ120"/>
  <sheetViews>
    <sheetView showGridLines="0" tabSelected="1" view="pageBreakPreview" topLeftCell="A22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269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281</v>
      </c>
      <c r="B4" s="107" t="s">
        <v>58</v>
      </c>
      <c r="C4" s="107"/>
      <c r="D4" s="94">
        <v>26</v>
      </c>
      <c r="E4" s="94">
        <v>19</v>
      </c>
      <c r="F4" s="4">
        <f t="shared" ref="F4:F43" si="0">IF(D4&gt;0,IF(B4="スギ",P4,IF(B4="ヒノキ",U4,IF(B4="アカマツ",Z4,IF(B4="カラマツ",AF4,AJ4)))),"")</f>
        <v>0.45</v>
      </c>
      <c r="G4" s="5" t="s">
        <v>127</v>
      </c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0.44</v>
      </c>
      <c r="L4" s="95">
        <f t="shared" ref="L4:L43" si="2">ROUND(10^(-5+0.73504+1.83346*LOG(D4)+1.06569*LOG(E4)),2)</f>
        <v>0.49</v>
      </c>
      <c r="M4" s="95">
        <f t="shared" ref="M4:M43" si="3">ROUND(10^(-5+0.71514+1.74357*LOG(D4)+1.17719*LOG(E4)),2)</f>
        <v>0.49</v>
      </c>
      <c r="N4" s="95">
        <f t="shared" ref="N4:N43" si="4">ROUND(10^(-5+0.82956+1.76381*LOG(D4)+1.06412*LOG(E4)),2)</f>
        <v>0.49</v>
      </c>
      <c r="O4" s="95">
        <f t="shared" ref="O4:O43" si="5">ROUND(10^(-5+0.88226+1.79204*LOG(D4)+0.99303*LOG(E4)),2)</f>
        <v>0.49</v>
      </c>
      <c r="P4" s="95">
        <f>HLOOKUP($D4,K$3:O$43,MATCH($A4,$A$3:$A$43,0),1)</f>
        <v>0.49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0.44</v>
      </c>
      <c r="R4" s="95">
        <f t="shared" ref="R4:R43" si="7">ROUND(10^(1.905709*LOG(D4)+1.011385*LOG(E4)-4.293729),2)</f>
        <v>0.5</v>
      </c>
      <c r="S4" s="95">
        <f t="shared" ref="S4:S43" si="8">ROUND(10^(1.771888*LOG(D4)+1.138415*LOG(E4)-4.271259),2)</f>
        <v>0.49</v>
      </c>
      <c r="T4" s="95">
        <f t="shared" ref="T4:T43" si="9">ROUND(10^(1.671519*LOG(D4)+1.363617*LOG(E4)-4.404407),2)</f>
        <v>0.51</v>
      </c>
      <c r="U4" s="95">
        <f t="shared" ref="U4:U43" si="10">HLOOKUP($D4,Q$3:T$43,MATCH($A4,$A$3:$A$43,0),1)</f>
        <v>0.49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0.51</v>
      </c>
      <c r="W4" s="95">
        <f t="shared" ref="W4:W43" si="12">ROUND(10^(-4.155639+1.847898*LOG(D4)+0.951955*LOG(E4)),2)</f>
        <v>0.47</v>
      </c>
      <c r="X4" s="95">
        <f t="shared" ref="X4:X43" si="13">ROUND(10^(-4.194535+1.804172*LOG(D4)+1.034248*LOG(E4)),2)</f>
        <v>0.48</v>
      </c>
      <c r="Y4" s="95">
        <f t="shared" ref="Y4:Y43" si="14">ROUND(10^(-4.42347+2.006485*LOG(D4)+0.967757*LOG(E4)),2)</f>
        <v>0.45</v>
      </c>
      <c r="Z4" s="95">
        <f t="shared" ref="Z4:Z43" si="15">HLOOKUP($D4,V$3:Y$43,MATCH($A4,$A$3:$A$43,0),1)</f>
        <v>0.48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0.42</v>
      </c>
      <c r="AB4" s="95">
        <f t="shared" ref="AB4:AB43" si="17">ROUND(10^(1.979213*LOG(D4)+0.998347*LOG(E4)-4.369281),2)</f>
        <v>0.51</v>
      </c>
      <c r="AC4" s="95">
        <f t="shared" ref="AC4:AC43" si="18">ROUND(10^(1.904401*LOG(D4)+1.062478*LOG(E4)-4.348104),2)</f>
        <v>0.51</v>
      </c>
      <c r="AD4" s="95">
        <f t="shared" ref="AD4:AD43" si="19">ROUND(10^(1.640825*LOG(D4)+1.080387*LOG(E4)-3.976731),2)</f>
        <v>0.53</v>
      </c>
      <c r="AE4" s="95">
        <f t="shared" ref="AE4:AE43" si="20">ROUND(10^(1.90887*LOG(D4)+1.088002*LOG(E4)-4.431495),2)</f>
        <v>0.46</v>
      </c>
      <c r="AF4" s="95">
        <f t="shared" ref="AF4:AF43" si="21">HLOOKUP($D4,AA$3:AE$43,MATCH($A4,$A$3:$A$43,0),1)</f>
        <v>0.51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0.42</v>
      </c>
      <c r="AH4" s="95">
        <f t="shared" ref="AH4:AH43" si="23">ROUND(10^(1.93813902*LOG(D4)+0.96697002*LOG(E4)-4.32216295),2)</f>
        <v>0.45</v>
      </c>
      <c r="AI4" s="95">
        <f t="shared" ref="AI4:AI43" si="24">ROUND(10^(1.82464098*LOG(D4)+0.97625989*LOG(E4)-4.15096808),2)</f>
        <v>0.48</v>
      </c>
      <c r="AJ4" s="95">
        <f t="shared" ref="AJ4:AJ43" si="25">HLOOKUP($D4,AG$3:AI$43,MATCH($A4,$A$3:$A$43,0),1)</f>
        <v>0.45</v>
      </c>
    </row>
    <row r="5" spans="1:36" ht="12.95" customHeight="1" x14ac:dyDescent="0.15">
      <c r="A5" s="94">
        <v>282</v>
      </c>
      <c r="B5" s="107" t="s">
        <v>58</v>
      </c>
      <c r="C5" s="107"/>
      <c r="D5" s="94">
        <v>18</v>
      </c>
      <c r="E5" s="94">
        <v>18</v>
      </c>
      <c r="F5" s="4">
        <f t="shared" si="0"/>
        <v>0.21</v>
      </c>
      <c r="G5" s="5" t="s">
        <v>127</v>
      </c>
      <c r="H5" s="94" t="s">
        <v>61</v>
      </c>
      <c r="I5" s="94"/>
      <c r="J5" s="1" t="s">
        <v>15</v>
      </c>
      <c r="K5" s="95">
        <f t="shared" si="1"/>
        <v>0.22</v>
      </c>
      <c r="L5" s="95">
        <f t="shared" si="2"/>
        <v>0.24</v>
      </c>
      <c r="M5" s="95">
        <f t="shared" si="3"/>
        <v>0.24</v>
      </c>
      <c r="N5" s="95">
        <f t="shared" si="4"/>
        <v>0.24</v>
      </c>
      <c r="O5" s="95">
        <f t="shared" si="5"/>
        <v>0.24</v>
      </c>
      <c r="P5" s="95">
        <f t="shared" ref="P5:P43" si="26">HLOOKUP($D5,K$3:O$43,MATCH(A5,$A$3:$A$43,0),1)</f>
        <v>0.24</v>
      </c>
      <c r="Q5" s="95">
        <f t="shared" si="6"/>
        <v>0.22</v>
      </c>
      <c r="R5" s="95">
        <f t="shared" si="7"/>
        <v>0.23</v>
      </c>
      <c r="S5" s="95">
        <f t="shared" si="8"/>
        <v>0.24</v>
      </c>
      <c r="T5" s="95">
        <f t="shared" si="9"/>
        <v>0.25</v>
      </c>
      <c r="U5" s="95">
        <f t="shared" si="10"/>
        <v>0.23</v>
      </c>
      <c r="V5" s="95">
        <f t="shared" si="11"/>
        <v>0.24</v>
      </c>
      <c r="W5" s="95">
        <f t="shared" si="12"/>
        <v>0.23</v>
      </c>
      <c r="X5" s="95">
        <f t="shared" si="13"/>
        <v>0.23</v>
      </c>
      <c r="Y5" s="95">
        <f t="shared" si="14"/>
        <v>0.2</v>
      </c>
      <c r="Z5" s="95">
        <f t="shared" si="15"/>
        <v>0.23</v>
      </c>
      <c r="AA5" s="95">
        <f t="shared" si="16"/>
        <v>0.21</v>
      </c>
      <c r="AB5" s="95">
        <f t="shared" si="17"/>
        <v>0.23</v>
      </c>
      <c r="AC5" s="95">
        <f t="shared" si="18"/>
        <v>0.24</v>
      </c>
      <c r="AD5" s="95">
        <f t="shared" si="19"/>
        <v>0.27</v>
      </c>
      <c r="AE5" s="95">
        <f t="shared" si="20"/>
        <v>0.21</v>
      </c>
      <c r="AF5" s="95">
        <f t="shared" si="21"/>
        <v>0.23</v>
      </c>
      <c r="AG5" s="95">
        <f t="shared" si="22"/>
        <v>0.2</v>
      </c>
      <c r="AH5" s="95">
        <f t="shared" si="23"/>
        <v>0.21</v>
      </c>
      <c r="AI5" s="95">
        <f t="shared" si="24"/>
        <v>0.23</v>
      </c>
      <c r="AJ5" s="95">
        <f t="shared" si="25"/>
        <v>0.21</v>
      </c>
    </row>
    <row r="6" spans="1:36" ht="12.95" customHeight="1" x14ac:dyDescent="0.15">
      <c r="A6" s="94">
        <v>283</v>
      </c>
      <c r="B6" s="107" t="s">
        <v>58</v>
      </c>
      <c r="C6" s="107"/>
      <c r="D6" s="94">
        <v>14</v>
      </c>
      <c r="E6" s="94">
        <v>15</v>
      </c>
      <c r="F6" s="4">
        <f t="shared" si="0"/>
        <v>0.11</v>
      </c>
      <c r="G6" s="5" t="s">
        <v>63</v>
      </c>
      <c r="H6" s="94" t="s">
        <v>61</v>
      </c>
      <c r="I6" s="94"/>
      <c r="J6" s="1" t="s">
        <v>15</v>
      </c>
      <c r="K6" s="95">
        <f t="shared" si="1"/>
        <v>0.12</v>
      </c>
      <c r="L6" s="95">
        <f t="shared" si="2"/>
        <v>0.12</v>
      </c>
      <c r="M6" s="95">
        <f t="shared" si="3"/>
        <v>0.13</v>
      </c>
      <c r="N6" s="95">
        <f t="shared" si="4"/>
        <v>0.13</v>
      </c>
      <c r="O6" s="95">
        <f t="shared" si="5"/>
        <v>0.13</v>
      </c>
      <c r="P6" s="95">
        <f t="shared" si="26"/>
        <v>0.12</v>
      </c>
      <c r="Q6" s="95">
        <f t="shared" si="6"/>
        <v>0.11</v>
      </c>
      <c r="R6" s="95">
        <f t="shared" si="7"/>
        <v>0.12</v>
      </c>
      <c r="S6" s="95">
        <f t="shared" si="8"/>
        <v>0.13</v>
      </c>
      <c r="T6" s="95">
        <f t="shared" si="9"/>
        <v>0.13</v>
      </c>
      <c r="U6" s="95">
        <f t="shared" si="10"/>
        <v>0.12</v>
      </c>
      <c r="V6" s="95">
        <f t="shared" si="11"/>
        <v>0.12</v>
      </c>
      <c r="W6" s="95">
        <f t="shared" si="12"/>
        <v>0.12</v>
      </c>
      <c r="X6" s="95">
        <f t="shared" si="13"/>
        <v>0.12</v>
      </c>
      <c r="Y6" s="95">
        <f t="shared" si="14"/>
        <v>0.1</v>
      </c>
      <c r="Z6" s="95">
        <f t="shared" si="15"/>
        <v>0.12</v>
      </c>
      <c r="AA6" s="95">
        <f t="shared" si="16"/>
        <v>0.11</v>
      </c>
      <c r="AB6" s="95">
        <f t="shared" si="17"/>
        <v>0.12</v>
      </c>
      <c r="AC6" s="95">
        <f t="shared" si="18"/>
        <v>0.12</v>
      </c>
      <c r="AD6" s="95">
        <f t="shared" si="19"/>
        <v>0.15</v>
      </c>
      <c r="AE6" s="95">
        <f t="shared" si="20"/>
        <v>0.11</v>
      </c>
      <c r="AF6" s="95">
        <f t="shared" si="21"/>
        <v>0.12</v>
      </c>
      <c r="AG6" s="95">
        <f t="shared" si="22"/>
        <v>0.1</v>
      </c>
      <c r="AH6" s="95">
        <f t="shared" si="23"/>
        <v>0.11</v>
      </c>
      <c r="AI6" s="95">
        <f t="shared" si="24"/>
        <v>0.12</v>
      </c>
      <c r="AJ6" s="95">
        <f t="shared" si="25"/>
        <v>0.11</v>
      </c>
    </row>
    <row r="7" spans="1:36" ht="12.95" customHeight="1" x14ac:dyDescent="0.15">
      <c r="A7" s="94">
        <v>284</v>
      </c>
      <c r="B7" s="107" t="s">
        <v>58</v>
      </c>
      <c r="C7" s="107"/>
      <c r="D7" s="94">
        <v>24</v>
      </c>
      <c r="E7" s="94">
        <v>18</v>
      </c>
      <c r="F7" s="4">
        <f t="shared" si="0"/>
        <v>0.37</v>
      </c>
      <c r="G7" s="5" t="s">
        <v>63</v>
      </c>
      <c r="H7" s="94"/>
      <c r="I7" s="94"/>
      <c r="J7" s="1" t="s">
        <v>15</v>
      </c>
      <c r="K7" s="95">
        <f t="shared" si="1"/>
        <v>0.36</v>
      </c>
      <c r="L7" s="95">
        <f t="shared" si="2"/>
        <v>0.4</v>
      </c>
      <c r="M7" s="95">
        <f t="shared" si="3"/>
        <v>0.4</v>
      </c>
      <c r="N7" s="95">
        <f t="shared" si="4"/>
        <v>0.4</v>
      </c>
      <c r="O7" s="95">
        <f t="shared" si="5"/>
        <v>0.4</v>
      </c>
      <c r="P7" s="95">
        <f t="shared" si="26"/>
        <v>0.4</v>
      </c>
      <c r="Q7" s="95">
        <f t="shared" si="6"/>
        <v>0.36</v>
      </c>
      <c r="R7" s="95">
        <f t="shared" si="7"/>
        <v>0.4</v>
      </c>
      <c r="S7" s="95">
        <f t="shared" si="8"/>
        <v>0.4</v>
      </c>
      <c r="T7" s="95">
        <f t="shared" si="9"/>
        <v>0.41</v>
      </c>
      <c r="U7" s="95">
        <f t="shared" si="10"/>
        <v>0.4</v>
      </c>
      <c r="V7" s="95">
        <f t="shared" si="11"/>
        <v>0.42</v>
      </c>
      <c r="W7" s="95">
        <f t="shared" si="12"/>
        <v>0.39</v>
      </c>
      <c r="X7" s="95">
        <f t="shared" si="13"/>
        <v>0.39</v>
      </c>
      <c r="Y7" s="95">
        <f t="shared" si="14"/>
        <v>0.36</v>
      </c>
      <c r="Z7" s="95">
        <f t="shared" si="15"/>
        <v>0.39</v>
      </c>
      <c r="AA7" s="95">
        <f t="shared" si="16"/>
        <v>0.35</v>
      </c>
      <c r="AB7" s="95">
        <f t="shared" si="17"/>
        <v>0.41</v>
      </c>
      <c r="AC7" s="95">
        <f t="shared" si="18"/>
        <v>0.41</v>
      </c>
      <c r="AD7" s="95">
        <f t="shared" si="19"/>
        <v>0.44</v>
      </c>
      <c r="AE7" s="95">
        <f t="shared" si="20"/>
        <v>0.37</v>
      </c>
      <c r="AF7" s="95">
        <f t="shared" si="21"/>
        <v>0.41</v>
      </c>
      <c r="AG7" s="95">
        <f t="shared" si="22"/>
        <v>0.35</v>
      </c>
      <c r="AH7" s="95">
        <f t="shared" si="23"/>
        <v>0.37</v>
      </c>
      <c r="AI7" s="95">
        <f t="shared" si="24"/>
        <v>0.39</v>
      </c>
      <c r="AJ7" s="95">
        <f t="shared" si="25"/>
        <v>0.37</v>
      </c>
    </row>
    <row r="8" spans="1:36" ht="12.95" customHeight="1" x14ac:dyDescent="0.15">
      <c r="A8" s="94">
        <v>285</v>
      </c>
      <c r="B8" s="107" t="s">
        <v>58</v>
      </c>
      <c r="C8" s="107"/>
      <c r="D8" s="94">
        <v>22</v>
      </c>
      <c r="E8" s="94">
        <v>18</v>
      </c>
      <c r="F8" s="4">
        <f t="shared" si="0"/>
        <v>0.31</v>
      </c>
      <c r="G8" s="5" t="s">
        <v>127</v>
      </c>
      <c r="H8" s="94" t="s">
        <v>61</v>
      </c>
      <c r="I8" s="94"/>
      <c r="J8" s="1" t="s">
        <v>15</v>
      </c>
      <c r="K8" s="95">
        <f t="shared" si="1"/>
        <v>0.31</v>
      </c>
      <c r="L8" s="95">
        <f t="shared" si="2"/>
        <v>0.34</v>
      </c>
      <c r="M8" s="95">
        <f t="shared" si="3"/>
        <v>0.34</v>
      </c>
      <c r="N8" s="95">
        <f t="shared" si="4"/>
        <v>0.34</v>
      </c>
      <c r="O8" s="95">
        <f t="shared" si="5"/>
        <v>0.34</v>
      </c>
      <c r="P8" s="95">
        <f t="shared" si="26"/>
        <v>0.34</v>
      </c>
      <c r="Q8" s="95">
        <f t="shared" si="6"/>
        <v>0.31</v>
      </c>
      <c r="R8" s="95">
        <f t="shared" si="7"/>
        <v>0.34</v>
      </c>
      <c r="S8" s="95">
        <f t="shared" si="8"/>
        <v>0.34</v>
      </c>
      <c r="T8" s="95">
        <f t="shared" si="9"/>
        <v>0.36</v>
      </c>
      <c r="U8" s="95">
        <f t="shared" si="10"/>
        <v>0.34</v>
      </c>
      <c r="V8" s="95">
        <f t="shared" si="11"/>
        <v>0.35</v>
      </c>
      <c r="W8" s="95">
        <f t="shared" si="12"/>
        <v>0.33</v>
      </c>
      <c r="X8" s="95">
        <f t="shared" si="13"/>
        <v>0.34</v>
      </c>
      <c r="Y8" s="95">
        <f t="shared" si="14"/>
        <v>0.31</v>
      </c>
      <c r="Z8" s="95">
        <f t="shared" si="15"/>
        <v>0.34</v>
      </c>
      <c r="AA8" s="95">
        <f t="shared" si="16"/>
        <v>0.3</v>
      </c>
      <c r="AB8" s="95">
        <f t="shared" si="17"/>
        <v>0.35</v>
      </c>
      <c r="AC8" s="95">
        <f t="shared" si="18"/>
        <v>0.35</v>
      </c>
      <c r="AD8" s="95">
        <f t="shared" si="19"/>
        <v>0.38</v>
      </c>
      <c r="AE8" s="95">
        <f t="shared" si="20"/>
        <v>0.31</v>
      </c>
      <c r="AF8" s="95">
        <f t="shared" si="21"/>
        <v>0.35</v>
      </c>
      <c r="AG8" s="95">
        <f t="shared" si="22"/>
        <v>0.28999999999999998</v>
      </c>
      <c r="AH8" s="95">
        <f t="shared" si="23"/>
        <v>0.31</v>
      </c>
      <c r="AI8" s="95">
        <f t="shared" si="24"/>
        <v>0.33</v>
      </c>
      <c r="AJ8" s="95">
        <f t="shared" si="25"/>
        <v>0.31</v>
      </c>
    </row>
    <row r="9" spans="1:36" ht="12.95" customHeight="1" x14ac:dyDescent="0.15">
      <c r="A9" s="94">
        <v>286</v>
      </c>
      <c r="B9" s="107" t="s">
        <v>58</v>
      </c>
      <c r="C9" s="107"/>
      <c r="D9" s="94">
        <v>20</v>
      </c>
      <c r="E9" s="94">
        <v>18</v>
      </c>
      <c r="F9" s="4">
        <f t="shared" si="0"/>
        <v>0.26</v>
      </c>
      <c r="G9" s="5" t="s">
        <v>127</v>
      </c>
      <c r="H9" s="94" t="s">
        <v>61</v>
      </c>
      <c r="I9" s="94"/>
      <c r="J9" s="1" t="s">
        <v>15</v>
      </c>
      <c r="K9" s="95">
        <f t="shared" si="1"/>
        <v>0.26</v>
      </c>
      <c r="L9" s="95">
        <f t="shared" si="2"/>
        <v>0.28999999999999998</v>
      </c>
      <c r="M9" s="95">
        <f t="shared" si="3"/>
        <v>0.28999999999999998</v>
      </c>
      <c r="N9" s="95">
        <f t="shared" si="4"/>
        <v>0.28999999999999998</v>
      </c>
      <c r="O9" s="95">
        <f t="shared" si="5"/>
        <v>0.28999999999999998</v>
      </c>
      <c r="P9" s="95">
        <f t="shared" si="26"/>
        <v>0.28999999999999998</v>
      </c>
      <c r="Q9" s="95">
        <f t="shared" si="6"/>
        <v>0.26</v>
      </c>
      <c r="R9" s="95">
        <f t="shared" si="7"/>
        <v>0.28999999999999998</v>
      </c>
      <c r="S9" s="95">
        <f t="shared" si="8"/>
        <v>0.28999999999999998</v>
      </c>
      <c r="T9" s="95">
        <f t="shared" si="9"/>
        <v>0.3</v>
      </c>
      <c r="U9" s="95">
        <f t="shared" si="10"/>
        <v>0.28999999999999998</v>
      </c>
      <c r="V9" s="95">
        <f t="shared" si="11"/>
        <v>0.28999999999999998</v>
      </c>
      <c r="W9" s="95">
        <f t="shared" si="12"/>
        <v>0.28000000000000003</v>
      </c>
      <c r="X9" s="95">
        <f t="shared" si="13"/>
        <v>0.28000000000000003</v>
      </c>
      <c r="Y9" s="95">
        <f t="shared" si="14"/>
        <v>0.25</v>
      </c>
      <c r="Z9" s="95">
        <f t="shared" si="15"/>
        <v>0.28000000000000003</v>
      </c>
      <c r="AA9" s="95">
        <f t="shared" si="16"/>
        <v>0.25</v>
      </c>
      <c r="AB9" s="95">
        <f t="shared" si="17"/>
        <v>0.28999999999999998</v>
      </c>
      <c r="AC9" s="95">
        <f t="shared" si="18"/>
        <v>0.28999999999999998</v>
      </c>
      <c r="AD9" s="95">
        <f t="shared" si="19"/>
        <v>0.33</v>
      </c>
      <c r="AE9" s="95">
        <f t="shared" si="20"/>
        <v>0.26</v>
      </c>
      <c r="AF9" s="95">
        <f t="shared" si="21"/>
        <v>0.28999999999999998</v>
      </c>
      <c r="AG9" s="95">
        <f t="shared" si="22"/>
        <v>0.24</v>
      </c>
      <c r="AH9" s="95">
        <f t="shared" si="23"/>
        <v>0.26</v>
      </c>
      <c r="AI9" s="95">
        <f t="shared" si="24"/>
        <v>0.28000000000000003</v>
      </c>
      <c r="AJ9" s="95">
        <f t="shared" si="25"/>
        <v>0.26</v>
      </c>
    </row>
    <row r="10" spans="1:36" ht="12.95" customHeight="1" x14ac:dyDescent="0.15">
      <c r="A10" s="94">
        <v>287</v>
      </c>
      <c r="B10" s="107" t="s">
        <v>147</v>
      </c>
      <c r="C10" s="107"/>
      <c r="D10" s="94">
        <v>8</v>
      </c>
      <c r="E10" s="94">
        <v>5</v>
      </c>
      <c r="F10" s="4">
        <f t="shared" si="0"/>
        <v>0.01</v>
      </c>
      <c r="G10" s="5" t="s">
        <v>63</v>
      </c>
      <c r="H10" s="94" t="s">
        <v>61</v>
      </c>
      <c r="I10" s="94"/>
      <c r="J10" s="1" t="s">
        <v>15</v>
      </c>
      <c r="K10" s="95">
        <f t="shared" si="1"/>
        <v>0.01</v>
      </c>
      <c r="L10" s="95">
        <f t="shared" si="2"/>
        <v>0.01</v>
      </c>
      <c r="M10" s="95">
        <f t="shared" si="3"/>
        <v>0.01</v>
      </c>
      <c r="N10" s="95">
        <f t="shared" si="4"/>
        <v>0.01</v>
      </c>
      <c r="O10" s="95">
        <f t="shared" si="5"/>
        <v>0.02</v>
      </c>
      <c r="P10" s="95">
        <f t="shared" si="26"/>
        <v>0.01</v>
      </c>
      <c r="Q10" s="95">
        <f t="shared" si="6"/>
        <v>0.01</v>
      </c>
      <c r="R10" s="95">
        <f t="shared" si="7"/>
        <v>0.01</v>
      </c>
      <c r="S10" s="95">
        <f t="shared" si="8"/>
        <v>0.01</v>
      </c>
      <c r="T10" s="95">
        <f t="shared" si="9"/>
        <v>0.01</v>
      </c>
      <c r="U10" s="95">
        <f t="shared" si="10"/>
        <v>0.01</v>
      </c>
      <c r="V10" s="95">
        <f t="shared" si="11"/>
        <v>0.01</v>
      </c>
      <c r="W10" s="95">
        <f t="shared" si="12"/>
        <v>0.02</v>
      </c>
      <c r="X10" s="95">
        <f t="shared" si="13"/>
        <v>0.01</v>
      </c>
      <c r="Y10" s="95">
        <f t="shared" si="14"/>
        <v>0.01</v>
      </c>
      <c r="Z10" s="95">
        <f t="shared" si="15"/>
        <v>0.01</v>
      </c>
      <c r="AA10" s="95">
        <f t="shared" si="16"/>
        <v>0.01</v>
      </c>
      <c r="AB10" s="95">
        <f t="shared" si="17"/>
        <v>0.01</v>
      </c>
      <c r="AC10" s="95">
        <f t="shared" si="18"/>
        <v>0.01</v>
      </c>
      <c r="AD10" s="95">
        <f t="shared" si="19"/>
        <v>0.02</v>
      </c>
      <c r="AE10" s="95">
        <f t="shared" si="20"/>
        <v>0.01</v>
      </c>
      <c r="AF10" s="95">
        <f t="shared" si="21"/>
        <v>0.01</v>
      </c>
      <c r="AG10" s="95">
        <f t="shared" si="22"/>
        <v>0.01</v>
      </c>
      <c r="AH10" s="95">
        <f t="shared" si="23"/>
        <v>0.01</v>
      </c>
      <c r="AI10" s="95">
        <f t="shared" si="24"/>
        <v>0.02</v>
      </c>
      <c r="AJ10" s="95">
        <f t="shared" si="25"/>
        <v>0.01</v>
      </c>
    </row>
    <row r="11" spans="1:36" ht="12.95" customHeight="1" x14ac:dyDescent="0.15">
      <c r="A11" s="94">
        <v>288</v>
      </c>
      <c r="B11" s="107" t="s">
        <v>58</v>
      </c>
      <c r="C11" s="107"/>
      <c r="D11" s="94">
        <v>30</v>
      </c>
      <c r="E11" s="94">
        <v>18</v>
      </c>
      <c r="F11" s="4">
        <f t="shared" si="0"/>
        <v>0.56999999999999995</v>
      </c>
      <c r="G11" s="5" t="s">
        <v>63</v>
      </c>
      <c r="H11" s="94" t="s">
        <v>61</v>
      </c>
      <c r="I11" s="94"/>
      <c r="J11" s="1" t="s">
        <v>15</v>
      </c>
      <c r="K11" s="95">
        <f t="shared" si="1"/>
        <v>0.53</v>
      </c>
      <c r="L11" s="95">
        <f t="shared" si="2"/>
        <v>0.6</v>
      </c>
      <c r="M11" s="95">
        <f t="shared" si="3"/>
        <v>0.59</v>
      </c>
      <c r="N11" s="95">
        <f t="shared" si="4"/>
        <v>0.59</v>
      </c>
      <c r="O11" s="95">
        <f t="shared" si="5"/>
        <v>0.6</v>
      </c>
      <c r="P11" s="95">
        <f t="shared" si="26"/>
        <v>0.59</v>
      </c>
      <c r="Q11" s="95">
        <f t="shared" si="6"/>
        <v>0.54</v>
      </c>
      <c r="R11" s="95">
        <f t="shared" si="7"/>
        <v>0.62</v>
      </c>
      <c r="S11" s="95">
        <f t="shared" si="8"/>
        <v>0.6</v>
      </c>
      <c r="T11" s="95">
        <f t="shared" si="9"/>
        <v>0.6</v>
      </c>
      <c r="U11" s="95">
        <f t="shared" si="10"/>
        <v>0.6</v>
      </c>
      <c r="V11" s="95">
        <f t="shared" si="11"/>
        <v>0.64</v>
      </c>
      <c r="W11" s="95">
        <f t="shared" si="12"/>
        <v>0.59</v>
      </c>
      <c r="X11" s="95">
        <f t="shared" si="13"/>
        <v>0.59</v>
      </c>
      <c r="Y11" s="95">
        <f t="shared" si="14"/>
        <v>0.56999999999999995</v>
      </c>
      <c r="Z11" s="95">
        <f t="shared" si="15"/>
        <v>0.59</v>
      </c>
      <c r="AA11" s="95">
        <f t="shared" si="16"/>
        <v>0.52</v>
      </c>
      <c r="AB11" s="95">
        <f t="shared" si="17"/>
        <v>0.64</v>
      </c>
      <c r="AC11" s="95">
        <f t="shared" si="18"/>
        <v>0.63</v>
      </c>
      <c r="AD11" s="95">
        <f t="shared" si="19"/>
        <v>0.64</v>
      </c>
      <c r="AE11" s="95">
        <f t="shared" si="20"/>
        <v>0.56999999999999995</v>
      </c>
      <c r="AF11" s="95">
        <f t="shared" si="21"/>
        <v>0.63</v>
      </c>
      <c r="AG11" s="95">
        <f t="shared" si="22"/>
        <v>0.53</v>
      </c>
      <c r="AH11" s="95">
        <f t="shared" si="23"/>
        <v>0.56999999999999995</v>
      </c>
      <c r="AI11" s="95">
        <f t="shared" si="24"/>
        <v>0.59</v>
      </c>
      <c r="AJ11" s="95">
        <f t="shared" si="25"/>
        <v>0.56999999999999995</v>
      </c>
    </row>
    <row r="12" spans="1:36" ht="12.95" customHeight="1" x14ac:dyDescent="0.15">
      <c r="A12" s="94">
        <v>289</v>
      </c>
      <c r="B12" s="107" t="s">
        <v>58</v>
      </c>
      <c r="C12" s="107"/>
      <c r="D12" s="94">
        <v>20</v>
      </c>
      <c r="E12" s="94">
        <v>16</v>
      </c>
      <c r="F12" s="4">
        <f t="shared" si="0"/>
        <v>0.23</v>
      </c>
      <c r="G12" s="5" t="s">
        <v>127</v>
      </c>
      <c r="H12" s="94" t="s">
        <v>61</v>
      </c>
      <c r="I12" s="94"/>
      <c r="J12" s="1" t="s">
        <v>15</v>
      </c>
      <c r="K12" s="95">
        <f t="shared" si="1"/>
        <v>0.23</v>
      </c>
      <c r="L12" s="95">
        <f t="shared" si="2"/>
        <v>0.25</v>
      </c>
      <c r="M12" s="95">
        <f t="shared" si="3"/>
        <v>0.25</v>
      </c>
      <c r="N12" s="95">
        <f t="shared" si="4"/>
        <v>0.25</v>
      </c>
      <c r="O12" s="95">
        <f t="shared" si="5"/>
        <v>0.26</v>
      </c>
      <c r="P12" s="95">
        <f t="shared" si="26"/>
        <v>0.25</v>
      </c>
      <c r="Q12" s="95">
        <f t="shared" si="6"/>
        <v>0.23</v>
      </c>
      <c r="R12" s="95">
        <f t="shared" si="7"/>
        <v>0.25</v>
      </c>
      <c r="S12" s="95">
        <f t="shared" si="8"/>
        <v>0.25</v>
      </c>
      <c r="T12" s="95">
        <f t="shared" si="9"/>
        <v>0.26</v>
      </c>
      <c r="U12" s="95">
        <f t="shared" si="10"/>
        <v>0.25</v>
      </c>
      <c r="V12" s="95">
        <f t="shared" si="11"/>
        <v>0.26</v>
      </c>
      <c r="W12" s="95">
        <f t="shared" si="12"/>
        <v>0.25</v>
      </c>
      <c r="X12" s="95">
        <f t="shared" si="13"/>
        <v>0.25</v>
      </c>
      <c r="Y12" s="95">
        <f t="shared" si="14"/>
        <v>0.23</v>
      </c>
      <c r="Z12" s="95">
        <f t="shared" si="15"/>
        <v>0.25</v>
      </c>
      <c r="AA12" s="95">
        <f t="shared" si="16"/>
        <v>0.22</v>
      </c>
      <c r="AB12" s="95">
        <f t="shared" si="17"/>
        <v>0.26</v>
      </c>
      <c r="AC12" s="95">
        <f t="shared" si="18"/>
        <v>0.26</v>
      </c>
      <c r="AD12" s="95">
        <f t="shared" si="19"/>
        <v>0.28999999999999998</v>
      </c>
      <c r="AE12" s="95">
        <f t="shared" si="20"/>
        <v>0.23</v>
      </c>
      <c r="AF12" s="95">
        <f t="shared" si="21"/>
        <v>0.26</v>
      </c>
      <c r="AG12" s="95">
        <f t="shared" si="22"/>
        <v>0.22</v>
      </c>
      <c r="AH12" s="95">
        <f t="shared" si="23"/>
        <v>0.23</v>
      </c>
      <c r="AI12" s="95">
        <f t="shared" si="24"/>
        <v>0.25</v>
      </c>
      <c r="AJ12" s="95">
        <f t="shared" si="25"/>
        <v>0.23</v>
      </c>
    </row>
    <row r="13" spans="1:36" ht="12.95" customHeight="1" x14ac:dyDescent="0.15">
      <c r="A13" s="94">
        <v>290</v>
      </c>
      <c r="B13" s="107" t="s">
        <v>58</v>
      </c>
      <c r="C13" s="107"/>
      <c r="D13" s="94">
        <v>16</v>
      </c>
      <c r="E13" s="94">
        <v>16</v>
      </c>
      <c r="F13" s="4">
        <f t="shared" si="0"/>
        <v>0.15</v>
      </c>
      <c r="G13" s="5" t="s">
        <v>127</v>
      </c>
      <c r="H13" s="94" t="s">
        <v>61</v>
      </c>
      <c r="I13" s="94"/>
      <c r="J13" s="1" t="s">
        <v>15</v>
      </c>
      <c r="K13" s="95">
        <f t="shared" si="1"/>
        <v>0.16</v>
      </c>
      <c r="L13" s="95">
        <f t="shared" si="2"/>
        <v>0.17</v>
      </c>
      <c r="M13" s="95">
        <f t="shared" si="3"/>
        <v>0.17</v>
      </c>
      <c r="N13" s="95">
        <f t="shared" si="4"/>
        <v>0.17</v>
      </c>
      <c r="O13" s="95">
        <f t="shared" si="5"/>
        <v>0.17</v>
      </c>
      <c r="P13" s="95">
        <f t="shared" si="26"/>
        <v>0.17</v>
      </c>
      <c r="Q13" s="95">
        <f t="shared" si="6"/>
        <v>0.15</v>
      </c>
      <c r="R13" s="95">
        <f t="shared" si="7"/>
        <v>0.17</v>
      </c>
      <c r="S13" s="95">
        <f t="shared" si="8"/>
        <v>0.17</v>
      </c>
      <c r="T13" s="95">
        <f t="shared" si="9"/>
        <v>0.18</v>
      </c>
      <c r="U13" s="95">
        <f t="shared" si="10"/>
        <v>0.17</v>
      </c>
      <c r="V13" s="95">
        <f t="shared" si="11"/>
        <v>0.17</v>
      </c>
      <c r="W13" s="95">
        <f t="shared" si="12"/>
        <v>0.16</v>
      </c>
      <c r="X13" s="95">
        <f t="shared" si="13"/>
        <v>0.17</v>
      </c>
      <c r="Y13" s="95">
        <f t="shared" si="14"/>
        <v>0.14000000000000001</v>
      </c>
      <c r="Z13" s="95">
        <f t="shared" si="15"/>
        <v>0.16</v>
      </c>
      <c r="AA13" s="95">
        <f t="shared" si="16"/>
        <v>0.15</v>
      </c>
      <c r="AB13" s="95">
        <f t="shared" si="17"/>
        <v>0.16</v>
      </c>
      <c r="AC13" s="95">
        <f t="shared" si="18"/>
        <v>0.17</v>
      </c>
      <c r="AD13" s="95">
        <f t="shared" si="19"/>
        <v>0.2</v>
      </c>
      <c r="AE13" s="95">
        <f t="shared" si="20"/>
        <v>0.15</v>
      </c>
      <c r="AF13" s="95">
        <f t="shared" si="21"/>
        <v>0.16</v>
      </c>
      <c r="AG13" s="95">
        <f t="shared" si="22"/>
        <v>0.14000000000000001</v>
      </c>
      <c r="AH13" s="95">
        <f t="shared" si="23"/>
        <v>0.15</v>
      </c>
      <c r="AI13" s="95">
        <f t="shared" si="24"/>
        <v>0.17</v>
      </c>
      <c r="AJ13" s="95">
        <f t="shared" si="25"/>
        <v>0.15</v>
      </c>
    </row>
    <row r="14" spans="1:36" ht="12.95" customHeight="1" x14ac:dyDescent="0.15">
      <c r="A14" s="94">
        <v>291</v>
      </c>
      <c r="B14" s="107" t="s">
        <v>75</v>
      </c>
      <c r="C14" s="107"/>
      <c r="D14" s="94">
        <v>8</v>
      </c>
      <c r="E14" s="94">
        <v>8</v>
      </c>
      <c r="F14" s="4">
        <f t="shared" si="0"/>
        <v>0.02</v>
      </c>
      <c r="G14" s="5"/>
      <c r="H14" s="94" t="s">
        <v>61</v>
      </c>
      <c r="I14" s="94"/>
      <c r="J14" s="1" t="s">
        <v>15</v>
      </c>
      <c r="K14" s="95">
        <f t="shared" si="1"/>
        <v>0.02</v>
      </c>
      <c r="L14" s="95">
        <f t="shared" si="2"/>
        <v>0.02</v>
      </c>
      <c r="M14" s="95">
        <f t="shared" si="3"/>
        <v>0.02</v>
      </c>
      <c r="N14" s="95">
        <f t="shared" si="4"/>
        <v>0.02</v>
      </c>
      <c r="O14" s="95">
        <f t="shared" si="5"/>
        <v>0.02</v>
      </c>
      <c r="P14" s="95">
        <f t="shared" si="26"/>
        <v>0.02</v>
      </c>
      <c r="Q14" s="95">
        <f t="shared" si="6"/>
        <v>0.02</v>
      </c>
      <c r="R14" s="95">
        <f t="shared" si="7"/>
        <v>0.02</v>
      </c>
      <c r="S14" s="95">
        <f t="shared" si="8"/>
        <v>0.02</v>
      </c>
      <c r="T14" s="95">
        <f t="shared" si="9"/>
        <v>0.02</v>
      </c>
      <c r="U14" s="95">
        <f t="shared" si="10"/>
        <v>0.02</v>
      </c>
      <c r="V14" s="95">
        <f t="shared" si="11"/>
        <v>0.02</v>
      </c>
      <c r="W14" s="95">
        <f t="shared" si="12"/>
        <v>0.02</v>
      </c>
      <c r="X14" s="95">
        <f t="shared" si="13"/>
        <v>0.02</v>
      </c>
      <c r="Y14" s="95">
        <f t="shared" si="14"/>
        <v>0.02</v>
      </c>
      <c r="Z14" s="95">
        <f t="shared" si="15"/>
        <v>0.02</v>
      </c>
      <c r="AA14" s="95">
        <f t="shared" si="16"/>
        <v>0.02</v>
      </c>
      <c r="AB14" s="95">
        <f t="shared" si="17"/>
        <v>0.02</v>
      </c>
      <c r="AC14" s="95">
        <f t="shared" si="18"/>
        <v>0.02</v>
      </c>
      <c r="AD14" s="95">
        <f t="shared" si="19"/>
        <v>0.03</v>
      </c>
      <c r="AE14" s="95">
        <f t="shared" si="20"/>
        <v>0.02</v>
      </c>
      <c r="AF14" s="95">
        <f t="shared" si="21"/>
        <v>0.02</v>
      </c>
      <c r="AG14" s="95">
        <f t="shared" si="22"/>
        <v>0.02</v>
      </c>
      <c r="AH14" s="95">
        <f t="shared" si="23"/>
        <v>0.02</v>
      </c>
      <c r="AI14" s="95">
        <f t="shared" si="24"/>
        <v>0.02</v>
      </c>
      <c r="AJ14" s="95">
        <f t="shared" si="25"/>
        <v>0.02</v>
      </c>
    </row>
    <row r="15" spans="1:36" ht="12.95" customHeight="1" x14ac:dyDescent="0.15">
      <c r="A15" s="94">
        <v>292</v>
      </c>
      <c r="B15" s="107" t="s">
        <v>319</v>
      </c>
      <c r="C15" s="107"/>
      <c r="D15" s="94">
        <v>8</v>
      </c>
      <c r="E15" s="94">
        <v>9</v>
      </c>
      <c r="F15" s="4">
        <f t="shared" si="0"/>
        <v>0.02</v>
      </c>
      <c r="G15" s="5" t="s">
        <v>63</v>
      </c>
      <c r="H15" s="94" t="s">
        <v>61</v>
      </c>
      <c r="I15" s="94"/>
      <c r="J15" s="1" t="s">
        <v>15</v>
      </c>
      <c r="K15" s="95">
        <f t="shared" si="1"/>
        <v>0.03</v>
      </c>
      <c r="L15" s="95">
        <f t="shared" si="2"/>
        <v>0.03</v>
      </c>
      <c r="M15" s="95">
        <f t="shared" si="3"/>
        <v>0.03</v>
      </c>
      <c r="N15" s="95">
        <f t="shared" si="4"/>
        <v>0.03</v>
      </c>
      <c r="O15" s="95">
        <f t="shared" si="5"/>
        <v>0.03</v>
      </c>
      <c r="P15" s="95">
        <f t="shared" si="26"/>
        <v>0.03</v>
      </c>
      <c r="Q15" s="95">
        <f t="shared" si="6"/>
        <v>0.03</v>
      </c>
      <c r="R15" s="95">
        <f t="shared" si="7"/>
        <v>0.02</v>
      </c>
      <c r="S15" s="95">
        <f t="shared" si="8"/>
        <v>0.03</v>
      </c>
      <c r="T15" s="95">
        <f t="shared" si="9"/>
        <v>0.03</v>
      </c>
      <c r="U15" s="95">
        <f t="shared" si="10"/>
        <v>0.03</v>
      </c>
      <c r="V15" s="95">
        <f t="shared" si="11"/>
        <v>0.03</v>
      </c>
      <c r="W15" s="95">
        <f t="shared" si="12"/>
        <v>0.03</v>
      </c>
      <c r="X15" s="95">
        <f t="shared" si="13"/>
        <v>0.03</v>
      </c>
      <c r="Y15" s="95">
        <f t="shared" si="14"/>
        <v>0.02</v>
      </c>
      <c r="Z15" s="95">
        <f t="shared" si="15"/>
        <v>0.03</v>
      </c>
      <c r="AA15" s="95">
        <f t="shared" si="16"/>
        <v>0.02</v>
      </c>
      <c r="AB15" s="95">
        <f t="shared" si="17"/>
        <v>0.02</v>
      </c>
      <c r="AC15" s="95">
        <f t="shared" si="18"/>
        <v>0.02</v>
      </c>
      <c r="AD15" s="95">
        <f t="shared" si="19"/>
        <v>0.03</v>
      </c>
      <c r="AE15" s="95">
        <f t="shared" si="20"/>
        <v>0.02</v>
      </c>
      <c r="AF15" s="95">
        <f t="shared" si="21"/>
        <v>0.02</v>
      </c>
      <c r="AG15" s="95">
        <f t="shared" si="22"/>
        <v>0.02</v>
      </c>
      <c r="AH15" s="95">
        <f t="shared" si="23"/>
        <v>0.02</v>
      </c>
      <c r="AI15" s="95">
        <f t="shared" si="24"/>
        <v>0.03</v>
      </c>
      <c r="AJ15" s="95">
        <f t="shared" si="25"/>
        <v>0.02</v>
      </c>
    </row>
    <row r="16" spans="1:36" ht="12.95" customHeight="1" x14ac:dyDescent="0.15">
      <c r="A16" s="94">
        <v>293</v>
      </c>
      <c r="B16" s="107" t="s">
        <v>319</v>
      </c>
      <c r="C16" s="107"/>
      <c r="D16" s="94">
        <v>8</v>
      </c>
      <c r="E16" s="94">
        <v>8</v>
      </c>
      <c r="F16" s="4">
        <f t="shared" si="0"/>
        <v>0.02</v>
      </c>
      <c r="G16" s="5" t="s">
        <v>127</v>
      </c>
      <c r="H16" s="94" t="s">
        <v>61</v>
      </c>
      <c r="I16" s="94"/>
      <c r="J16" s="1" t="s">
        <v>15</v>
      </c>
      <c r="K16" s="95">
        <f t="shared" si="1"/>
        <v>0.02</v>
      </c>
      <c r="L16" s="95">
        <f t="shared" si="2"/>
        <v>0.02</v>
      </c>
      <c r="M16" s="95">
        <f t="shared" si="3"/>
        <v>0.02</v>
      </c>
      <c r="N16" s="95">
        <f t="shared" si="4"/>
        <v>0.02</v>
      </c>
      <c r="O16" s="95">
        <f t="shared" si="5"/>
        <v>0.02</v>
      </c>
      <c r="P16" s="95">
        <f t="shared" si="26"/>
        <v>0.02</v>
      </c>
      <c r="Q16" s="95">
        <f t="shared" si="6"/>
        <v>0.02</v>
      </c>
      <c r="R16" s="95">
        <f t="shared" si="7"/>
        <v>0.02</v>
      </c>
      <c r="S16" s="95">
        <f t="shared" si="8"/>
        <v>0.02</v>
      </c>
      <c r="T16" s="95">
        <f t="shared" si="9"/>
        <v>0.02</v>
      </c>
      <c r="U16" s="95">
        <f t="shared" si="10"/>
        <v>0.02</v>
      </c>
      <c r="V16" s="95">
        <f t="shared" si="11"/>
        <v>0.02</v>
      </c>
      <c r="W16" s="95">
        <f t="shared" si="12"/>
        <v>0.02</v>
      </c>
      <c r="X16" s="95">
        <f t="shared" si="13"/>
        <v>0.02</v>
      </c>
      <c r="Y16" s="95">
        <f t="shared" si="14"/>
        <v>0.02</v>
      </c>
      <c r="Z16" s="95">
        <f t="shared" si="15"/>
        <v>0.02</v>
      </c>
      <c r="AA16" s="95">
        <f t="shared" si="16"/>
        <v>0.02</v>
      </c>
      <c r="AB16" s="95">
        <f t="shared" si="17"/>
        <v>0.02</v>
      </c>
      <c r="AC16" s="95">
        <f t="shared" si="18"/>
        <v>0.02</v>
      </c>
      <c r="AD16" s="95">
        <f t="shared" si="19"/>
        <v>0.03</v>
      </c>
      <c r="AE16" s="95">
        <f t="shared" si="20"/>
        <v>0.02</v>
      </c>
      <c r="AF16" s="95">
        <f t="shared" si="21"/>
        <v>0.02</v>
      </c>
      <c r="AG16" s="95">
        <f t="shared" si="22"/>
        <v>0.02</v>
      </c>
      <c r="AH16" s="95">
        <f t="shared" si="23"/>
        <v>0.02</v>
      </c>
      <c r="AI16" s="95">
        <f t="shared" si="24"/>
        <v>0.02</v>
      </c>
      <c r="AJ16" s="95">
        <f t="shared" si="25"/>
        <v>0.02</v>
      </c>
    </row>
    <row r="17" spans="1:36" ht="12.95" customHeight="1" x14ac:dyDescent="0.15">
      <c r="A17" s="94">
        <v>294</v>
      </c>
      <c r="B17" s="107" t="s">
        <v>60</v>
      </c>
      <c r="C17" s="107"/>
      <c r="D17" s="94">
        <v>18</v>
      </c>
      <c r="E17" s="94">
        <v>18</v>
      </c>
      <c r="F17" s="4">
        <f t="shared" si="0"/>
        <v>0.21</v>
      </c>
      <c r="G17" s="5"/>
      <c r="H17" s="94"/>
      <c r="I17" s="94"/>
      <c r="J17" s="1" t="s">
        <v>15</v>
      </c>
      <c r="K17" s="95">
        <f t="shared" si="1"/>
        <v>0.22</v>
      </c>
      <c r="L17" s="95">
        <f t="shared" si="2"/>
        <v>0.24</v>
      </c>
      <c r="M17" s="95">
        <f t="shared" si="3"/>
        <v>0.24</v>
      </c>
      <c r="N17" s="95">
        <f t="shared" si="4"/>
        <v>0.24</v>
      </c>
      <c r="O17" s="95">
        <f t="shared" si="5"/>
        <v>0.24</v>
      </c>
      <c r="P17" s="95">
        <f t="shared" si="26"/>
        <v>0.24</v>
      </c>
      <c r="Q17" s="95">
        <f t="shared" si="6"/>
        <v>0.22</v>
      </c>
      <c r="R17" s="95">
        <f t="shared" si="7"/>
        <v>0.23</v>
      </c>
      <c r="S17" s="95">
        <f t="shared" si="8"/>
        <v>0.24</v>
      </c>
      <c r="T17" s="95">
        <f t="shared" si="9"/>
        <v>0.25</v>
      </c>
      <c r="U17" s="95">
        <f t="shared" si="10"/>
        <v>0.23</v>
      </c>
      <c r="V17" s="95">
        <f t="shared" si="11"/>
        <v>0.24</v>
      </c>
      <c r="W17" s="95">
        <f t="shared" si="12"/>
        <v>0.23</v>
      </c>
      <c r="X17" s="95">
        <f t="shared" si="13"/>
        <v>0.23</v>
      </c>
      <c r="Y17" s="95">
        <f t="shared" si="14"/>
        <v>0.2</v>
      </c>
      <c r="Z17" s="95">
        <f t="shared" si="15"/>
        <v>0.23</v>
      </c>
      <c r="AA17" s="95">
        <f t="shared" si="16"/>
        <v>0.21</v>
      </c>
      <c r="AB17" s="95">
        <f t="shared" si="17"/>
        <v>0.23</v>
      </c>
      <c r="AC17" s="95">
        <f t="shared" si="18"/>
        <v>0.24</v>
      </c>
      <c r="AD17" s="95">
        <f t="shared" si="19"/>
        <v>0.27</v>
      </c>
      <c r="AE17" s="95">
        <f t="shared" si="20"/>
        <v>0.21</v>
      </c>
      <c r="AF17" s="95">
        <f t="shared" si="21"/>
        <v>0.23</v>
      </c>
      <c r="AG17" s="95">
        <f t="shared" si="22"/>
        <v>0.2</v>
      </c>
      <c r="AH17" s="95">
        <f t="shared" si="23"/>
        <v>0.21</v>
      </c>
      <c r="AI17" s="95">
        <f t="shared" si="24"/>
        <v>0.23</v>
      </c>
      <c r="AJ17" s="95">
        <f t="shared" si="25"/>
        <v>0.21</v>
      </c>
    </row>
    <row r="18" spans="1:36" ht="12.95" customHeight="1" x14ac:dyDescent="0.15">
      <c r="A18" s="94">
        <v>295</v>
      </c>
      <c r="B18" s="107" t="s">
        <v>69</v>
      </c>
      <c r="C18" s="107"/>
      <c r="D18" s="94">
        <v>8</v>
      </c>
      <c r="E18" s="94">
        <v>3</v>
      </c>
      <c r="F18" s="4">
        <f t="shared" si="0"/>
        <v>0.01</v>
      </c>
      <c r="G18" s="5"/>
      <c r="H18" s="94" t="s">
        <v>61</v>
      </c>
      <c r="I18" s="94"/>
      <c r="J18" s="1" t="s">
        <v>15</v>
      </c>
      <c r="K18" s="95">
        <f t="shared" si="1"/>
        <v>0.01</v>
      </c>
      <c r="L18" s="95">
        <f t="shared" si="2"/>
        <v>0.01</v>
      </c>
      <c r="M18" s="95">
        <f t="shared" si="3"/>
        <v>0.01</v>
      </c>
      <c r="N18" s="95">
        <f t="shared" si="4"/>
        <v>0.01</v>
      </c>
      <c r="O18" s="95">
        <f t="shared" si="5"/>
        <v>0.01</v>
      </c>
      <c r="P18" s="95">
        <f t="shared" si="26"/>
        <v>0.01</v>
      </c>
      <c r="Q18" s="95">
        <f t="shared" si="6"/>
        <v>0.01</v>
      </c>
      <c r="R18" s="95">
        <f t="shared" si="7"/>
        <v>0.01</v>
      </c>
      <c r="S18" s="95">
        <f t="shared" si="8"/>
        <v>0.01</v>
      </c>
      <c r="T18" s="95">
        <f t="shared" si="9"/>
        <v>0.01</v>
      </c>
      <c r="U18" s="95">
        <f t="shared" si="10"/>
        <v>0.01</v>
      </c>
      <c r="V18" s="95">
        <f t="shared" si="11"/>
        <v>0.01</v>
      </c>
      <c r="W18" s="95">
        <f t="shared" si="12"/>
        <v>0.01</v>
      </c>
      <c r="X18" s="95">
        <f t="shared" si="13"/>
        <v>0.01</v>
      </c>
      <c r="Y18" s="95">
        <f t="shared" si="14"/>
        <v>0.01</v>
      </c>
      <c r="Z18" s="95">
        <f t="shared" si="15"/>
        <v>0.01</v>
      </c>
      <c r="AA18" s="95">
        <f t="shared" si="16"/>
        <v>0.01</v>
      </c>
      <c r="AB18" s="95">
        <f t="shared" si="17"/>
        <v>0.01</v>
      </c>
      <c r="AC18" s="95">
        <f t="shared" si="18"/>
        <v>0.01</v>
      </c>
      <c r="AD18" s="95">
        <f t="shared" si="19"/>
        <v>0.01</v>
      </c>
      <c r="AE18" s="95">
        <f t="shared" si="20"/>
        <v>0.01</v>
      </c>
      <c r="AF18" s="95">
        <f t="shared" si="21"/>
        <v>0.01</v>
      </c>
      <c r="AG18" s="95">
        <f t="shared" si="22"/>
        <v>0.01</v>
      </c>
      <c r="AH18" s="95">
        <f t="shared" si="23"/>
        <v>0.01</v>
      </c>
      <c r="AI18" s="95">
        <f t="shared" si="24"/>
        <v>0.01</v>
      </c>
      <c r="AJ18" s="95">
        <f t="shared" si="25"/>
        <v>0.01</v>
      </c>
    </row>
    <row r="19" spans="1:36" ht="12.95" customHeight="1" x14ac:dyDescent="0.15">
      <c r="A19" s="94">
        <v>296</v>
      </c>
      <c r="B19" s="107" t="s">
        <v>60</v>
      </c>
      <c r="C19" s="107"/>
      <c r="D19" s="94">
        <v>18</v>
      </c>
      <c r="E19" s="94">
        <v>18</v>
      </c>
      <c r="F19" s="4">
        <f t="shared" si="0"/>
        <v>0.21</v>
      </c>
      <c r="G19" s="5"/>
      <c r="H19" s="94"/>
      <c r="I19" s="94"/>
      <c r="J19" s="1" t="s">
        <v>15</v>
      </c>
      <c r="K19" s="95">
        <f t="shared" si="1"/>
        <v>0.22</v>
      </c>
      <c r="L19" s="95">
        <f t="shared" si="2"/>
        <v>0.24</v>
      </c>
      <c r="M19" s="95">
        <f t="shared" si="3"/>
        <v>0.24</v>
      </c>
      <c r="N19" s="95">
        <f t="shared" si="4"/>
        <v>0.24</v>
      </c>
      <c r="O19" s="95">
        <f t="shared" si="5"/>
        <v>0.24</v>
      </c>
      <c r="P19" s="95">
        <f t="shared" si="26"/>
        <v>0.24</v>
      </c>
      <c r="Q19" s="95">
        <f t="shared" si="6"/>
        <v>0.22</v>
      </c>
      <c r="R19" s="95">
        <f t="shared" si="7"/>
        <v>0.23</v>
      </c>
      <c r="S19" s="95">
        <f t="shared" si="8"/>
        <v>0.24</v>
      </c>
      <c r="T19" s="95">
        <f t="shared" si="9"/>
        <v>0.25</v>
      </c>
      <c r="U19" s="95">
        <f t="shared" si="10"/>
        <v>0.23</v>
      </c>
      <c r="V19" s="95">
        <f t="shared" si="11"/>
        <v>0.24</v>
      </c>
      <c r="W19" s="95">
        <f t="shared" si="12"/>
        <v>0.23</v>
      </c>
      <c r="X19" s="95">
        <f t="shared" si="13"/>
        <v>0.23</v>
      </c>
      <c r="Y19" s="95">
        <f t="shared" si="14"/>
        <v>0.2</v>
      </c>
      <c r="Z19" s="95">
        <f t="shared" si="15"/>
        <v>0.23</v>
      </c>
      <c r="AA19" s="95">
        <f t="shared" si="16"/>
        <v>0.21</v>
      </c>
      <c r="AB19" s="95">
        <f t="shared" si="17"/>
        <v>0.23</v>
      </c>
      <c r="AC19" s="95">
        <f t="shared" si="18"/>
        <v>0.24</v>
      </c>
      <c r="AD19" s="95">
        <f t="shared" si="19"/>
        <v>0.27</v>
      </c>
      <c r="AE19" s="95">
        <f t="shared" si="20"/>
        <v>0.21</v>
      </c>
      <c r="AF19" s="95">
        <f t="shared" si="21"/>
        <v>0.23</v>
      </c>
      <c r="AG19" s="95">
        <f t="shared" si="22"/>
        <v>0.2</v>
      </c>
      <c r="AH19" s="95">
        <f t="shared" si="23"/>
        <v>0.21</v>
      </c>
      <c r="AI19" s="95">
        <f t="shared" si="24"/>
        <v>0.23</v>
      </c>
      <c r="AJ19" s="95">
        <f t="shared" si="25"/>
        <v>0.21</v>
      </c>
    </row>
    <row r="20" spans="1:36" ht="12.95" customHeight="1" x14ac:dyDescent="0.15">
      <c r="A20" s="94">
        <v>297</v>
      </c>
      <c r="B20" s="107" t="s">
        <v>56</v>
      </c>
      <c r="C20" s="107"/>
      <c r="D20" s="94">
        <v>8</v>
      </c>
      <c r="E20" s="94">
        <v>8</v>
      </c>
      <c r="F20" s="4">
        <f t="shared" si="0"/>
        <v>0.02</v>
      </c>
      <c r="G20" s="5" t="s">
        <v>63</v>
      </c>
      <c r="H20" s="94" t="s">
        <v>61</v>
      </c>
      <c r="I20" s="94"/>
      <c r="J20" s="1" t="s">
        <v>15</v>
      </c>
      <c r="K20" s="95">
        <f t="shared" si="1"/>
        <v>0.02</v>
      </c>
      <c r="L20" s="95">
        <f t="shared" si="2"/>
        <v>0.02</v>
      </c>
      <c r="M20" s="95">
        <f t="shared" si="3"/>
        <v>0.02</v>
      </c>
      <c r="N20" s="95">
        <f t="shared" si="4"/>
        <v>0.02</v>
      </c>
      <c r="O20" s="95">
        <f t="shared" si="5"/>
        <v>0.02</v>
      </c>
      <c r="P20" s="95">
        <f t="shared" si="26"/>
        <v>0.02</v>
      </c>
      <c r="Q20" s="95">
        <f t="shared" si="6"/>
        <v>0.02</v>
      </c>
      <c r="R20" s="95">
        <f t="shared" si="7"/>
        <v>0.02</v>
      </c>
      <c r="S20" s="95">
        <f t="shared" si="8"/>
        <v>0.02</v>
      </c>
      <c r="T20" s="95">
        <f t="shared" si="9"/>
        <v>0.02</v>
      </c>
      <c r="U20" s="95">
        <f t="shared" si="10"/>
        <v>0.02</v>
      </c>
      <c r="V20" s="95">
        <f t="shared" si="11"/>
        <v>0.02</v>
      </c>
      <c r="W20" s="95">
        <f t="shared" si="12"/>
        <v>0.02</v>
      </c>
      <c r="X20" s="95">
        <f t="shared" si="13"/>
        <v>0.02</v>
      </c>
      <c r="Y20" s="95">
        <f t="shared" si="14"/>
        <v>0.02</v>
      </c>
      <c r="Z20" s="95">
        <f t="shared" si="15"/>
        <v>0.02</v>
      </c>
      <c r="AA20" s="95">
        <f t="shared" si="16"/>
        <v>0.02</v>
      </c>
      <c r="AB20" s="95">
        <f t="shared" si="17"/>
        <v>0.02</v>
      </c>
      <c r="AC20" s="95">
        <f t="shared" si="18"/>
        <v>0.02</v>
      </c>
      <c r="AD20" s="95">
        <f t="shared" si="19"/>
        <v>0.03</v>
      </c>
      <c r="AE20" s="95">
        <f t="shared" si="20"/>
        <v>0.02</v>
      </c>
      <c r="AF20" s="95">
        <f t="shared" si="21"/>
        <v>0.02</v>
      </c>
      <c r="AG20" s="95">
        <f t="shared" si="22"/>
        <v>0.02</v>
      </c>
      <c r="AH20" s="95">
        <f t="shared" si="23"/>
        <v>0.02</v>
      </c>
      <c r="AI20" s="95">
        <f t="shared" si="24"/>
        <v>0.02</v>
      </c>
      <c r="AJ20" s="95">
        <f t="shared" si="25"/>
        <v>0.02</v>
      </c>
    </row>
    <row r="21" spans="1:36" ht="12.95" customHeight="1" x14ac:dyDescent="0.15">
      <c r="A21" s="94">
        <v>298</v>
      </c>
      <c r="B21" s="135" t="s">
        <v>56</v>
      </c>
      <c r="C21" s="136"/>
      <c r="D21" s="94">
        <v>10</v>
      </c>
      <c r="E21" s="94">
        <v>10</v>
      </c>
      <c r="F21" s="4">
        <f t="shared" si="0"/>
        <v>0.04</v>
      </c>
      <c r="G21" s="5" t="s">
        <v>127</v>
      </c>
      <c r="H21" s="94"/>
      <c r="I21" s="94"/>
      <c r="J21" s="1" t="s">
        <v>15</v>
      </c>
      <c r="K21" s="95">
        <f t="shared" si="1"/>
        <v>0.04</v>
      </c>
      <c r="L21" s="95">
        <f t="shared" si="2"/>
        <v>0.04</v>
      </c>
      <c r="M21" s="95">
        <f t="shared" si="3"/>
        <v>0.04</v>
      </c>
      <c r="N21" s="95">
        <f t="shared" si="4"/>
        <v>0.05</v>
      </c>
      <c r="O21" s="95">
        <f t="shared" si="5"/>
        <v>0.05</v>
      </c>
      <c r="P21" s="95">
        <f t="shared" si="26"/>
        <v>0.04</v>
      </c>
      <c r="Q21" s="95">
        <f t="shared" si="6"/>
        <v>0.04</v>
      </c>
      <c r="R21" s="95">
        <f t="shared" si="7"/>
        <v>0.04</v>
      </c>
      <c r="S21" s="95">
        <f t="shared" si="8"/>
        <v>0.04</v>
      </c>
      <c r="T21" s="95">
        <f t="shared" si="9"/>
        <v>0.04</v>
      </c>
      <c r="U21" s="95">
        <f t="shared" si="10"/>
        <v>0.04</v>
      </c>
      <c r="V21" s="95">
        <f t="shared" si="11"/>
        <v>0.04</v>
      </c>
      <c r="W21" s="95">
        <f t="shared" si="12"/>
        <v>0.04</v>
      </c>
      <c r="X21" s="95">
        <f t="shared" si="13"/>
        <v>0.04</v>
      </c>
      <c r="Y21" s="95">
        <f t="shared" si="14"/>
        <v>0.04</v>
      </c>
      <c r="Z21" s="95">
        <f t="shared" si="15"/>
        <v>0.04</v>
      </c>
      <c r="AA21" s="95">
        <f t="shared" si="16"/>
        <v>0.04</v>
      </c>
      <c r="AB21" s="95">
        <f t="shared" si="17"/>
        <v>0.04</v>
      </c>
      <c r="AC21" s="95">
        <f t="shared" si="18"/>
        <v>0.04</v>
      </c>
      <c r="AD21" s="95">
        <f t="shared" si="19"/>
        <v>0.06</v>
      </c>
      <c r="AE21" s="95">
        <f t="shared" si="20"/>
        <v>0.04</v>
      </c>
      <c r="AF21" s="95">
        <f t="shared" si="21"/>
        <v>0.04</v>
      </c>
      <c r="AG21" s="95">
        <f t="shared" si="22"/>
        <v>0.04</v>
      </c>
      <c r="AH21" s="95">
        <f t="shared" si="23"/>
        <v>0.04</v>
      </c>
      <c r="AI21" s="95">
        <f t="shared" si="24"/>
        <v>0.04</v>
      </c>
      <c r="AJ21" s="95">
        <f t="shared" si="25"/>
        <v>0.04</v>
      </c>
    </row>
    <row r="22" spans="1:36" ht="12.95" customHeight="1" x14ac:dyDescent="0.15">
      <c r="A22" s="94">
        <v>299</v>
      </c>
      <c r="B22" s="107" t="s">
        <v>69</v>
      </c>
      <c r="C22" s="107"/>
      <c r="D22" s="94">
        <v>8</v>
      </c>
      <c r="E22" s="94">
        <v>2</v>
      </c>
      <c r="F22" s="4">
        <f t="shared" si="0"/>
        <v>0.01</v>
      </c>
      <c r="G22" s="5"/>
      <c r="H22" s="94" t="s">
        <v>61</v>
      </c>
      <c r="I22" s="94"/>
      <c r="J22" s="1" t="s">
        <v>15</v>
      </c>
      <c r="K22" s="95">
        <f t="shared" si="1"/>
        <v>0.01</v>
      </c>
      <c r="L22" s="95">
        <f t="shared" si="2"/>
        <v>0.01</v>
      </c>
      <c r="M22" s="95">
        <f t="shared" si="3"/>
        <v>0</v>
      </c>
      <c r="N22" s="95">
        <f t="shared" si="4"/>
        <v>0.01</v>
      </c>
      <c r="O22" s="95">
        <f t="shared" si="5"/>
        <v>0.01</v>
      </c>
      <c r="P22" s="95">
        <f t="shared" si="26"/>
        <v>0.01</v>
      </c>
      <c r="Q22" s="95">
        <f t="shared" si="6"/>
        <v>0.01</v>
      </c>
      <c r="R22" s="95">
        <f t="shared" si="7"/>
        <v>0.01</v>
      </c>
      <c r="S22" s="95">
        <f t="shared" si="8"/>
        <v>0</v>
      </c>
      <c r="T22" s="95">
        <f t="shared" si="9"/>
        <v>0</v>
      </c>
      <c r="U22" s="95">
        <f t="shared" si="10"/>
        <v>0.01</v>
      </c>
      <c r="V22" s="95">
        <f t="shared" si="11"/>
        <v>0.01</v>
      </c>
      <c r="W22" s="95">
        <f t="shared" si="12"/>
        <v>0.01</v>
      </c>
      <c r="X22" s="95">
        <f t="shared" si="13"/>
        <v>0.01</v>
      </c>
      <c r="Y22" s="95">
        <f t="shared" si="14"/>
        <v>0</v>
      </c>
      <c r="Z22" s="95">
        <f t="shared" si="15"/>
        <v>0.01</v>
      </c>
      <c r="AA22" s="95">
        <f t="shared" si="16"/>
        <v>0.01</v>
      </c>
      <c r="AB22" s="95">
        <f t="shared" si="17"/>
        <v>0.01</v>
      </c>
      <c r="AC22" s="95">
        <f t="shared" si="18"/>
        <v>0</v>
      </c>
      <c r="AD22" s="95">
        <f t="shared" si="19"/>
        <v>0.01</v>
      </c>
      <c r="AE22" s="95">
        <f t="shared" si="20"/>
        <v>0</v>
      </c>
      <c r="AF22" s="95">
        <f t="shared" si="21"/>
        <v>0.01</v>
      </c>
      <c r="AG22" s="95">
        <f t="shared" si="22"/>
        <v>0.01</v>
      </c>
      <c r="AH22" s="95">
        <f t="shared" si="23"/>
        <v>0.01</v>
      </c>
      <c r="AI22" s="95">
        <f t="shared" si="24"/>
        <v>0.01</v>
      </c>
      <c r="AJ22" s="95">
        <f t="shared" si="25"/>
        <v>0.01</v>
      </c>
    </row>
    <row r="23" spans="1:36" ht="12.95" customHeight="1" x14ac:dyDescent="0.15">
      <c r="A23" s="94"/>
      <c r="B23" s="107"/>
      <c r="C23" s="107"/>
      <c r="D23" s="94"/>
      <c r="E23" s="94"/>
      <c r="F23" s="4" t="str">
        <f t="shared" si="0"/>
        <v/>
      </c>
      <c r="G23" s="5"/>
      <c r="H23" s="94"/>
      <c r="I23" s="94"/>
      <c r="J23" s="1" t="s">
        <v>15</v>
      </c>
      <c r="K23" s="95" t="e">
        <f t="shared" si="1"/>
        <v>#NUM!</v>
      </c>
      <c r="L23" s="95" t="e">
        <f t="shared" si="2"/>
        <v>#NUM!</v>
      </c>
      <c r="M23" s="95" t="e">
        <f t="shared" si="3"/>
        <v>#NUM!</v>
      </c>
      <c r="N23" s="95" t="e">
        <f t="shared" si="4"/>
        <v>#NUM!</v>
      </c>
      <c r="O23" s="95" t="e">
        <f t="shared" si="5"/>
        <v>#NUM!</v>
      </c>
      <c r="P23" s="95" t="e">
        <f t="shared" si="26"/>
        <v>#N/A</v>
      </c>
      <c r="Q23" s="95" t="e">
        <f t="shared" si="6"/>
        <v>#NUM!</v>
      </c>
      <c r="R23" s="95" t="e">
        <f t="shared" si="7"/>
        <v>#NUM!</v>
      </c>
      <c r="S23" s="95" t="e">
        <f t="shared" si="8"/>
        <v>#NUM!</v>
      </c>
      <c r="T23" s="95" t="e">
        <f t="shared" si="9"/>
        <v>#NUM!</v>
      </c>
      <c r="U23" s="95" t="e">
        <f t="shared" si="10"/>
        <v>#N/A</v>
      </c>
      <c r="V23" s="95" t="e">
        <f t="shared" si="11"/>
        <v>#NUM!</v>
      </c>
      <c r="W23" s="95" t="e">
        <f t="shared" si="12"/>
        <v>#NUM!</v>
      </c>
      <c r="X23" s="95" t="e">
        <f t="shared" si="13"/>
        <v>#NUM!</v>
      </c>
      <c r="Y23" s="95" t="e">
        <f t="shared" si="14"/>
        <v>#NUM!</v>
      </c>
      <c r="Z23" s="95" t="e">
        <f t="shared" si="15"/>
        <v>#N/A</v>
      </c>
      <c r="AA23" s="95" t="e">
        <f t="shared" si="16"/>
        <v>#NUM!</v>
      </c>
      <c r="AB23" s="95" t="e">
        <f t="shared" si="17"/>
        <v>#NUM!</v>
      </c>
      <c r="AC23" s="95" t="e">
        <f t="shared" si="18"/>
        <v>#NUM!</v>
      </c>
      <c r="AD23" s="95" t="e">
        <f t="shared" si="19"/>
        <v>#NUM!</v>
      </c>
      <c r="AE23" s="95" t="e">
        <f t="shared" si="20"/>
        <v>#NUM!</v>
      </c>
      <c r="AF23" s="95" t="e">
        <f t="shared" si="21"/>
        <v>#N/A</v>
      </c>
      <c r="AG23" s="95" t="e">
        <f t="shared" si="22"/>
        <v>#NUM!</v>
      </c>
      <c r="AH23" s="95" t="e">
        <f t="shared" si="23"/>
        <v>#NUM!</v>
      </c>
      <c r="AI23" s="95" t="e">
        <f t="shared" si="24"/>
        <v>#NUM!</v>
      </c>
      <c r="AJ23" s="95" t="e">
        <f t="shared" si="25"/>
        <v>#N/A</v>
      </c>
    </row>
    <row r="24" spans="1:36" ht="12.95" customHeight="1" x14ac:dyDescent="0.15">
      <c r="A24" s="94"/>
      <c r="B24" s="107"/>
      <c r="C24" s="107"/>
      <c r="D24" s="94"/>
      <c r="E24" s="94"/>
      <c r="F24" s="4" t="str">
        <f t="shared" si="0"/>
        <v/>
      </c>
      <c r="G24" s="5"/>
      <c r="H24" s="94"/>
      <c r="I24" s="94"/>
      <c r="J24" s="1" t="s">
        <v>15</v>
      </c>
      <c r="K24" s="95" t="e">
        <f t="shared" si="1"/>
        <v>#NUM!</v>
      </c>
      <c r="L24" s="95" t="e">
        <f t="shared" si="2"/>
        <v>#NUM!</v>
      </c>
      <c r="M24" s="95" t="e">
        <f t="shared" si="3"/>
        <v>#NUM!</v>
      </c>
      <c r="N24" s="95" t="e">
        <f t="shared" si="4"/>
        <v>#NUM!</v>
      </c>
      <c r="O24" s="95" t="e">
        <f t="shared" si="5"/>
        <v>#NUM!</v>
      </c>
      <c r="P24" s="95" t="e">
        <f t="shared" si="26"/>
        <v>#N/A</v>
      </c>
      <c r="Q24" s="95" t="e">
        <f t="shared" si="6"/>
        <v>#NUM!</v>
      </c>
      <c r="R24" s="95" t="e">
        <f t="shared" si="7"/>
        <v>#NUM!</v>
      </c>
      <c r="S24" s="95" t="e">
        <f t="shared" si="8"/>
        <v>#NUM!</v>
      </c>
      <c r="T24" s="95" t="e">
        <f t="shared" si="9"/>
        <v>#NUM!</v>
      </c>
      <c r="U24" s="95" t="e">
        <f t="shared" si="10"/>
        <v>#N/A</v>
      </c>
      <c r="V24" s="95" t="e">
        <f t="shared" si="11"/>
        <v>#NUM!</v>
      </c>
      <c r="W24" s="95" t="e">
        <f t="shared" si="12"/>
        <v>#NUM!</v>
      </c>
      <c r="X24" s="95" t="e">
        <f t="shared" si="13"/>
        <v>#NUM!</v>
      </c>
      <c r="Y24" s="95" t="e">
        <f t="shared" si="14"/>
        <v>#NUM!</v>
      </c>
      <c r="Z24" s="95" t="e">
        <f t="shared" si="15"/>
        <v>#N/A</v>
      </c>
      <c r="AA24" s="95" t="e">
        <f t="shared" si="16"/>
        <v>#NUM!</v>
      </c>
      <c r="AB24" s="95" t="e">
        <f t="shared" si="17"/>
        <v>#NUM!</v>
      </c>
      <c r="AC24" s="95" t="e">
        <f t="shared" si="18"/>
        <v>#NUM!</v>
      </c>
      <c r="AD24" s="95" t="e">
        <f t="shared" si="19"/>
        <v>#NUM!</v>
      </c>
      <c r="AE24" s="95" t="e">
        <f t="shared" si="20"/>
        <v>#NUM!</v>
      </c>
      <c r="AF24" s="95" t="e">
        <f t="shared" si="21"/>
        <v>#N/A</v>
      </c>
      <c r="AG24" s="95" t="e">
        <f t="shared" si="22"/>
        <v>#NUM!</v>
      </c>
      <c r="AH24" s="95" t="e">
        <f t="shared" si="23"/>
        <v>#NUM!</v>
      </c>
      <c r="AI24" s="95" t="e">
        <f t="shared" si="24"/>
        <v>#NUM!</v>
      </c>
      <c r="AJ24" s="95" t="e">
        <f t="shared" si="25"/>
        <v>#N/A</v>
      </c>
    </row>
    <row r="25" spans="1:36" ht="12.95" customHeight="1" x14ac:dyDescent="0.15">
      <c r="A25" s="94"/>
      <c r="B25" s="107"/>
      <c r="C25" s="107"/>
      <c r="D25" s="94"/>
      <c r="E25" s="94"/>
      <c r="F25" s="4" t="str">
        <f t="shared" si="0"/>
        <v/>
      </c>
      <c r="G25" s="6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7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6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320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15</v>
      </c>
      <c r="D49" s="14" t="str">
        <f>IF(D47&gt;0,ROUND(SUMIF(G4:G43,"*下層*",D4:D43)/D47,0),"")</f>
        <v/>
      </c>
      <c r="E49" s="14">
        <f>ROUND(SUM(D4:D43)/E47,0)</f>
        <v>15</v>
      </c>
      <c r="F49" s="13"/>
      <c r="G49" s="15">
        <f>C49</f>
        <v>15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3.2299999999999995</v>
      </c>
      <c r="D50" s="16">
        <f>SUMIF(G4:G43,"*下層*",F4:F43)</f>
        <v>0</v>
      </c>
      <c r="E50" s="4">
        <f>SUM(F4:F43)</f>
        <v>3.2299999999999995</v>
      </c>
      <c r="F50" s="13"/>
      <c r="G50" s="17">
        <f>C50*100</f>
        <v>322.99999999999994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形状比＝87、Sr＝18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14</v>
      </c>
      <c r="D54" s="14">
        <f>COUNTIF(H4:H43,"▲")</f>
        <v>0</v>
      </c>
      <c r="E54" s="14">
        <f>COUNTA(H4:H43)</f>
        <v>14</v>
      </c>
      <c r="F54" s="10"/>
      <c r="G54" s="15">
        <f>C54*100</f>
        <v>1400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1.95</v>
      </c>
      <c r="D57" s="16">
        <f>SUMIF(H4:H43,"▲",F4:F43)</f>
        <v>0</v>
      </c>
      <c r="E57" s="16">
        <f>SUM(C57:D57)</f>
        <v>1.95</v>
      </c>
      <c r="F57" s="13"/>
      <c r="G57" s="19">
        <f>C57*100</f>
        <v>195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73.7</v>
      </c>
      <c r="D61" s="20" t="str">
        <f>IF(D47&gt;0,ROUND(D54/D47*100,1),"")</f>
        <v/>
      </c>
      <c r="E61" s="20">
        <f>ROUND(E54/E47*100,1)</f>
        <v>73.7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60.4</v>
      </c>
      <c r="D62" s="20" t="str">
        <f>IF(D47&gt;0,ROUND(D57/D50*100,1),"")</f>
        <v/>
      </c>
      <c r="E62" s="20">
        <f>ROUND(E57/E50*100,1)</f>
        <v>60.4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1.2799999999999996</v>
      </c>
      <c r="D69" s="16" t="str">
        <f>IF(D66&gt;0,D50-D57,"")</f>
        <v/>
      </c>
      <c r="E69" s="4">
        <f>SUM(C69:D69)</f>
        <v>1.2799999999999996</v>
      </c>
      <c r="F69" s="13"/>
      <c r="G69" s="17">
        <f>C69*100</f>
        <v>127.99999999999996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形状比＝89、Sr＝26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27" priority="16" stopIfTrue="1">
      <formula>AND(($H4="スギ"),(#REF!&lt;12))</formula>
    </cfRule>
  </conditionalFormatting>
  <conditionalFormatting sqref="L4:L43">
    <cfRule type="expression" dxfId="126" priority="15" stopIfTrue="1">
      <formula>AND(($H4="スギ"),(#REF!&lt;22),(#REF!&gt;=12))</formula>
    </cfRule>
  </conditionalFormatting>
  <conditionalFormatting sqref="M4:M43">
    <cfRule type="expression" dxfId="125" priority="14" stopIfTrue="1">
      <formula>AND(($H4="スギ"),(#REF!&lt;32),(#REF!&gt;=22))</formula>
    </cfRule>
  </conditionalFormatting>
  <conditionalFormatting sqref="N4:N43">
    <cfRule type="expression" dxfId="124" priority="13" stopIfTrue="1">
      <formula>AND(($H4="スギ"),(#REF!&lt;42),(#REF!&gt;=32))</formula>
    </cfRule>
  </conditionalFormatting>
  <conditionalFormatting sqref="U4:U43 Z4:AF43 AJ4:AJ43 O4:P43">
    <cfRule type="expression" dxfId="123" priority="12" stopIfTrue="1">
      <formula>AND(($H4="スギ"),(#REF!&gt;=42))</formula>
    </cfRule>
  </conditionalFormatting>
  <conditionalFormatting sqref="Q4:Q43 AA4:AA43">
    <cfRule type="expression" dxfId="122" priority="11" stopIfTrue="1">
      <formula>AND(($H4="ヒノキ"),(#REF!&lt;12))</formula>
    </cfRule>
  </conditionalFormatting>
  <conditionalFormatting sqref="R4:R43 AB4:AE43">
    <cfRule type="expression" dxfId="121" priority="10" stopIfTrue="1">
      <formula>AND(($H4="ヒノキ"),(#REF!&lt;22),(#REF!&gt;=12))</formula>
    </cfRule>
  </conditionalFormatting>
  <conditionalFormatting sqref="S4:S43">
    <cfRule type="expression" dxfId="120" priority="9" stopIfTrue="1">
      <formula>AND(($H4="ヒノキ"),(#REF!&lt;32),(#REF!&gt;=22))</formula>
    </cfRule>
  </conditionalFormatting>
  <conditionalFormatting sqref="T4:U43 Z4:AF43 AJ4:AJ43">
    <cfRule type="expression" dxfId="119" priority="8" stopIfTrue="1">
      <formula>AND(($H4="ヒノキ"),(#REF!&gt;=32))</formula>
    </cfRule>
  </conditionalFormatting>
  <conditionalFormatting sqref="V4:V43 AA4:AA43">
    <cfRule type="expression" dxfId="118" priority="7" stopIfTrue="1">
      <formula>AND(($H4="アカマツ"),(#REF!&lt;12))</formula>
    </cfRule>
  </conditionalFormatting>
  <conditionalFormatting sqref="W4:W43 AB4:AB43">
    <cfRule type="expression" dxfId="117" priority="6" stopIfTrue="1">
      <formula>AND(($H4="アカマツ"),(#REF!&lt;22),(#REF!&gt;=12))</formula>
    </cfRule>
  </conditionalFormatting>
  <conditionalFormatting sqref="X4:X43 AC4:AC43">
    <cfRule type="expression" dxfId="116" priority="5" stopIfTrue="1">
      <formula>AND(($H4="アカマツ"),(#REF!&lt;42),(#REF!&gt;=22))</formula>
    </cfRule>
  </conditionalFormatting>
  <conditionalFormatting sqref="Y4:AF43 AJ4:AJ43">
    <cfRule type="expression" dxfId="115" priority="4" stopIfTrue="1">
      <formula>AND(($H4="アカマツ"),(#REF!&gt;=42))</formula>
    </cfRule>
  </conditionalFormatting>
  <conditionalFormatting sqref="AG4:AG43">
    <cfRule type="expression" dxfId="114" priority="3" stopIfTrue="1">
      <formula>AND(($H4&lt;&gt;"スギ"),($H4&lt;&gt;"ヒノキ"),($H4&lt;&gt;"アカマツ"),(#REF!&lt;12))</formula>
    </cfRule>
  </conditionalFormatting>
  <conditionalFormatting sqref="AH4:AH43">
    <cfRule type="expression" dxfId="11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1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57FDF-49C6-42BB-BE9B-B8636FC58F07}">
  <sheetPr>
    <tabColor rgb="FFFFFF00"/>
  </sheetPr>
  <dimension ref="A1:AJ120"/>
  <sheetViews>
    <sheetView showGridLines="0" tabSelected="1" view="pageBreakPreview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270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481</v>
      </c>
      <c r="B4" s="107" t="s">
        <v>62</v>
      </c>
      <c r="C4" s="107"/>
      <c r="D4" s="94">
        <v>30</v>
      </c>
      <c r="E4" s="94">
        <v>19</v>
      </c>
      <c r="F4" s="4">
        <f t="shared" ref="F4:F43" si="0">IF(D4&gt;0,IF(B4="スギ",P4,IF(B4="ヒノキ",U4,IF(B4="アカマツ",Z4,IF(B4="カラマツ",AF4,AJ4)))),"")</f>
        <v>0.6</v>
      </c>
      <c r="G4" s="5"/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0.56000000000000005</v>
      </c>
      <c r="L4" s="95">
        <f t="shared" ref="L4:L43" si="2">ROUND(10^(-5+0.73504+1.83346*LOG(D4)+1.06569*LOG(E4)),2)</f>
        <v>0.64</v>
      </c>
      <c r="M4" s="95">
        <f t="shared" ref="M4:M43" si="3">ROUND(10^(-5+0.71514+1.74357*LOG(D4)+1.17719*LOG(E4)),2)</f>
        <v>0.63</v>
      </c>
      <c r="N4" s="95">
        <f t="shared" ref="N4:N43" si="4">ROUND(10^(-5+0.82956+1.76381*LOG(D4)+1.06412*LOG(E4)),2)</f>
        <v>0.62</v>
      </c>
      <c r="O4" s="95">
        <f t="shared" ref="O4:O43" si="5">ROUND(10^(-5+0.88226+1.79204*LOG(D4)+0.99303*LOG(E4)),2)</f>
        <v>0.63</v>
      </c>
      <c r="P4" s="95">
        <f>HLOOKUP($D4,K$3:O$43,MATCH($A4,$A$3:$A$43,0),1)</f>
        <v>0.63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0.56999999999999995</v>
      </c>
      <c r="R4" s="95">
        <f t="shared" ref="R4:R43" si="7">ROUND(10^(1.905709*LOG(D4)+1.011385*LOG(E4)-4.293729),2)</f>
        <v>0.65</v>
      </c>
      <c r="S4" s="95">
        <f t="shared" ref="S4:S43" si="8">ROUND(10^(1.771888*LOG(D4)+1.138415*LOG(E4)-4.271259),2)</f>
        <v>0.63</v>
      </c>
      <c r="T4" s="95">
        <f t="shared" ref="T4:T43" si="9">ROUND(10^(1.671519*LOG(D4)+1.363617*LOG(E4)-4.404407),2)</f>
        <v>0.64</v>
      </c>
      <c r="U4" s="95">
        <f t="shared" ref="U4:U43" si="10">HLOOKUP($D4,Q$3:T$43,MATCH($A4,$A$3:$A$43,0),1)</f>
        <v>0.63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0.68</v>
      </c>
      <c r="W4" s="95">
        <f t="shared" ref="W4:W43" si="12">ROUND(10^(-4.155639+1.847898*LOG(D4)+0.951955*LOG(E4)),2)</f>
        <v>0.62</v>
      </c>
      <c r="X4" s="95">
        <f t="shared" ref="X4:X43" si="13">ROUND(10^(-4.194535+1.804172*LOG(D4)+1.034248*LOG(E4)),2)</f>
        <v>0.62</v>
      </c>
      <c r="Y4" s="95">
        <f t="shared" ref="Y4:Y43" si="14">ROUND(10^(-4.42347+2.006485*LOG(D4)+0.967757*LOG(E4)),2)</f>
        <v>0.6</v>
      </c>
      <c r="Z4" s="95">
        <f t="shared" ref="Z4:Z43" si="15">HLOOKUP($D4,V$3:Y$43,MATCH($A4,$A$3:$A$43,0),1)</f>
        <v>0.62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0.55000000000000004</v>
      </c>
      <c r="AB4" s="95">
        <f t="shared" ref="AB4:AB43" si="17">ROUND(10^(1.979213*LOG(D4)+0.998347*LOG(E4)-4.369281),2)</f>
        <v>0.68</v>
      </c>
      <c r="AC4" s="95">
        <f t="shared" ref="AC4:AC43" si="18">ROUND(10^(1.904401*LOG(D4)+1.062478*LOG(E4)-4.348104),2)</f>
        <v>0.67</v>
      </c>
      <c r="AD4" s="95">
        <f t="shared" ref="AD4:AD43" si="19">ROUND(10^(1.640825*LOG(D4)+1.080387*LOG(E4)-3.976731),2)</f>
        <v>0.67</v>
      </c>
      <c r="AE4" s="95">
        <f t="shared" ref="AE4:AE43" si="20">ROUND(10^(1.90887*LOG(D4)+1.088002*LOG(E4)-4.431495),2)</f>
        <v>0.6</v>
      </c>
      <c r="AF4" s="95">
        <f t="shared" ref="AF4:AF43" si="21">HLOOKUP($D4,AA$3:AE$43,MATCH($A4,$A$3:$A$43,0),1)</f>
        <v>0.67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0.56000000000000005</v>
      </c>
      <c r="AH4" s="95">
        <f t="shared" ref="AH4:AH43" si="23">ROUND(10^(1.93813902*LOG(D4)+0.96697002*LOG(E4)-4.32216295),2)</f>
        <v>0.6</v>
      </c>
      <c r="AI4" s="95">
        <f t="shared" ref="AI4:AI43" si="24">ROUND(10^(1.82464098*LOG(D4)+0.97625989*LOG(E4)-4.15096808),2)</f>
        <v>0.62</v>
      </c>
      <c r="AJ4" s="95">
        <f t="shared" ref="AJ4:AJ43" si="25">HLOOKUP($D4,AG$3:AI$43,MATCH($A4,$A$3:$A$43,0),1)</f>
        <v>0.6</v>
      </c>
    </row>
    <row r="5" spans="1:36" ht="12.95" customHeight="1" x14ac:dyDescent="0.15">
      <c r="A5" s="94">
        <v>482</v>
      </c>
      <c r="B5" s="107" t="s">
        <v>69</v>
      </c>
      <c r="C5" s="107"/>
      <c r="D5" s="94">
        <v>14</v>
      </c>
      <c r="E5" s="94">
        <v>7</v>
      </c>
      <c r="F5" s="4">
        <f t="shared" si="0"/>
        <v>0.05</v>
      </c>
      <c r="G5" s="5"/>
      <c r="H5" s="94" t="s">
        <v>61</v>
      </c>
      <c r="I5" s="94"/>
      <c r="J5" s="1" t="s">
        <v>15</v>
      </c>
      <c r="K5" s="95">
        <f t="shared" si="1"/>
        <v>0.05</v>
      </c>
      <c r="L5" s="95">
        <f t="shared" si="2"/>
        <v>0.05</v>
      </c>
      <c r="M5" s="95">
        <f t="shared" si="3"/>
        <v>0.05</v>
      </c>
      <c r="N5" s="95">
        <f t="shared" si="4"/>
        <v>0.06</v>
      </c>
      <c r="O5" s="95">
        <f t="shared" si="5"/>
        <v>0.06</v>
      </c>
      <c r="P5" s="95">
        <f t="shared" ref="P5:P43" si="26">HLOOKUP($D5,K$3:O$43,MATCH(A5,$A$3:$A$43,0),1)</f>
        <v>0.05</v>
      </c>
      <c r="Q5" s="95">
        <f t="shared" si="6"/>
        <v>0.05</v>
      </c>
      <c r="R5" s="95">
        <f t="shared" si="7"/>
        <v>0.06</v>
      </c>
      <c r="S5" s="95">
        <f t="shared" si="8"/>
        <v>0.05</v>
      </c>
      <c r="T5" s="95">
        <f t="shared" si="9"/>
        <v>0.05</v>
      </c>
      <c r="U5" s="95">
        <f t="shared" si="10"/>
        <v>0.06</v>
      </c>
      <c r="V5" s="95">
        <f t="shared" si="11"/>
        <v>0.06</v>
      </c>
      <c r="W5" s="95">
        <f t="shared" si="12"/>
        <v>0.06</v>
      </c>
      <c r="X5" s="95">
        <f t="shared" si="13"/>
        <v>0.06</v>
      </c>
      <c r="Y5" s="95">
        <f t="shared" si="14"/>
        <v>0.05</v>
      </c>
      <c r="Z5" s="95">
        <f t="shared" si="15"/>
        <v>0.06</v>
      </c>
      <c r="AA5" s="95">
        <f t="shared" si="16"/>
        <v>0.05</v>
      </c>
      <c r="AB5" s="95">
        <f t="shared" si="17"/>
        <v>0.06</v>
      </c>
      <c r="AC5" s="95">
        <f t="shared" si="18"/>
        <v>0.05</v>
      </c>
      <c r="AD5" s="95">
        <f t="shared" si="19"/>
        <v>7.0000000000000007E-2</v>
      </c>
      <c r="AE5" s="95">
        <f t="shared" si="20"/>
        <v>0.05</v>
      </c>
      <c r="AF5" s="95">
        <f t="shared" si="21"/>
        <v>0.06</v>
      </c>
      <c r="AG5" s="95">
        <f t="shared" si="22"/>
        <v>0.05</v>
      </c>
      <c r="AH5" s="95">
        <f t="shared" si="23"/>
        <v>0.05</v>
      </c>
      <c r="AI5" s="95">
        <f t="shared" si="24"/>
        <v>0.06</v>
      </c>
      <c r="AJ5" s="95">
        <f t="shared" si="25"/>
        <v>0.05</v>
      </c>
    </row>
    <row r="6" spans="1:36" ht="12.95" customHeight="1" x14ac:dyDescent="0.15">
      <c r="A6" s="94">
        <v>483</v>
      </c>
      <c r="B6" s="107" t="s">
        <v>58</v>
      </c>
      <c r="C6" s="107"/>
      <c r="D6" s="94">
        <v>18</v>
      </c>
      <c r="E6" s="94">
        <v>19</v>
      </c>
      <c r="F6" s="4">
        <f t="shared" si="0"/>
        <v>0.22</v>
      </c>
      <c r="G6" s="5"/>
      <c r="H6" s="94"/>
      <c r="I6" s="94"/>
      <c r="J6" s="1" t="s">
        <v>15</v>
      </c>
      <c r="K6" s="95">
        <f t="shared" si="1"/>
        <v>0.23</v>
      </c>
      <c r="L6" s="95">
        <f t="shared" si="2"/>
        <v>0.25</v>
      </c>
      <c r="M6" s="95">
        <f t="shared" si="3"/>
        <v>0.26</v>
      </c>
      <c r="N6" s="95">
        <f t="shared" si="4"/>
        <v>0.25</v>
      </c>
      <c r="O6" s="95">
        <f t="shared" si="5"/>
        <v>0.25</v>
      </c>
      <c r="P6" s="95">
        <f t="shared" si="26"/>
        <v>0.25</v>
      </c>
      <c r="Q6" s="95">
        <f t="shared" si="6"/>
        <v>0.23</v>
      </c>
      <c r="R6" s="95">
        <f t="shared" si="7"/>
        <v>0.25</v>
      </c>
      <c r="S6" s="95">
        <f t="shared" si="8"/>
        <v>0.26</v>
      </c>
      <c r="T6" s="95">
        <f t="shared" si="9"/>
        <v>0.27</v>
      </c>
      <c r="U6" s="95">
        <f t="shared" si="10"/>
        <v>0.25</v>
      </c>
      <c r="V6" s="95">
        <f t="shared" si="11"/>
        <v>0.25</v>
      </c>
      <c r="W6" s="95">
        <f t="shared" si="12"/>
        <v>0.24</v>
      </c>
      <c r="X6" s="95">
        <f t="shared" si="13"/>
        <v>0.25</v>
      </c>
      <c r="Y6" s="95">
        <f t="shared" si="14"/>
        <v>0.22</v>
      </c>
      <c r="Z6" s="95">
        <f t="shared" si="15"/>
        <v>0.24</v>
      </c>
      <c r="AA6" s="95">
        <f t="shared" si="16"/>
        <v>0.22</v>
      </c>
      <c r="AB6" s="95">
        <f t="shared" si="17"/>
        <v>0.25</v>
      </c>
      <c r="AC6" s="95">
        <f t="shared" si="18"/>
        <v>0.25</v>
      </c>
      <c r="AD6" s="95">
        <f t="shared" si="19"/>
        <v>0.28999999999999998</v>
      </c>
      <c r="AE6" s="95">
        <f t="shared" si="20"/>
        <v>0.23</v>
      </c>
      <c r="AF6" s="95">
        <f t="shared" si="21"/>
        <v>0.25</v>
      </c>
      <c r="AG6" s="95">
        <f t="shared" si="22"/>
        <v>0.21</v>
      </c>
      <c r="AH6" s="95">
        <f t="shared" si="23"/>
        <v>0.22</v>
      </c>
      <c r="AI6" s="95">
        <f t="shared" si="24"/>
        <v>0.24</v>
      </c>
      <c r="AJ6" s="95">
        <f t="shared" si="25"/>
        <v>0.22</v>
      </c>
    </row>
    <row r="7" spans="1:36" ht="12.95" customHeight="1" x14ac:dyDescent="0.15">
      <c r="A7" s="94">
        <v>484</v>
      </c>
      <c r="B7" s="107" t="s">
        <v>69</v>
      </c>
      <c r="C7" s="107"/>
      <c r="D7" s="94">
        <v>8</v>
      </c>
      <c r="E7" s="94">
        <v>6</v>
      </c>
      <c r="F7" s="4">
        <f t="shared" si="0"/>
        <v>0.02</v>
      </c>
      <c r="G7" s="5"/>
      <c r="H7" s="94" t="s">
        <v>61</v>
      </c>
      <c r="I7" s="94"/>
      <c r="J7" s="1" t="s">
        <v>15</v>
      </c>
      <c r="K7" s="95">
        <f t="shared" si="1"/>
        <v>0.02</v>
      </c>
      <c r="L7" s="95">
        <f t="shared" si="2"/>
        <v>0.02</v>
      </c>
      <c r="M7" s="95">
        <f t="shared" si="3"/>
        <v>0.02</v>
      </c>
      <c r="N7" s="95">
        <f t="shared" si="4"/>
        <v>0.02</v>
      </c>
      <c r="O7" s="95">
        <f t="shared" si="5"/>
        <v>0.02</v>
      </c>
      <c r="P7" s="95">
        <f t="shared" si="26"/>
        <v>0.02</v>
      </c>
      <c r="Q7" s="95">
        <f t="shared" si="6"/>
        <v>0.02</v>
      </c>
      <c r="R7" s="95">
        <f t="shared" si="7"/>
        <v>0.02</v>
      </c>
      <c r="S7" s="95">
        <f t="shared" si="8"/>
        <v>0.02</v>
      </c>
      <c r="T7" s="95">
        <f t="shared" si="9"/>
        <v>0.01</v>
      </c>
      <c r="U7" s="95">
        <f t="shared" si="10"/>
        <v>0.02</v>
      </c>
      <c r="V7" s="95">
        <f t="shared" si="11"/>
        <v>0.02</v>
      </c>
      <c r="W7" s="95">
        <f t="shared" si="12"/>
        <v>0.02</v>
      </c>
      <c r="X7" s="95">
        <f t="shared" si="13"/>
        <v>0.02</v>
      </c>
      <c r="Y7" s="95">
        <f t="shared" si="14"/>
        <v>0.01</v>
      </c>
      <c r="Z7" s="95">
        <f t="shared" si="15"/>
        <v>0.02</v>
      </c>
      <c r="AA7" s="95">
        <f t="shared" si="16"/>
        <v>0.02</v>
      </c>
      <c r="AB7" s="95">
        <f t="shared" si="17"/>
        <v>0.02</v>
      </c>
      <c r="AC7" s="95">
        <f t="shared" si="18"/>
        <v>0.02</v>
      </c>
      <c r="AD7" s="95">
        <f t="shared" si="19"/>
        <v>0.02</v>
      </c>
      <c r="AE7" s="95">
        <f t="shared" si="20"/>
        <v>0.01</v>
      </c>
      <c r="AF7" s="95">
        <f t="shared" si="21"/>
        <v>0.02</v>
      </c>
      <c r="AG7" s="95">
        <f t="shared" si="22"/>
        <v>0.02</v>
      </c>
      <c r="AH7" s="95">
        <f t="shared" si="23"/>
        <v>0.02</v>
      </c>
      <c r="AI7" s="95">
        <f t="shared" si="24"/>
        <v>0.02</v>
      </c>
      <c r="AJ7" s="95">
        <f t="shared" si="25"/>
        <v>0.02</v>
      </c>
    </row>
    <row r="8" spans="1:36" ht="12.95" customHeight="1" x14ac:dyDescent="0.15">
      <c r="A8" s="94">
        <v>485</v>
      </c>
      <c r="B8" s="107" t="s">
        <v>302</v>
      </c>
      <c r="C8" s="107"/>
      <c r="D8" s="94">
        <v>8</v>
      </c>
      <c r="E8" s="94">
        <v>8</v>
      </c>
      <c r="F8" s="4">
        <f t="shared" si="0"/>
        <v>0.02</v>
      </c>
      <c r="G8" s="5" t="s">
        <v>127</v>
      </c>
      <c r="H8" s="94" t="s">
        <v>61</v>
      </c>
      <c r="I8" s="94"/>
      <c r="J8" s="1" t="s">
        <v>15</v>
      </c>
      <c r="K8" s="95">
        <f t="shared" si="1"/>
        <v>0.02</v>
      </c>
      <c r="L8" s="95">
        <f t="shared" si="2"/>
        <v>0.02</v>
      </c>
      <c r="M8" s="95">
        <f t="shared" si="3"/>
        <v>0.02</v>
      </c>
      <c r="N8" s="95">
        <f t="shared" si="4"/>
        <v>0.02</v>
      </c>
      <c r="O8" s="95">
        <f t="shared" si="5"/>
        <v>0.02</v>
      </c>
      <c r="P8" s="95">
        <f t="shared" si="26"/>
        <v>0.02</v>
      </c>
      <c r="Q8" s="95">
        <f t="shared" si="6"/>
        <v>0.02</v>
      </c>
      <c r="R8" s="95">
        <f t="shared" si="7"/>
        <v>0.02</v>
      </c>
      <c r="S8" s="95">
        <f t="shared" si="8"/>
        <v>0.02</v>
      </c>
      <c r="T8" s="95">
        <f t="shared" si="9"/>
        <v>0.02</v>
      </c>
      <c r="U8" s="95">
        <f t="shared" si="10"/>
        <v>0.02</v>
      </c>
      <c r="V8" s="95">
        <f t="shared" si="11"/>
        <v>0.02</v>
      </c>
      <c r="W8" s="95">
        <f t="shared" si="12"/>
        <v>0.02</v>
      </c>
      <c r="X8" s="95">
        <f t="shared" si="13"/>
        <v>0.02</v>
      </c>
      <c r="Y8" s="95">
        <f t="shared" si="14"/>
        <v>0.02</v>
      </c>
      <c r="Z8" s="95">
        <f t="shared" si="15"/>
        <v>0.02</v>
      </c>
      <c r="AA8" s="95">
        <f t="shared" si="16"/>
        <v>0.02</v>
      </c>
      <c r="AB8" s="95">
        <f t="shared" si="17"/>
        <v>0.02</v>
      </c>
      <c r="AC8" s="95">
        <f t="shared" si="18"/>
        <v>0.02</v>
      </c>
      <c r="AD8" s="95">
        <f t="shared" si="19"/>
        <v>0.03</v>
      </c>
      <c r="AE8" s="95">
        <f t="shared" si="20"/>
        <v>0.02</v>
      </c>
      <c r="AF8" s="95">
        <f t="shared" si="21"/>
        <v>0.02</v>
      </c>
      <c r="AG8" s="95">
        <f t="shared" si="22"/>
        <v>0.02</v>
      </c>
      <c r="AH8" s="95">
        <f t="shared" si="23"/>
        <v>0.02</v>
      </c>
      <c r="AI8" s="95">
        <f t="shared" si="24"/>
        <v>0.02</v>
      </c>
      <c r="AJ8" s="95">
        <f t="shared" si="25"/>
        <v>0.02</v>
      </c>
    </row>
    <row r="9" spans="1:36" ht="12.95" customHeight="1" x14ac:dyDescent="0.15">
      <c r="A9" s="94">
        <v>486</v>
      </c>
      <c r="B9" s="107" t="s">
        <v>302</v>
      </c>
      <c r="C9" s="107"/>
      <c r="D9" s="94">
        <v>10</v>
      </c>
      <c r="E9" s="94">
        <v>8</v>
      </c>
      <c r="F9" s="4">
        <f t="shared" si="0"/>
        <v>0.03</v>
      </c>
      <c r="G9" s="5" t="s">
        <v>63</v>
      </c>
      <c r="H9" s="94" t="s">
        <v>61</v>
      </c>
      <c r="I9" s="94"/>
      <c r="J9" s="1" t="s">
        <v>15</v>
      </c>
      <c r="K9" s="95">
        <f t="shared" si="1"/>
        <v>0.03</v>
      </c>
      <c r="L9" s="95">
        <f t="shared" si="2"/>
        <v>0.03</v>
      </c>
      <c r="M9" s="95">
        <f t="shared" si="3"/>
        <v>0.03</v>
      </c>
      <c r="N9" s="95">
        <f t="shared" si="4"/>
        <v>0.04</v>
      </c>
      <c r="O9" s="95">
        <f t="shared" si="5"/>
        <v>0.04</v>
      </c>
      <c r="P9" s="95">
        <f t="shared" si="26"/>
        <v>0.03</v>
      </c>
      <c r="Q9" s="95">
        <f t="shared" si="6"/>
        <v>0.03</v>
      </c>
      <c r="R9" s="95">
        <f t="shared" si="7"/>
        <v>0.03</v>
      </c>
      <c r="S9" s="95">
        <f t="shared" si="8"/>
        <v>0.03</v>
      </c>
      <c r="T9" s="95">
        <f t="shared" si="9"/>
        <v>0.03</v>
      </c>
      <c r="U9" s="95">
        <f t="shared" si="10"/>
        <v>0.03</v>
      </c>
      <c r="V9" s="95">
        <f t="shared" si="11"/>
        <v>0.04</v>
      </c>
      <c r="W9" s="95">
        <f t="shared" si="12"/>
        <v>0.04</v>
      </c>
      <c r="X9" s="95">
        <f t="shared" si="13"/>
        <v>0.03</v>
      </c>
      <c r="Y9" s="95">
        <f t="shared" si="14"/>
        <v>0.03</v>
      </c>
      <c r="Z9" s="95">
        <f t="shared" si="15"/>
        <v>0.04</v>
      </c>
      <c r="AA9" s="95">
        <f t="shared" si="16"/>
        <v>0.03</v>
      </c>
      <c r="AB9" s="95">
        <f t="shared" si="17"/>
        <v>0.03</v>
      </c>
      <c r="AC9" s="95">
        <f t="shared" si="18"/>
        <v>0.03</v>
      </c>
      <c r="AD9" s="95">
        <f t="shared" si="19"/>
        <v>0.04</v>
      </c>
      <c r="AE9" s="95">
        <f t="shared" si="20"/>
        <v>0.03</v>
      </c>
      <c r="AF9" s="95">
        <f t="shared" si="21"/>
        <v>0.03</v>
      </c>
      <c r="AG9" s="95">
        <f t="shared" si="22"/>
        <v>0.03</v>
      </c>
      <c r="AH9" s="95">
        <f t="shared" si="23"/>
        <v>0.03</v>
      </c>
      <c r="AI9" s="95">
        <f t="shared" si="24"/>
        <v>0.04</v>
      </c>
      <c r="AJ9" s="95">
        <f t="shared" si="25"/>
        <v>0.03</v>
      </c>
    </row>
    <row r="10" spans="1:36" ht="12.95" customHeight="1" x14ac:dyDescent="0.15">
      <c r="A10" s="94">
        <v>487</v>
      </c>
      <c r="B10" s="107" t="s">
        <v>69</v>
      </c>
      <c r="C10" s="107"/>
      <c r="D10" s="94">
        <v>8</v>
      </c>
      <c r="E10" s="94">
        <v>5</v>
      </c>
      <c r="F10" s="4">
        <f t="shared" si="0"/>
        <v>0.01</v>
      </c>
      <c r="G10" s="5"/>
      <c r="H10" s="94" t="s">
        <v>61</v>
      </c>
      <c r="I10" s="94"/>
      <c r="J10" s="1" t="s">
        <v>15</v>
      </c>
      <c r="K10" s="95">
        <f t="shared" si="1"/>
        <v>0.01</v>
      </c>
      <c r="L10" s="95">
        <f t="shared" si="2"/>
        <v>0.01</v>
      </c>
      <c r="M10" s="95">
        <f t="shared" si="3"/>
        <v>0.01</v>
      </c>
      <c r="N10" s="95">
        <f t="shared" si="4"/>
        <v>0.01</v>
      </c>
      <c r="O10" s="95">
        <f t="shared" si="5"/>
        <v>0.02</v>
      </c>
      <c r="P10" s="95">
        <f t="shared" si="26"/>
        <v>0.01</v>
      </c>
      <c r="Q10" s="95">
        <f t="shared" si="6"/>
        <v>0.01</v>
      </c>
      <c r="R10" s="95">
        <f t="shared" si="7"/>
        <v>0.01</v>
      </c>
      <c r="S10" s="95">
        <f t="shared" si="8"/>
        <v>0.01</v>
      </c>
      <c r="T10" s="95">
        <f t="shared" si="9"/>
        <v>0.01</v>
      </c>
      <c r="U10" s="95">
        <f t="shared" si="10"/>
        <v>0.01</v>
      </c>
      <c r="V10" s="95">
        <f t="shared" si="11"/>
        <v>0.01</v>
      </c>
      <c r="W10" s="95">
        <f t="shared" si="12"/>
        <v>0.02</v>
      </c>
      <c r="X10" s="95">
        <f t="shared" si="13"/>
        <v>0.01</v>
      </c>
      <c r="Y10" s="95">
        <f t="shared" si="14"/>
        <v>0.01</v>
      </c>
      <c r="Z10" s="95">
        <f t="shared" si="15"/>
        <v>0.01</v>
      </c>
      <c r="AA10" s="95">
        <f t="shared" si="16"/>
        <v>0.01</v>
      </c>
      <c r="AB10" s="95">
        <f t="shared" si="17"/>
        <v>0.01</v>
      </c>
      <c r="AC10" s="95">
        <f t="shared" si="18"/>
        <v>0.01</v>
      </c>
      <c r="AD10" s="95">
        <f t="shared" si="19"/>
        <v>0.02</v>
      </c>
      <c r="AE10" s="95">
        <f t="shared" si="20"/>
        <v>0.01</v>
      </c>
      <c r="AF10" s="95">
        <f t="shared" si="21"/>
        <v>0.01</v>
      </c>
      <c r="AG10" s="95">
        <f t="shared" si="22"/>
        <v>0.01</v>
      </c>
      <c r="AH10" s="95">
        <f t="shared" si="23"/>
        <v>0.01</v>
      </c>
      <c r="AI10" s="95">
        <f t="shared" si="24"/>
        <v>0.02</v>
      </c>
      <c r="AJ10" s="95">
        <f t="shared" si="25"/>
        <v>0.01</v>
      </c>
    </row>
    <row r="11" spans="1:36" ht="12.95" customHeight="1" x14ac:dyDescent="0.15">
      <c r="A11" s="94">
        <v>488</v>
      </c>
      <c r="B11" s="107" t="s">
        <v>62</v>
      </c>
      <c r="C11" s="107"/>
      <c r="D11" s="94">
        <v>20</v>
      </c>
      <c r="E11" s="94">
        <v>18</v>
      </c>
      <c r="F11" s="4">
        <f t="shared" si="0"/>
        <v>0.26</v>
      </c>
      <c r="G11" s="5"/>
      <c r="H11" s="94"/>
      <c r="I11" s="94"/>
      <c r="J11" s="1" t="s">
        <v>15</v>
      </c>
      <c r="K11" s="95">
        <f t="shared" si="1"/>
        <v>0.26</v>
      </c>
      <c r="L11" s="95">
        <f t="shared" si="2"/>
        <v>0.28999999999999998</v>
      </c>
      <c r="M11" s="95">
        <f t="shared" si="3"/>
        <v>0.28999999999999998</v>
      </c>
      <c r="N11" s="95">
        <f t="shared" si="4"/>
        <v>0.28999999999999998</v>
      </c>
      <c r="O11" s="95">
        <f t="shared" si="5"/>
        <v>0.28999999999999998</v>
      </c>
      <c r="P11" s="95">
        <f t="shared" si="26"/>
        <v>0.28999999999999998</v>
      </c>
      <c r="Q11" s="95">
        <f t="shared" si="6"/>
        <v>0.26</v>
      </c>
      <c r="R11" s="95">
        <f t="shared" si="7"/>
        <v>0.28999999999999998</v>
      </c>
      <c r="S11" s="95">
        <f t="shared" si="8"/>
        <v>0.28999999999999998</v>
      </c>
      <c r="T11" s="95">
        <f t="shared" si="9"/>
        <v>0.3</v>
      </c>
      <c r="U11" s="95">
        <f t="shared" si="10"/>
        <v>0.28999999999999998</v>
      </c>
      <c r="V11" s="95">
        <f t="shared" si="11"/>
        <v>0.28999999999999998</v>
      </c>
      <c r="W11" s="95">
        <f t="shared" si="12"/>
        <v>0.28000000000000003</v>
      </c>
      <c r="X11" s="95">
        <f t="shared" si="13"/>
        <v>0.28000000000000003</v>
      </c>
      <c r="Y11" s="95">
        <f t="shared" si="14"/>
        <v>0.25</v>
      </c>
      <c r="Z11" s="95">
        <f t="shared" si="15"/>
        <v>0.28000000000000003</v>
      </c>
      <c r="AA11" s="95">
        <f t="shared" si="16"/>
        <v>0.25</v>
      </c>
      <c r="AB11" s="95">
        <f t="shared" si="17"/>
        <v>0.28999999999999998</v>
      </c>
      <c r="AC11" s="95">
        <f t="shared" si="18"/>
        <v>0.28999999999999998</v>
      </c>
      <c r="AD11" s="95">
        <f t="shared" si="19"/>
        <v>0.33</v>
      </c>
      <c r="AE11" s="95">
        <f t="shared" si="20"/>
        <v>0.26</v>
      </c>
      <c r="AF11" s="95">
        <f t="shared" si="21"/>
        <v>0.28999999999999998</v>
      </c>
      <c r="AG11" s="95">
        <f t="shared" si="22"/>
        <v>0.24</v>
      </c>
      <c r="AH11" s="95">
        <f t="shared" si="23"/>
        <v>0.26</v>
      </c>
      <c r="AI11" s="95">
        <f t="shared" si="24"/>
        <v>0.28000000000000003</v>
      </c>
      <c r="AJ11" s="95">
        <f t="shared" si="25"/>
        <v>0.26</v>
      </c>
    </row>
    <row r="12" spans="1:36" ht="12.95" customHeight="1" x14ac:dyDescent="0.15">
      <c r="A12" s="94">
        <v>489</v>
      </c>
      <c r="B12" s="107" t="s">
        <v>58</v>
      </c>
      <c r="C12" s="107"/>
      <c r="D12" s="94">
        <v>14</v>
      </c>
      <c r="E12" s="94">
        <v>12</v>
      </c>
      <c r="F12" s="4">
        <f t="shared" si="0"/>
        <v>0.09</v>
      </c>
      <c r="G12" s="5"/>
      <c r="H12" s="94" t="s">
        <v>61</v>
      </c>
      <c r="I12" s="94"/>
      <c r="J12" s="1" t="s">
        <v>15</v>
      </c>
      <c r="K12" s="95">
        <f t="shared" si="1"/>
        <v>0.09</v>
      </c>
      <c r="L12" s="95">
        <f t="shared" si="2"/>
        <v>0.1</v>
      </c>
      <c r="M12" s="95">
        <f t="shared" si="3"/>
        <v>0.1</v>
      </c>
      <c r="N12" s="95">
        <f t="shared" si="4"/>
        <v>0.1</v>
      </c>
      <c r="O12" s="95">
        <f t="shared" si="5"/>
        <v>0.1</v>
      </c>
      <c r="P12" s="95">
        <f t="shared" si="26"/>
        <v>0.1</v>
      </c>
      <c r="Q12" s="95">
        <f t="shared" si="6"/>
        <v>0.09</v>
      </c>
      <c r="R12" s="95">
        <f t="shared" si="7"/>
        <v>0.1</v>
      </c>
      <c r="S12" s="95">
        <f t="shared" si="8"/>
        <v>0.1</v>
      </c>
      <c r="T12" s="95">
        <f t="shared" si="9"/>
        <v>0.1</v>
      </c>
      <c r="U12" s="95">
        <f t="shared" si="10"/>
        <v>0.1</v>
      </c>
      <c r="V12" s="95">
        <f t="shared" si="11"/>
        <v>0.1</v>
      </c>
      <c r="W12" s="95">
        <f t="shared" si="12"/>
        <v>0.1</v>
      </c>
      <c r="X12" s="95">
        <f t="shared" si="13"/>
        <v>0.1</v>
      </c>
      <c r="Y12" s="95">
        <f t="shared" si="14"/>
        <v>0.08</v>
      </c>
      <c r="Z12" s="95">
        <f t="shared" si="15"/>
        <v>0.1</v>
      </c>
      <c r="AA12" s="95">
        <f t="shared" si="16"/>
        <v>0.09</v>
      </c>
      <c r="AB12" s="95">
        <f t="shared" si="17"/>
        <v>0.09</v>
      </c>
      <c r="AC12" s="95">
        <f t="shared" si="18"/>
        <v>0.1</v>
      </c>
      <c r="AD12" s="95">
        <f t="shared" si="19"/>
        <v>0.12</v>
      </c>
      <c r="AE12" s="95">
        <f t="shared" si="20"/>
        <v>0.09</v>
      </c>
      <c r="AF12" s="95">
        <f t="shared" si="21"/>
        <v>0.09</v>
      </c>
      <c r="AG12" s="95">
        <f t="shared" si="22"/>
        <v>0.09</v>
      </c>
      <c r="AH12" s="95">
        <f t="shared" si="23"/>
        <v>0.09</v>
      </c>
      <c r="AI12" s="95">
        <f t="shared" si="24"/>
        <v>0.1</v>
      </c>
      <c r="AJ12" s="95">
        <f t="shared" si="25"/>
        <v>0.09</v>
      </c>
    </row>
    <row r="13" spans="1:36" ht="12.95" customHeight="1" x14ac:dyDescent="0.15">
      <c r="A13" s="94">
        <v>490</v>
      </c>
      <c r="B13" s="107" t="s">
        <v>68</v>
      </c>
      <c r="C13" s="107"/>
      <c r="D13" s="94">
        <v>16</v>
      </c>
      <c r="E13" s="94">
        <v>14</v>
      </c>
      <c r="F13" s="4">
        <f t="shared" si="0"/>
        <v>0.13</v>
      </c>
      <c r="G13" s="5"/>
      <c r="H13" s="94" t="s">
        <v>61</v>
      </c>
      <c r="I13" s="94"/>
      <c r="J13" s="1" t="s">
        <v>15</v>
      </c>
      <c r="K13" s="95">
        <f t="shared" si="1"/>
        <v>0.14000000000000001</v>
      </c>
      <c r="L13" s="95">
        <f t="shared" si="2"/>
        <v>0.15</v>
      </c>
      <c r="M13" s="95">
        <f t="shared" si="3"/>
        <v>0.15</v>
      </c>
      <c r="N13" s="95">
        <f t="shared" si="4"/>
        <v>0.15</v>
      </c>
      <c r="O13" s="95">
        <f t="shared" si="5"/>
        <v>0.15</v>
      </c>
      <c r="P13" s="95">
        <f t="shared" si="26"/>
        <v>0.15</v>
      </c>
      <c r="Q13" s="95">
        <f t="shared" si="6"/>
        <v>0.14000000000000001</v>
      </c>
      <c r="R13" s="95">
        <f t="shared" si="7"/>
        <v>0.14000000000000001</v>
      </c>
      <c r="S13" s="95">
        <f t="shared" si="8"/>
        <v>0.15</v>
      </c>
      <c r="T13" s="95">
        <f t="shared" si="9"/>
        <v>0.15</v>
      </c>
      <c r="U13" s="95">
        <f t="shared" si="10"/>
        <v>0.14000000000000001</v>
      </c>
      <c r="V13" s="95">
        <f t="shared" si="11"/>
        <v>0.15</v>
      </c>
      <c r="W13" s="95">
        <f t="shared" si="12"/>
        <v>0.14000000000000001</v>
      </c>
      <c r="X13" s="95">
        <f t="shared" si="13"/>
        <v>0.15</v>
      </c>
      <c r="Y13" s="95">
        <f t="shared" si="14"/>
        <v>0.13</v>
      </c>
      <c r="Z13" s="95">
        <f t="shared" si="15"/>
        <v>0.14000000000000001</v>
      </c>
      <c r="AA13" s="95">
        <f t="shared" si="16"/>
        <v>0.13</v>
      </c>
      <c r="AB13" s="95">
        <f t="shared" si="17"/>
        <v>0.14000000000000001</v>
      </c>
      <c r="AC13" s="95">
        <f t="shared" si="18"/>
        <v>0.15</v>
      </c>
      <c r="AD13" s="95">
        <f t="shared" si="19"/>
        <v>0.17</v>
      </c>
      <c r="AE13" s="95">
        <f t="shared" si="20"/>
        <v>0.13</v>
      </c>
      <c r="AF13" s="95">
        <f t="shared" si="21"/>
        <v>0.14000000000000001</v>
      </c>
      <c r="AG13" s="95">
        <f t="shared" si="22"/>
        <v>0.13</v>
      </c>
      <c r="AH13" s="95">
        <f t="shared" si="23"/>
        <v>0.13</v>
      </c>
      <c r="AI13" s="95">
        <f t="shared" si="24"/>
        <v>0.15</v>
      </c>
      <c r="AJ13" s="95">
        <f t="shared" si="25"/>
        <v>0.13</v>
      </c>
    </row>
    <row r="14" spans="1:36" ht="12.95" customHeight="1" x14ac:dyDescent="0.15">
      <c r="A14" s="94">
        <v>491</v>
      </c>
      <c r="B14" s="107" t="s">
        <v>74</v>
      </c>
      <c r="C14" s="107"/>
      <c r="D14" s="94">
        <v>14</v>
      </c>
      <c r="E14" s="94">
        <v>14</v>
      </c>
      <c r="F14" s="4">
        <f t="shared" si="0"/>
        <v>0.1</v>
      </c>
      <c r="G14" s="5"/>
      <c r="H14" s="94" t="s">
        <v>61</v>
      </c>
      <c r="I14" s="94"/>
      <c r="J14" s="1" t="s">
        <v>15</v>
      </c>
      <c r="K14" s="95">
        <f t="shared" si="1"/>
        <v>0.11</v>
      </c>
      <c r="L14" s="95">
        <f t="shared" si="2"/>
        <v>0.11</v>
      </c>
      <c r="M14" s="95">
        <f t="shared" si="3"/>
        <v>0.12</v>
      </c>
      <c r="N14" s="95">
        <f t="shared" si="4"/>
        <v>0.12</v>
      </c>
      <c r="O14" s="95">
        <f t="shared" si="5"/>
        <v>0.12</v>
      </c>
      <c r="P14" s="95">
        <f t="shared" si="26"/>
        <v>0.11</v>
      </c>
      <c r="Q14" s="95">
        <f t="shared" si="6"/>
        <v>0.11</v>
      </c>
      <c r="R14" s="95">
        <f t="shared" si="7"/>
        <v>0.11</v>
      </c>
      <c r="S14" s="95">
        <f t="shared" si="8"/>
        <v>0.12</v>
      </c>
      <c r="T14" s="95">
        <f t="shared" si="9"/>
        <v>0.12</v>
      </c>
      <c r="U14" s="95">
        <f t="shared" si="10"/>
        <v>0.11</v>
      </c>
      <c r="V14" s="95">
        <f t="shared" si="11"/>
        <v>0.12</v>
      </c>
      <c r="W14" s="95">
        <f t="shared" si="12"/>
        <v>0.11</v>
      </c>
      <c r="X14" s="95">
        <f t="shared" si="13"/>
        <v>0.11</v>
      </c>
      <c r="Y14" s="95">
        <f t="shared" si="14"/>
        <v>0.1</v>
      </c>
      <c r="Z14" s="95">
        <f t="shared" si="15"/>
        <v>0.11</v>
      </c>
      <c r="AA14" s="95">
        <f t="shared" si="16"/>
        <v>0.1</v>
      </c>
      <c r="AB14" s="95">
        <f t="shared" si="17"/>
        <v>0.11</v>
      </c>
      <c r="AC14" s="95">
        <f t="shared" si="18"/>
        <v>0.11</v>
      </c>
      <c r="AD14" s="95">
        <f t="shared" si="19"/>
        <v>0.14000000000000001</v>
      </c>
      <c r="AE14" s="95">
        <f t="shared" si="20"/>
        <v>0.1</v>
      </c>
      <c r="AF14" s="95">
        <f t="shared" si="21"/>
        <v>0.11</v>
      </c>
      <c r="AG14" s="95">
        <f t="shared" si="22"/>
        <v>0.1</v>
      </c>
      <c r="AH14" s="95">
        <f t="shared" si="23"/>
        <v>0.1</v>
      </c>
      <c r="AI14" s="95">
        <f t="shared" si="24"/>
        <v>0.11</v>
      </c>
      <c r="AJ14" s="95">
        <f t="shared" si="25"/>
        <v>0.1</v>
      </c>
    </row>
    <row r="15" spans="1:36" ht="12.95" customHeight="1" x14ac:dyDescent="0.15">
      <c r="A15" s="94">
        <v>492</v>
      </c>
      <c r="B15" s="107" t="s">
        <v>74</v>
      </c>
      <c r="C15" s="107"/>
      <c r="D15" s="94">
        <v>8</v>
      </c>
      <c r="E15" s="94">
        <v>8</v>
      </c>
      <c r="F15" s="4">
        <f t="shared" si="0"/>
        <v>0.02</v>
      </c>
      <c r="G15" s="5"/>
      <c r="H15" s="94" t="s">
        <v>61</v>
      </c>
      <c r="I15" s="94"/>
      <c r="J15" s="1" t="s">
        <v>15</v>
      </c>
      <c r="K15" s="95">
        <f t="shared" si="1"/>
        <v>0.02</v>
      </c>
      <c r="L15" s="95">
        <f t="shared" si="2"/>
        <v>0.02</v>
      </c>
      <c r="M15" s="95">
        <f t="shared" si="3"/>
        <v>0.02</v>
      </c>
      <c r="N15" s="95">
        <f t="shared" si="4"/>
        <v>0.02</v>
      </c>
      <c r="O15" s="95">
        <f t="shared" si="5"/>
        <v>0.02</v>
      </c>
      <c r="P15" s="95">
        <f t="shared" si="26"/>
        <v>0.02</v>
      </c>
      <c r="Q15" s="95">
        <f t="shared" si="6"/>
        <v>0.02</v>
      </c>
      <c r="R15" s="95">
        <f t="shared" si="7"/>
        <v>0.02</v>
      </c>
      <c r="S15" s="95">
        <f t="shared" si="8"/>
        <v>0.02</v>
      </c>
      <c r="T15" s="95">
        <f t="shared" si="9"/>
        <v>0.02</v>
      </c>
      <c r="U15" s="95">
        <f t="shared" si="10"/>
        <v>0.02</v>
      </c>
      <c r="V15" s="95">
        <f t="shared" si="11"/>
        <v>0.02</v>
      </c>
      <c r="W15" s="95">
        <f t="shared" si="12"/>
        <v>0.02</v>
      </c>
      <c r="X15" s="95">
        <f t="shared" si="13"/>
        <v>0.02</v>
      </c>
      <c r="Y15" s="95">
        <f t="shared" si="14"/>
        <v>0.02</v>
      </c>
      <c r="Z15" s="95">
        <f t="shared" si="15"/>
        <v>0.02</v>
      </c>
      <c r="AA15" s="95">
        <f t="shared" si="16"/>
        <v>0.02</v>
      </c>
      <c r="AB15" s="95">
        <f t="shared" si="17"/>
        <v>0.02</v>
      </c>
      <c r="AC15" s="95">
        <f t="shared" si="18"/>
        <v>0.02</v>
      </c>
      <c r="AD15" s="95">
        <f t="shared" si="19"/>
        <v>0.03</v>
      </c>
      <c r="AE15" s="95">
        <f t="shared" si="20"/>
        <v>0.02</v>
      </c>
      <c r="AF15" s="95">
        <f t="shared" si="21"/>
        <v>0.02</v>
      </c>
      <c r="AG15" s="95">
        <f t="shared" si="22"/>
        <v>0.02</v>
      </c>
      <c r="AH15" s="95">
        <f t="shared" si="23"/>
        <v>0.02</v>
      </c>
      <c r="AI15" s="95">
        <f t="shared" si="24"/>
        <v>0.02</v>
      </c>
      <c r="AJ15" s="95">
        <f t="shared" si="25"/>
        <v>0.02</v>
      </c>
    </row>
    <row r="16" spans="1:36" ht="12.95" customHeight="1" x14ac:dyDescent="0.15">
      <c r="A16" s="94">
        <v>493</v>
      </c>
      <c r="B16" s="107" t="s">
        <v>68</v>
      </c>
      <c r="C16" s="107"/>
      <c r="D16" s="94">
        <v>8</v>
      </c>
      <c r="E16" s="94">
        <v>8</v>
      </c>
      <c r="F16" s="4">
        <f t="shared" si="0"/>
        <v>0.02</v>
      </c>
      <c r="G16" s="5" t="s">
        <v>160</v>
      </c>
      <c r="H16" s="94" t="s">
        <v>61</v>
      </c>
      <c r="I16" s="94"/>
      <c r="J16" s="1" t="s">
        <v>15</v>
      </c>
      <c r="K16" s="95">
        <f t="shared" si="1"/>
        <v>0.02</v>
      </c>
      <c r="L16" s="95">
        <f t="shared" si="2"/>
        <v>0.02</v>
      </c>
      <c r="M16" s="95">
        <f t="shared" si="3"/>
        <v>0.02</v>
      </c>
      <c r="N16" s="95">
        <f t="shared" si="4"/>
        <v>0.02</v>
      </c>
      <c r="O16" s="95">
        <f t="shared" si="5"/>
        <v>0.02</v>
      </c>
      <c r="P16" s="95">
        <f t="shared" si="26"/>
        <v>0.02</v>
      </c>
      <c r="Q16" s="95">
        <f t="shared" si="6"/>
        <v>0.02</v>
      </c>
      <c r="R16" s="95">
        <f t="shared" si="7"/>
        <v>0.02</v>
      </c>
      <c r="S16" s="95">
        <f t="shared" si="8"/>
        <v>0.02</v>
      </c>
      <c r="T16" s="95">
        <f t="shared" si="9"/>
        <v>0.02</v>
      </c>
      <c r="U16" s="95">
        <f t="shared" si="10"/>
        <v>0.02</v>
      </c>
      <c r="V16" s="95">
        <f t="shared" si="11"/>
        <v>0.02</v>
      </c>
      <c r="W16" s="95">
        <f t="shared" si="12"/>
        <v>0.02</v>
      </c>
      <c r="X16" s="95">
        <f t="shared" si="13"/>
        <v>0.02</v>
      </c>
      <c r="Y16" s="95">
        <f t="shared" si="14"/>
        <v>0.02</v>
      </c>
      <c r="Z16" s="95">
        <f t="shared" si="15"/>
        <v>0.02</v>
      </c>
      <c r="AA16" s="95">
        <f t="shared" si="16"/>
        <v>0.02</v>
      </c>
      <c r="AB16" s="95">
        <f t="shared" si="17"/>
        <v>0.02</v>
      </c>
      <c r="AC16" s="95">
        <f t="shared" si="18"/>
        <v>0.02</v>
      </c>
      <c r="AD16" s="95">
        <f t="shared" si="19"/>
        <v>0.03</v>
      </c>
      <c r="AE16" s="95">
        <f t="shared" si="20"/>
        <v>0.02</v>
      </c>
      <c r="AF16" s="95">
        <f t="shared" si="21"/>
        <v>0.02</v>
      </c>
      <c r="AG16" s="95">
        <f t="shared" si="22"/>
        <v>0.02</v>
      </c>
      <c r="AH16" s="95">
        <f t="shared" si="23"/>
        <v>0.02</v>
      </c>
      <c r="AI16" s="95">
        <f t="shared" si="24"/>
        <v>0.02</v>
      </c>
      <c r="AJ16" s="95">
        <f t="shared" si="25"/>
        <v>0.02</v>
      </c>
    </row>
    <row r="17" spans="1:36" ht="12.95" customHeight="1" x14ac:dyDescent="0.15">
      <c r="A17" s="94">
        <v>494</v>
      </c>
      <c r="B17" s="107" t="s">
        <v>68</v>
      </c>
      <c r="C17" s="107"/>
      <c r="D17" s="94">
        <v>10</v>
      </c>
      <c r="E17" s="94">
        <v>11</v>
      </c>
      <c r="F17" s="4">
        <f t="shared" si="0"/>
        <v>0.04</v>
      </c>
      <c r="G17" s="5" t="s">
        <v>160</v>
      </c>
      <c r="H17" s="94" t="s">
        <v>61</v>
      </c>
      <c r="I17" s="94"/>
      <c r="J17" s="1" t="s">
        <v>15</v>
      </c>
      <c r="K17" s="95">
        <f t="shared" si="1"/>
        <v>0.05</v>
      </c>
      <c r="L17" s="95">
        <f t="shared" si="2"/>
        <v>0.05</v>
      </c>
      <c r="M17" s="95">
        <f t="shared" si="3"/>
        <v>0.05</v>
      </c>
      <c r="N17" s="95">
        <f t="shared" si="4"/>
        <v>0.05</v>
      </c>
      <c r="O17" s="95">
        <f t="shared" si="5"/>
        <v>0.05</v>
      </c>
      <c r="P17" s="95">
        <f t="shared" si="26"/>
        <v>0.05</v>
      </c>
      <c r="Q17" s="95">
        <f t="shared" si="6"/>
        <v>0.05</v>
      </c>
      <c r="R17" s="95">
        <f t="shared" si="7"/>
        <v>0.05</v>
      </c>
      <c r="S17" s="95">
        <f t="shared" si="8"/>
        <v>0.05</v>
      </c>
      <c r="T17" s="95">
        <f t="shared" si="9"/>
        <v>0.05</v>
      </c>
      <c r="U17" s="95">
        <f t="shared" si="10"/>
        <v>0.05</v>
      </c>
      <c r="V17" s="95">
        <f t="shared" si="11"/>
        <v>0.05</v>
      </c>
      <c r="W17" s="95">
        <f t="shared" si="12"/>
        <v>0.05</v>
      </c>
      <c r="X17" s="95">
        <f t="shared" si="13"/>
        <v>0.05</v>
      </c>
      <c r="Y17" s="95">
        <f t="shared" si="14"/>
        <v>0.04</v>
      </c>
      <c r="Z17" s="95">
        <f t="shared" si="15"/>
        <v>0.05</v>
      </c>
      <c r="AA17" s="95">
        <f t="shared" si="16"/>
        <v>0.04</v>
      </c>
      <c r="AB17" s="95">
        <f t="shared" si="17"/>
        <v>0.04</v>
      </c>
      <c r="AC17" s="95">
        <f t="shared" si="18"/>
        <v>0.05</v>
      </c>
      <c r="AD17" s="95">
        <f t="shared" si="19"/>
        <v>0.06</v>
      </c>
      <c r="AE17" s="95">
        <f t="shared" si="20"/>
        <v>0.04</v>
      </c>
      <c r="AF17" s="95">
        <f t="shared" si="21"/>
        <v>0.04</v>
      </c>
      <c r="AG17" s="95">
        <f t="shared" si="22"/>
        <v>0.04</v>
      </c>
      <c r="AH17" s="95">
        <f t="shared" si="23"/>
        <v>0.04</v>
      </c>
      <c r="AI17" s="95">
        <f t="shared" si="24"/>
        <v>0.05</v>
      </c>
      <c r="AJ17" s="95">
        <f t="shared" si="25"/>
        <v>0.04</v>
      </c>
    </row>
    <row r="18" spans="1:36" ht="12.95" customHeight="1" x14ac:dyDescent="0.15">
      <c r="A18" s="94">
        <v>495</v>
      </c>
      <c r="B18" s="107" t="s">
        <v>68</v>
      </c>
      <c r="C18" s="107"/>
      <c r="D18" s="94">
        <v>8</v>
      </c>
      <c r="E18" s="94">
        <v>8</v>
      </c>
      <c r="F18" s="4">
        <f t="shared" si="0"/>
        <v>0.02</v>
      </c>
      <c r="G18" s="5" t="s">
        <v>127</v>
      </c>
      <c r="H18" s="94" t="s">
        <v>61</v>
      </c>
      <c r="I18" s="94"/>
      <c r="J18" s="1" t="s">
        <v>15</v>
      </c>
      <c r="K18" s="95">
        <f t="shared" si="1"/>
        <v>0.02</v>
      </c>
      <c r="L18" s="95">
        <f t="shared" si="2"/>
        <v>0.02</v>
      </c>
      <c r="M18" s="95">
        <f t="shared" si="3"/>
        <v>0.02</v>
      </c>
      <c r="N18" s="95">
        <f t="shared" si="4"/>
        <v>0.02</v>
      </c>
      <c r="O18" s="95">
        <f t="shared" si="5"/>
        <v>0.02</v>
      </c>
      <c r="P18" s="95">
        <f t="shared" si="26"/>
        <v>0.02</v>
      </c>
      <c r="Q18" s="95">
        <f t="shared" si="6"/>
        <v>0.02</v>
      </c>
      <c r="R18" s="95">
        <f t="shared" si="7"/>
        <v>0.02</v>
      </c>
      <c r="S18" s="95">
        <f t="shared" si="8"/>
        <v>0.02</v>
      </c>
      <c r="T18" s="95">
        <f t="shared" si="9"/>
        <v>0.02</v>
      </c>
      <c r="U18" s="95">
        <f t="shared" si="10"/>
        <v>0.02</v>
      </c>
      <c r="V18" s="95">
        <f t="shared" si="11"/>
        <v>0.02</v>
      </c>
      <c r="W18" s="95">
        <f t="shared" si="12"/>
        <v>0.02</v>
      </c>
      <c r="X18" s="95">
        <f t="shared" si="13"/>
        <v>0.02</v>
      </c>
      <c r="Y18" s="95">
        <f t="shared" si="14"/>
        <v>0.02</v>
      </c>
      <c r="Z18" s="95">
        <f t="shared" si="15"/>
        <v>0.02</v>
      </c>
      <c r="AA18" s="95">
        <f t="shared" si="16"/>
        <v>0.02</v>
      </c>
      <c r="AB18" s="95">
        <f t="shared" si="17"/>
        <v>0.02</v>
      </c>
      <c r="AC18" s="95">
        <f t="shared" si="18"/>
        <v>0.02</v>
      </c>
      <c r="AD18" s="95">
        <f t="shared" si="19"/>
        <v>0.03</v>
      </c>
      <c r="AE18" s="95">
        <f t="shared" si="20"/>
        <v>0.02</v>
      </c>
      <c r="AF18" s="95">
        <f t="shared" si="21"/>
        <v>0.02</v>
      </c>
      <c r="AG18" s="95">
        <f t="shared" si="22"/>
        <v>0.02</v>
      </c>
      <c r="AH18" s="95">
        <f t="shared" si="23"/>
        <v>0.02</v>
      </c>
      <c r="AI18" s="95">
        <f t="shared" si="24"/>
        <v>0.02</v>
      </c>
      <c r="AJ18" s="95">
        <f t="shared" si="25"/>
        <v>0.02</v>
      </c>
    </row>
    <row r="19" spans="1:36" ht="12.95" customHeight="1" x14ac:dyDescent="0.15">
      <c r="A19" s="94">
        <v>496</v>
      </c>
      <c r="B19" s="107" t="s">
        <v>68</v>
      </c>
      <c r="C19" s="107"/>
      <c r="D19" s="94">
        <v>16</v>
      </c>
      <c r="E19" s="94">
        <v>14</v>
      </c>
      <c r="F19" s="4">
        <f t="shared" si="0"/>
        <v>0.13</v>
      </c>
      <c r="G19" s="5" t="s">
        <v>127</v>
      </c>
      <c r="H19" s="94" t="s">
        <v>61</v>
      </c>
      <c r="I19" s="94"/>
      <c r="J19" s="1" t="s">
        <v>15</v>
      </c>
      <c r="K19" s="95">
        <f t="shared" si="1"/>
        <v>0.14000000000000001</v>
      </c>
      <c r="L19" s="95">
        <f t="shared" si="2"/>
        <v>0.15</v>
      </c>
      <c r="M19" s="95">
        <f t="shared" si="3"/>
        <v>0.15</v>
      </c>
      <c r="N19" s="95">
        <f t="shared" si="4"/>
        <v>0.15</v>
      </c>
      <c r="O19" s="95">
        <f t="shared" si="5"/>
        <v>0.15</v>
      </c>
      <c r="P19" s="95">
        <f t="shared" si="26"/>
        <v>0.15</v>
      </c>
      <c r="Q19" s="95">
        <f t="shared" si="6"/>
        <v>0.14000000000000001</v>
      </c>
      <c r="R19" s="95">
        <f t="shared" si="7"/>
        <v>0.14000000000000001</v>
      </c>
      <c r="S19" s="95">
        <f t="shared" si="8"/>
        <v>0.15</v>
      </c>
      <c r="T19" s="95">
        <f t="shared" si="9"/>
        <v>0.15</v>
      </c>
      <c r="U19" s="95">
        <f t="shared" si="10"/>
        <v>0.14000000000000001</v>
      </c>
      <c r="V19" s="95">
        <f t="shared" si="11"/>
        <v>0.15</v>
      </c>
      <c r="W19" s="95">
        <f t="shared" si="12"/>
        <v>0.14000000000000001</v>
      </c>
      <c r="X19" s="95">
        <f t="shared" si="13"/>
        <v>0.15</v>
      </c>
      <c r="Y19" s="95">
        <f t="shared" si="14"/>
        <v>0.13</v>
      </c>
      <c r="Z19" s="95">
        <f t="shared" si="15"/>
        <v>0.14000000000000001</v>
      </c>
      <c r="AA19" s="95">
        <f t="shared" si="16"/>
        <v>0.13</v>
      </c>
      <c r="AB19" s="95">
        <f t="shared" si="17"/>
        <v>0.14000000000000001</v>
      </c>
      <c r="AC19" s="95">
        <f t="shared" si="18"/>
        <v>0.15</v>
      </c>
      <c r="AD19" s="95">
        <f t="shared" si="19"/>
        <v>0.17</v>
      </c>
      <c r="AE19" s="95">
        <f t="shared" si="20"/>
        <v>0.13</v>
      </c>
      <c r="AF19" s="95">
        <f t="shared" si="21"/>
        <v>0.14000000000000001</v>
      </c>
      <c r="AG19" s="95">
        <f t="shared" si="22"/>
        <v>0.13</v>
      </c>
      <c r="AH19" s="95">
        <f t="shared" si="23"/>
        <v>0.13</v>
      </c>
      <c r="AI19" s="95">
        <f t="shared" si="24"/>
        <v>0.15</v>
      </c>
      <c r="AJ19" s="95">
        <f t="shared" si="25"/>
        <v>0.13</v>
      </c>
    </row>
    <row r="20" spans="1:36" ht="12.95" customHeight="1" x14ac:dyDescent="0.15">
      <c r="A20" s="94">
        <v>497</v>
      </c>
      <c r="B20" s="107" t="s">
        <v>60</v>
      </c>
      <c r="C20" s="107"/>
      <c r="D20" s="94">
        <v>14</v>
      </c>
      <c r="E20" s="94">
        <v>14</v>
      </c>
      <c r="F20" s="4">
        <f t="shared" si="0"/>
        <v>0.1</v>
      </c>
      <c r="G20" s="5" t="s">
        <v>160</v>
      </c>
      <c r="H20" s="94" t="s">
        <v>61</v>
      </c>
      <c r="I20" s="94"/>
      <c r="J20" s="1" t="s">
        <v>15</v>
      </c>
      <c r="K20" s="95">
        <f t="shared" si="1"/>
        <v>0.11</v>
      </c>
      <c r="L20" s="95">
        <f t="shared" si="2"/>
        <v>0.11</v>
      </c>
      <c r="M20" s="95">
        <f t="shared" si="3"/>
        <v>0.12</v>
      </c>
      <c r="N20" s="95">
        <f t="shared" si="4"/>
        <v>0.12</v>
      </c>
      <c r="O20" s="95">
        <f t="shared" si="5"/>
        <v>0.12</v>
      </c>
      <c r="P20" s="95">
        <f t="shared" si="26"/>
        <v>0.11</v>
      </c>
      <c r="Q20" s="95">
        <f t="shared" si="6"/>
        <v>0.11</v>
      </c>
      <c r="R20" s="95">
        <f t="shared" si="7"/>
        <v>0.11</v>
      </c>
      <c r="S20" s="95">
        <f t="shared" si="8"/>
        <v>0.12</v>
      </c>
      <c r="T20" s="95">
        <f t="shared" si="9"/>
        <v>0.12</v>
      </c>
      <c r="U20" s="95">
        <f t="shared" si="10"/>
        <v>0.11</v>
      </c>
      <c r="V20" s="95">
        <f t="shared" si="11"/>
        <v>0.12</v>
      </c>
      <c r="W20" s="95">
        <f t="shared" si="12"/>
        <v>0.11</v>
      </c>
      <c r="X20" s="95">
        <f t="shared" si="13"/>
        <v>0.11</v>
      </c>
      <c r="Y20" s="95">
        <f t="shared" si="14"/>
        <v>0.1</v>
      </c>
      <c r="Z20" s="95">
        <f t="shared" si="15"/>
        <v>0.11</v>
      </c>
      <c r="AA20" s="95">
        <f t="shared" si="16"/>
        <v>0.1</v>
      </c>
      <c r="AB20" s="95">
        <f t="shared" si="17"/>
        <v>0.11</v>
      </c>
      <c r="AC20" s="95">
        <f t="shared" si="18"/>
        <v>0.11</v>
      </c>
      <c r="AD20" s="95">
        <f t="shared" si="19"/>
        <v>0.14000000000000001</v>
      </c>
      <c r="AE20" s="95">
        <f t="shared" si="20"/>
        <v>0.1</v>
      </c>
      <c r="AF20" s="95">
        <f t="shared" si="21"/>
        <v>0.11</v>
      </c>
      <c r="AG20" s="95">
        <f t="shared" si="22"/>
        <v>0.1</v>
      </c>
      <c r="AH20" s="95">
        <f t="shared" si="23"/>
        <v>0.1</v>
      </c>
      <c r="AI20" s="95">
        <f t="shared" si="24"/>
        <v>0.11</v>
      </c>
      <c r="AJ20" s="95">
        <f t="shared" si="25"/>
        <v>0.1</v>
      </c>
    </row>
    <row r="21" spans="1:36" ht="12.95" customHeight="1" x14ac:dyDescent="0.15">
      <c r="A21" s="94">
        <v>498</v>
      </c>
      <c r="B21" s="107" t="s">
        <v>60</v>
      </c>
      <c r="C21" s="107"/>
      <c r="D21" s="94">
        <v>14</v>
      </c>
      <c r="E21" s="94">
        <v>14</v>
      </c>
      <c r="F21" s="4">
        <f t="shared" si="0"/>
        <v>0.1</v>
      </c>
      <c r="G21" s="5" t="s">
        <v>127</v>
      </c>
      <c r="H21" s="94" t="s">
        <v>61</v>
      </c>
      <c r="I21" s="94"/>
      <c r="J21" s="1" t="s">
        <v>15</v>
      </c>
      <c r="K21" s="95">
        <f t="shared" si="1"/>
        <v>0.11</v>
      </c>
      <c r="L21" s="95">
        <f t="shared" si="2"/>
        <v>0.11</v>
      </c>
      <c r="M21" s="95">
        <f t="shared" si="3"/>
        <v>0.12</v>
      </c>
      <c r="N21" s="95">
        <f t="shared" si="4"/>
        <v>0.12</v>
      </c>
      <c r="O21" s="95">
        <f t="shared" si="5"/>
        <v>0.12</v>
      </c>
      <c r="P21" s="95">
        <f t="shared" si="26"/>
        <v>0.11</v>
      </c>
      <c r="Q21" s="95">
        <f t="shared" si="6"/>
        <v>0.11</v>
      </c>
      <c r="R21" s="95">
        <f t="shared" si="7"/>
        <v>0.11</v>
      </c>
      <c r="S21" s="95">
        <f t="shared" si="8"/>
        <v>0.12</v>
      </c>
      <c r="T21" s="95">
        <f t="shared" si="9"/>
        <v>0.12</v>
      </c>
      <c r="U21" s="95">
        <f t="shared" si="10"/>
        <v>0.11</v>
      </c>
      <c r="V21" s="95">
        <f t="shared" si="11"/>
        <v>0.12</v>
      </c>
      <c r="W21" s="95">
        <f t="shared" si="12"/>
        <v>0.11</v>
      </c>
      <c r="X21" s="95">
        <f t="shared" si="13"/>
        <v>0.11</v>
      </c>
      <c r="Y21" s="95">
        <f t="shared" si="14"/>
        <v>0.1</v>
      </c>
      <c r="Z21" s="95">
        <f t="shared" si="15"/>
        <v>0.11</v>
      </c>
      <c r="AA21" s="95">
        <f t="shared" si="16"/>
        <v>0.1</v>
      </c>
      <c r="AB21" s="95">
        <f t="shared" si="17"/>
        <v>0.11</v>
      </c>
      <c r="AC21" s="95">
        <f t="shared" si="18"/>
        <v>0.11</v>
      </c>
      <c r="AD21" s="95">
        <f t="shared" si="19"/>
        <v>0.14000000000000001</v>
      </c>
      <c r="AE21" s="95">
        <f t="shared" si="20"/>
        <v>0.1</v>
      </c>
      <c r="AF21" s="95">
        <f t="shared" si="21"/>
        <v>0.11</v>
      </c>
      <c r="AG21" s="95">
        <f t="shared" si="22"/>
        <v>0.1</v>
      </c>
      <c r="AH21" s="95">
        <f t="shared" si="23"/>
        <v>0.1</v>
      </c>
      <c r="AI21" s="95">
        <f t="shared" si="24"/>
        <v>0.11</v>
      </c>
      <c r="AJ21" s="95">
        <f t="shared" si="25"/>
        <v>0.1</v>
      </c>
    </row>
    <row r="22" spans="1:36" ht="12.95" customHeight="1" x14ac:dyDescent="0.15">
      <c r="A22" s="94">
        <v>499</v>
      </c>
      <c r="B22" s="107" t="s">
        <v>60</v>
      </c>
      <c r="C22" s="107"/>
      <c r="D22" s="94">
        <v>18</v>
      </c>
      <c r="E22" s="94">
        <v>16</v>
      </c>
      <c r="F22" s="4">
        <f t="shared" si="0"/>
        <v>0.19</v>
      </c>
      <c r="G22" s="5" t="s">
        <v>160</v>
      </c>
      <c r="H22" s="94"/>
      <c r="I22" s="94"/>
      <c r="J22" s="1" t="s">
        <v>15</v>
      </c>
      <c r="K22" s="95">
        <f t="shared" si="1"/>
        <v>0.19</v>
      </c>
      <c r="L22" s="95">
        <f t="shared" si="2"/>
        <v>0.21</v>
      </c>
      <c r="M22" s="95">
        <f t="shared" si="3"/>
        <v>0.21</v>
      </c>
      <c r="N22" s="95">
        <f t="shared" si="4"/>
        <v>0.21</v>
      </c>
      <c r="O22" s="95">
        <f t="shared" si="5"/>
        <v>0.21</v>
      </c>
      <c r="P22" s="95">
        <f t="shared" si="26"/>
        <v>0.21</v>
      </c>
      <c r="Q22" s="95">
        <f t="shared" si="6"/>
        <v>0.19</v>
      </c>
      <c r="R22" s="95">
        <f t="shared" si="7"/>
        <v>0.21</v>
      </c>
      <c r="S22" s="95">
        <f t="shared" si="8"/>
        <v>0.21</v>
      </c>
      <c r="T22" s="95">
        <f t="shared" si="9"/>
        <v>0.22</v>
      </c>
      <c r="U22" s="95">
        <f t="shared" si="10"/>
        <v>0.21</v>
      </c>
      <c r="V22" s="95">
        <f t="shared" si="11"/>
        <v>0.21</v>
      </c>
      <c r="W22" s="95">
        <f t="shared" si="12"/>
        <v>0.2</v>
      </c>
      <c r="X22" s="95">
        <f t="shared" si="13"/>
        <v>0.21</v>
      </c>
      <c r="Y22" s="95">
        <f t="shared" si="14"/>
        <v>0.18</v>
      </c>
      <c r="Z22" s="95">
        <f t="shared" si="15"/>
        <v>0.2</v>
      </c>
      <c r="AA22" s="95">
        <f t="shared" si="16"/>
        <v>0.19</v>
      </c>
      <c r="AB22" s="95">
        <f t="shared" si="17"/>
        <v>0.21</v>
      </c>
      <c r="AC22" s="95">
        <f t="shared" si="18"/>
        <v>0.21</v>
      </c>
      <c r="AD22" s="95">
        <f t="shared" si="19"/>
        <v>0.24</v>
      </c>
      <c r="AE22" s="95">
        <f t="shared" si="20"/>
        <v>0.19</v>
      </c>
      <c r="AF22" s="95">
        <f t="shared" si="21"/>
        <v>0.21</v>
      </c>
      <c r="AG22" s="95">
        <f t="shared" si="22"/>
        <v>0.18</v>
      </c>
      <c r="AH22" s="95">
        <f t="shared" si="23"/>
        <v>0.19</v>
      </c>
      <c r="AI22" s="95">
        <f t="shared" si="24"/>
        <v>0.21</v>
      </c>
      <c r="AJ22" s="95">
        <f t="shared" si="25"/>
        <v>0.19</v>
      </c>
    </row>
    <row r="23" spans="1:36" ht="12.95" customHeight="1" x14ac:dyDescent="0.15">
      <c r="A23" s="94">
        <v>500</v>
      </c>
      <c r="B23" s="107" t="s">
        <v>58</v>
      </c>
      <c r="C23" s="107"/>
      <c r="D23" s="94">
        <v>12</v>
      </c>
      <c r="E23" s="94">
        <v>16</v>
      </c>
      <c r="F23" s="4">
        <f t="shared" si="0"/>
        <v>0.09</v>
      </c>
      <c r="G23" s="5"/>
      <c r="H23" s="94" t="s">
        <v>61</v>
      </c>
      <c r="I23" s="94"/>
      <c r="J23" s="1" t="s">
        <v>15</v>
      </c>
      <c r="K23" s="95">
        <f t="shared" si="1"/>
        <v>0.1</v>
      </c>
      <c r="L23" s="95">
        <f t="shared" si="2"/>
        <v>0.1</v>
      </c>
      <c r="M23" s="95">
        <f t="shared" si="3"/>
        <v>0.1</v>
      </c>
      <c r="N23" s="95">
        <f t="shared" si="4"/>
        <v>0.1</v>
      </c>
      <c r="O23" s="95">
        <f t="shared" si="5"/>
        <v>0.1</v>
      </c>
      <c r="P23" s="95">
        <f t="shared" si="26"/>
        <v>0.1</v>
      </c>
      <c r="Q23" s="95">
        <f t="shared" si="6"/>
        <v>0.09</v>
      </c>
      <c r="R23" s="95">
        <f t="shared" si="7"/>
        <v>0.1</v>
      </c>
      <c r="S23" s="95">
        <f t="shared" si="8"/>
        <v>0.1</v>
      </c>
      <c r="T23" s="95">
        <f t="shared" si="9"/>
        <v>0.11</v>
      </c>
      <c r="U23" s="95">
        <f t="shared" si="10"/>
        <v>0.1</v>
      </c>
      <c r="V23" s="95">
        <f t="shared" si="11"/>
        <v>0.1</v>
      </c>
      <c r="W23" s="95">
        <f t="shared" si="12"/>
        <v>0.1</v>
      </c>
      <c r="X23" s="95">
        <f t="shared" si="13"/>
        <v>0.1</v>
      </c>
      <c r="Y23" s="95">
        <f t="shared" si="14"/>
        <v>0.08</v>
      </c>
      <c r="Z23" s="95">
        <f t="shared" si="15"/>
        <v>0.1</v>
      </c>
      <c r="AA23" s="95">
        <f t="shared" si="16"/>
        <v>0.09</v>
      </c>
      <c r="AB23" s="95">
        <f t="shared" si="17"/>
        <v>0.09</v>
      </c>
      <c r="AC23" s="95">
        <f t="shared" si="18"/>
        <v>0.1</v>
      </c>
      <c r="AD23" s="95">
        <f t="shared" si="19"/>
        <v>0.12</v>
      </c>
      <c r="AE23" s="95">
        <f t="shared" si="20"/>
        <v>0.09</v>
      </c>
      <c r="AF23" s="95">
        <f t="shared" si="21"/>
        <v>0.09</v>
      </c>
      <c r="AG23" s="95">
        <f t="shared" si="22"/>
        <v>0.08</v>
      </c>
      <c r="AH23" s="95">
        <f t="shared" si="23"/>
        <v>0.09</v>
      </c>
      <c r="AI23" s="95">
        <f t="shared" si="24"/>
        <v>0.1</v>
      </c>
      <c r="AJ23" s="95">
        <f t="shared" si="25"/>
        <v>0.09</v>
      </c>
    </row>
    <row r="24" spans="1:36" ht="12.95" customHeight="1" x14ac:dyDescent="0.15">
      <c r="A24" s="94">
        <v>501</v>
      </c>
      <c r="B24" s="107" t="s">
        <v>60</v>
      </c>
      <c r="C24" s="107"/>
      <c r="D24" s="94">
        <v>20</v>
      </c>
      <c r="E24" s="94">
        <v>16</v>
      </c>
      <c r="F24" s="4">
        <f t="shared" si="0"/>
        <v>0.23</v>
      </c>
      <c r="G24" s="5"/>
      <c r="H24" s="94"/>
      <c r="I24" s="94"/>
      <c r="J24" s="1" t="s">
        <v>15</v>
      </c>
      <c r="K24" s="95">
        <f t="shared" si="1"/>
        <v>0.23</v>
      </c>
      <c r="L24" s="95">
        <f t="shared" si="2"/>
        <v>0.25</v>
      </c>
      <c r="M24" s="95">
        <f t="shared" si="3"/>
        <v>0.25</v>
      </c>
      <c r="N24" s="95">
        <f t="shared" si="4"/>
        <v>0.25</v>
      </c>
      <c r="O24" s="95">
        <f t="shared" si="5"/>
        <v>0.26</v>
      </c>
      <c r="P24" s="95">
        <f t="shared" si="26"/>
        <v>0.25</v>
      </c>
      <c r="Q24" s="95">
        <f t="shared" si="6"/>
        <v>0.23</v>
      </c>
      <c r="R24" s="95">
        <f t="shared" si="7"/>
        <v>0.25</v>
      </c>
      <c r="S24" s="95">
        <f t="shared" si="8"/>
        <v>0.25</v>
      </c>
      <c r="T24" s="95">
        <f t="shared" si="9"/>
        <v>0.26</v>
      </c>
      <c r="U24" s="95">
        <f t="shared" si="10"/>
        <v>0.25</v>
      </c>
      <c r="V24" s="95">
        <f t="shared" si="11"/>
        <v>0.26</v>
      </c>
      <c r="W24" s="95">
        <f t="shared" si="12"/>
        <v>0.25</v>
      </c>
      <c r="X24" s="95">
        <f t="shared" si="13"/>
        <v>0.25</v>
      </c>
      <c r="Y24" s="95">
        <f t="shared" si="14"/>
        <v>0.23</v>
      </c>
      <c r="Z24" s="95">
        <f t="shared" si="15"/>
        <v>0.25</v>
      </c>
      <c r="AA24" s="95">
        <f t="shared" si="16"/>
        <v>0.22</v>
      </c>
      <c r="AB24" s="95">
        <f t="shared" si="17"/>
        <v>0.26</v>
      </c>
      <c r="AC24" s="95">
        <f t="shared" si="18"/>
        <v>0.26</v>
      </c>
      <c r="AD24" s="95">
        <f t="shared" si="19"/>
        <v>0.28999999999999998</v>
      </c>
      <c r="AE24" s="95">
        <f t="shared" si="20"/>
        <v>0.23</v>
      </c>
      <c r="AF24" s="95">
        <f t="shared" si="21"/>
        <v>0.26</v>
      </c>
      <c r="AG24" s="95">
        <f t="shared" si="22"/>
        <v>0.22</v>
      </c>
      <c r="AH24" s="95">
        <f t="shared" si="23"/>
        <v>0.23</v>
      </c>
      <c r="AI24" s="95">
        <f t="shared" si="24"/>
        <v>0.25</v>
      </c>
      <c r="AJ24" s="95">
        <f t="shared" si="25"/>
        <v>0.23</v>
      </c>
    </row>
    <row r="25" spans="1:36" ht="12.95" customHeight="1" x14ac:dyDescent="0.15">
      <c r="A25" s="94"/>
      <c r="B25" s="107"/>
      <c r="C25" s="107"/>
      <c r="D25" s="94"/>
      <c r="E25" s="94"/>
      <c r="F25" s="4" t="str">
        <f t="shared" si="0"/>
        <v/>
      </c>
      <c r="G25" s="5"/>
      <c r="H25" s="94"/>
      <c r="I25" s="94"/>
      <c r="J25" s="1" t="s">
        <v>15</v>
      </c>
      <c r="K25" s="95" t="e">
        <f t="shared" si="1"/>
        <v>#NUM!</v>
      </c>
      <c r="L25" s="95" t="e">
        <f t="shared" si="2"/>
        <v>#NUM!</v>
      </c>
      <c r="M25" s="95" t="e">
        <f t="shared" si="3"/>
        <v>#NUM!</v>
      </c>
      <c r="N25" s="95" t="e">
        <f t="shared" si="4"/>
        <v>#NUM!</v>
      </c>
      <c r="O25" s="95" t="e">
        <f t="shared" si="5"/>
        <v>#NUM!</v>
      </c>
      <c r="P25" s="95" t="e">
        <f t="shared" si="26"/>
        <v>#N/A</v>
      </c>
      <c r="Q25" s="95" t="e">
        <f t="shared" si="6"/>
        <v>#NUM!</v>
      </c>
      <c r="R25" s="95" t="e">
        <f t="shared" si="7"/>
        <v>#NUM!</v>
      </c>
      <c r="S25" s="95" t="e">
        <f t="shared" si="8"/>
        <v>#NUM!</v>
      </c>
      <c r="T25" s="95" t="e">
        <f t="shared" si="9"/>
        <v>#NUM!</v>
      </c>
      <c r="U25" s="95" t="e">
        <f t="shared" si="10"/>
        <v>#N/A</v>
      </c>
      <c r="V25" s="95" t="e">
        <f t="shared" si="11"/>
        <v>#NUM!</v>
      </c>
      <c r="W25" s="95" t="e">
        <f t="shared" si="12"/>
        <v>#NUM!</v>
      </c>
      <c r="X25" s="95" t="e">
        <f t="shared" si="13"/>
        <v>#NUM!</v>
      </c>
      <c r="Y25" s="95" t="e">
        <f t="shared" si="14"/>
        <v>#NUM!</v>
      </c>
      <c r="Z25" s="95" t="e">
        <f t="shared" si="15"/>
        <v>#N/A</v>
      </c>
      <c r="AA25" s="95" t="e">
        <f t="shared" si="16"/>
        <v>#NUM!</v>
      </c>
      <c r="AB25" s="95" t="e">
        <f t="shared" si="17"/>
        <v>#NUM!</v>
      </c>
      <c r="AC25" s="95" t="e">
        <f t="shared" si="18"/>
        <v>#NUM!</v>
      </c>
      <c r="AD25" s="95" t="e">
        <f t="shared" si="19"/>
        <v>#NUM!</v>
      </c>
      <c r="AE25" s="95" t="e">
        <f t="shared" si="20"/>
        <v>#NUM!</v>
      </c>
      <c r="AF25" s="95" t="e">
        <f t="shared" si="21"/>
        <v>#N/A</v>
      </c>
      <c r="AG25" s="95" t="e">
        <f t="shared" si="22"/>
        <v>#NUM!</v>
      </c>
      <c r="AH25" s="95" t="e">
        <f t="shared" si="23"/>
        <v>#NUM!</v>
      </c>
      <c r="AI25" s="95" t="e">
        <f t="shared" si="24"/>
        <v>#NUM!</v>
      </c>
      <c r="AJ25" s="95" t="e">
        <f t="shared" si="25"/>
        <v>#N/A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7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5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5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5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5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321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21</v>
      </c>
      <c r="D47" s="14">
        <f>COUNTIF(G4:G43,"*下層*")</f>
        <v>0</v>
      </c>
      <c r="E47" s="14">
        <f>COUNTA(A4:A43)</f>
        <v>21</v>
      </c>
      <c r="F47" s="10"/>
      <c r="G47" s="15">
        <f>C47*100</f>
        <v>2100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14</v>
      </c>
      <c r="D49" s="14" t="str">
        <f>IF(D47&gt;0,ROUND(SUMIF(G4:G43,"*下層*",D4:D43)/D47,0),"")</f>
        <v/>
      </c>
      <c r="E49" s="14">
        <f>ROUND(SUM(D4:D43)/E47,0)</f>
        <v>14</v>
      </c>
      <c r="F49" s="13"/>
      <c r="G49" s="15">
        <f>C49</f>
        <v>14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2.4700000000000002</v>
      </c>
      <c r="D50" s="16">
        <f>SUMIF(G4:G43,"*下層*",F4:F43)</f>
        <v>0</v>
      </c>
      <c r="E50" s="4">
        <f>SUM(F4:F43)</f>
        <v>2.4700000000000002</v>
      </c>
      <c r="F50" s="13"/>
      <c r="G50" s="17">
        <f>C50*100</f>
        <v>247.00000000000003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形状比＝86、Sr＝18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16</v>
      </c>
      <c r="D54" s="14">
        <f>COUNTIF(H4:H43,"▲")</f>
        <v>0</v>
      </c>
      <c r="E54" s="14">
        <f>COUNTA(H4:H43)</f>
        <v>16</v>
      </c>
      <c r="F54" s="10"/>
      <c r="G54" s="15">
        <f>C54*100</f>
        <v>1600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11</v>
      </c>
      <c r="D56" s="14" t="str">
        <f>IF(D54&gt;0,ROUND(SUMIF(H4:H43,"▲",D4:D43)/D54,0),"")</f>
        <v/>
      </c>
      <c r="E56" s="14">
        <f>ROUND(SUMIF(H4:H43,"*",D4:D43)/E54,0)</f>
        <v>11</v>
      </c>
      <c r="F56" s="13"/>
      <c r="G56" s="15">
        <f>C56</f>
        <v>11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0.97</v>
      </c>
      <c r="D57" s="16">
        <f>SUMIF(H4:H43,"▲",F4:F43)</f>
        <v>0</v>
      </c>
      <c r="E57" s="16">
        <f>SUM(C57:D57)</f>
        <v>0.97</v>
      </c>
      <c r="F57" s="13"/>
      <c r="G57" s="19">
        <f>C57*100</f>
        <v>97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76.2</v>
      </c>
      <c r="D61" s="20" t="str">
        <f>IF(D47&gt;0,ROUND(D54/D47*100,1),"")</f>
        <v/>
      </c>
      <c r="E61" s="20">
        <f>ROUND(E54/E47*100,1)</f>
        <v>76.2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39.299999999999997</v>
      </c>
      <c r="D62" s="20" t="str">
        <f>IF(D47&gt;0,ROUND(D57/D50*100,1),"")</f>
        <v/>
      </c>
      <c r="E62" s="20">
        <f>ROUND(E57/E50*100,1)</f>
        <v>39.299999999999997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18</v>
      </c>
      <c r="D67" s="14" t="str">
        <f>IF(D66&gt;0,ROUND(SUMIFS(E4:E43,G4:G43,"*下層*",H4:H43,"")/D66,0),"")</f>
        <v/>
      </c>
      <c r="E67" s="14">
        <f>IF(E66&gt;0,ROUND(SUMIF(H4:H43,"",E4:E43)/E66,0),"")</f>
        <v>18</v>
      </c>
      <c r="F67" s="13"/>
      <c r="G67" s="15">
        <f>C67</f>
        <v>18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1.5000000000000002</v>
      </c>
      <c r="D69" s="16" t="str">
        <f>IF(D66&gt;0,D50-D57,"")</f>
        <v/>
      </c>
      <c r="E69" s="4">
        <f>SUM(C69:D69)</f>
        <v>1.5000000000000002</v>
      </c>
      <c r="F69" s="13"/>
      <c r="G69" s="17">
        <f>C69*100</f>
        <v>150.00000000000003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形状比＝86、Sr＝25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11" priority="16" stopIfTrue="1">
      <formula>AND(($H4="スギ"),(#REF!&lt;12))</formula>
    </cfRule>
  </conditionalFormatting>
  <conditionalFormatting sqref="L4:L43">
    <cfRule type="expression" dxfId="110" priority="15" stopIfTrue="1">
      <formula>AND(($H4="スギ"),(#REF!&lt;22),(#REF!&gt;=12))</formula>
    </cfRule>
  </conditionalFormatting>
  <conditionalFormatting sqref="M4:M43">
    <cfRule type="expression" dxfId="109" priority="14" stopIfTrue="1">
      <formula>AND(($H4="スギ"),(#REF!&lt;32),(#REF!&gt;=22))</formula>
    </cfRule>
  </conditionalFormatting>
  <conditionalFormatting sqref="N4:N43">
    <cfRule type="expression" dxfId="108" priority="13" stopIfTrue="1">
      <formula>AND(($H4="スギ"),(#REF!&lt;42),(#REF!&gt;=32))</formula>
    </cfRule>
  </conditionalFormatting>
  <conditionalFormatting sqref="U4:U43 Z4:AF43 AJ4:AJ43 O4:P43">
    <cfRule type="expression" dxfId="107" priority="12" stopIfTrue="1">
      <formula>AND(($H4="スギ"),(#REF!&gt;=42))</formula>
    </cfRule>
  </conditionalFormatting>
  <conditionalFormatting sqref="Q4:Q43 AA4:AA43">
    <cfRule type="expression" dxfId="106" priority="11" stopIfTrue="1">
      <formula>AND(($H4="ヒノキ"),(#REF!&lt;12))</formula>
    </cfRule>
  </conditionalFormatting>
  <conditionalFormatting sqref="R4:R43 AB4:AE43">
    <cfRule type="expression" dxfId="105" priority="10" stopIfTrue="1">
      <formula>AND(($H4="ヒノキ"),(#REF!&lt;22),(#REF!&gt;=12))</formula>
    </cfRule>
  </conditionalFormatting>
  <conditionalFormatting sqref="S4:S43">
    <cfRule type="expression" dxfId="104" priority="9" stopIfTrue="1">
      <formula>AND(($H4="ヒノキ"),(#REF!&lt;32),(#REF!&gt;=22))</formula>
    </cfRule>
  </conditionalFormatting>
  <conditionalFormatting sqref="T4:U43 Z4:AF43 AJ4:AJ43">
    <cfRule type="expression" dxfId="103" priority="8" stopIfTrue="1">
      <formula>AND(($H4="ヒノキ"),(#REF!&gt;=32))</formula>
    </cfRule>
  </conditionalFormatting>
  <conditionalFormatting sqref="V4:V43 AA4:AA43">
    <cfRule type="expression" dxfId="102" priority="7" stopIfTrue="1">
      <formula>AND(($H4="アカマツ"),(#REF!&lt;12))</formula>
    </cfRule>
  </conditionalFormatting>
  <conditionalFormatting sqref="W4:W43 AB4:AB43">
    <cfRule type="expression" dxfId="101" priority="6" stopIfTrue="1">
      <formula>AND(($H4="アカマツ"),(#REF!&lt;22),(#REF!&gt;=12))</formula>
    </cfRule>
  </conditionalFormatting>
  <conditionalFormatting sqref="X4:X43 AC4:AC43">
    <cfRule type="expression" dxfId="100" priority="5" stopIfTrue="1">
      <formula>AND(($H4="アカマツ"),(#REF!&lt;42),(#REF!&gt;=22))</formula>
    </cfRule>
  </conditionalFormatting>
  <conditionalFormatting sqref="Y4:AF43 AJ4:AJ43">
    <cfRule type="expression" dxfId="99" priority="4" stopIfTrue="1">
      <formula>AND(($H4="アカマツ"),(#REF!&gt;=42))</formula>
    </cfRule>
  </conditionalFormatting>
  <conditionalFormatting sqref="AG4:AG43">
    <cfRule type="expression" dxfId="98" priority="3" stopIfTrue="1">
      <formula>AND(($H4&lt;&gt;"スギ"),($H4&lt;&gt;"ヒノキ"),($H4&lt;&gt;"アカマツ"),(#REF!&lt;12))</formula>
    </cfRule>
  </conditionalFormatting>
  <conditionalFormatting sqref="AH4:AH43">
    <cfRule type="expression" dxfId="9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C0482-39C9-410F-A3A8-7F0CAE0666A3}">
  <sheetPr>
    <tabColor rgb="FFFFFF00"/>
  </sheetPr>
  <dimension ref="A1:AJ120"/>
  <sheetViews>
    <sheetView showGridLines="0" tabSelected="1" view="pageBreakPreview" topLeftCell="A22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271</v>
      </c>
      <c r="B2" s="113"/>
      <c r="C2" s="113"/>
      <c r="D2" s="113"/>
      <c r="E2" s="113"/>
      <c r="F2" s="113"/>
      <c r="G2" s="113"/>
      <c r="H2" s="114" t="s">
        <v>234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6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5">
        <v>0</v>
      </c>
      <c r="L3" s="95">
        <v>12</v>
      </c>
      <c r="M3" s="95">
        <v>22</v>
      </c>
      <c r="N3" s="95">
        <v>32</v>
      </c>
      <c r="O3" s="95">
        <v>42</v>
      </c>
      <c r="P3" s="95" t="s">
        <v>14</v>
      </c>
      <c r="Q3" s="95">
        <v>0</v>
      </c>
      <c r="R3" s="95">
        <v>12</v>
      </c>
      <c r="S3" s="95">
        <v>22</v>
      </c>
      <c r="T3" s="95">
        <v>32</v>
      </c>
      <c r="U3" s="95" t="s">
        <v>14</v>
      </c>
      <c r="V3" s="95">
        <v>0</v>
      </c>
      <c r="W3" s="95">
        <v>12</v>
      </c>
      <c r="X3" s="95">
        <v>22</v>
      </c>
      <c r="Y3" s="95">
        <v>42</v>
      </c>
      <c r="Z3" s="95" t="s">
        <v>14</v>
      </c>
      <c r="AA3" s="95">
        <v>0</v>
      </c>
      <c r="AB3" s="95">
        <v>12</v>
      </c>
      <c r="AC3" s="95">
        <v>22</v>
      </c>
      <c r="AD3" s="95">
        <v>32</v>
      </c>
      <c r="AE3" s="95">
        <v>42</v>
      </c>
      <c r="AF3" s="95" t="s">
        <v>14</v>
      </c>
      <c r="AG3" s="95">
        <v>0</v>
      </c>
      <c r="AH3" s="95">
        <v>12</v>
      </c>
      <c r="AI3" s="95">
        <v>42</v>
      </c>
      <c r="AJ3" s="95" t="s">
        <v>14</v>
      </c>
    </row>
    <row r="4" spans="1:36" ht="12.95" customHeight="1" x14ac:dyDescent="0.15">
      <c r="A4" s="94">
        <v>511</v>
      </c>
      <c r="B4" s="107" t="s">
        <v>58</v>
      </c>
      <c r="C4" s="107"/>
      <c r="D4" s="94">
        <v>22</v>
      </c>
      <c r="E4" s="94">
        <v>20</v>
      </c>
      <c r="F4" s="4">
        <f t="shared" ref="F4:F43" si="0">IF(D4&gt;0,IF(B4="スギ",P4,IF(B4="ヒノキ",U4,IF(B4="アカマツ",Z4,IF(B4="カラマツ",AF4,AJ4)))),"")</f>
        <v>0.34</v>
      </c>
      <c r="G4" s="5" t="s">
        <v>63</v>
      </c>
      <c r="H4" s="94"/>
      <c r="I4" s="94" t="s">
        <v>83</v>
      </c>
      <c r="J4" s="1" t="s">
        <v>15</v>
      </c>
      <c r="K4" s="95">
        <f t="shared" ref="K4:K43" si="1">IF(ROUND(10^(-5+0.8769+1.7454*LOG(D4)+1.014*LOG(E4)),2)&gt;=0.01,ROUND(10^(-5+0.8769+1.7454*LOG(D4)+1.014*LOG(E4)),2),ROUND(10^(-5+0.8769+1.7454*LOG(D4)+1.014*LOG(E4)),3))</f>
        <v>0.35</v>
      </c>
      <c r="L4" s="95">
        <f t="shared" ref="L4:L43" si="2">ROUND(10^(-5+0.73504+1.83346*LOG(D4)+1.06569*LOG(E4)),2)</f>
        <v>0.38</v>
      </c>
      <c r="M4" s="95">
        <f t="shared" ref="M4:M43" si="3">ROUND(10^(-5+0.71514+1.74357*LOG(D4)+1.17719*LOG(E4)),2)</f>
        <v>0.39</v>
      </c>
      <c r="N4" s="95">
        <f t="shared" ref="N4:N43" si="4">ROUND(10^(-5+0.82956+1.76381*LOG(D4)+1.06412*LOG(E4)),2)</f>
        <v>0.38</v>
      </c>
      <c r="O4" s="95">
        <f t="shared" ref="O4:O43" si="5">ROUND(10^(-5+0.88226+1.79204*LOG(D4)+0.99303*LOG(E4)),2)</f>
        <v>0.38</v>
      </c>
      <c r="P4" s="95">
        <f>HLOOKUP($D4,K$3:O$43,MATCH($A4,$A$3:$A$43,0),1)</f>
        <v>0.39</v>
      </c>
      <c r="Q4" s="95">
        <f t="shared" ref="Q4:Q43" si="6">IF(ROUND(10^(1.810672*LOG(D4)+0.982833*LOG(E4)-4.173533),2)&gt;=0.01,ROUND(10^(1.810672*LOG(D4)+0.982833*LOG(E4)-4.173533),2),ROUND(10^(1.810672*LOG(D4)+0.982833*LOG(E4)-4.173533),3))</f>
        <v>0.34</v>
      </c>
      <c r="R4" s="95">
        <f t="shared" ref="R4:R43" si="7">ROUND(10^(1.905709*LOG(D4)+1.011385*LOG(E4)-4.293729),2)</f>
        <v>0.38</v>
      </c>
      <c r="S4" s="95">
        <f t="shared" ref="S4:S43" si="8">ROUND(10^(1.771888*LOG(D4)+1.138415*LOG(E4)-4.271259),2)</f>
        <v>0.39</v>
      </c>
      <c r="T4" s="95">
        <f t="shared" ref="T4:T43" si="9">ROUND(10^(1.671519*LOG(D4)+1.363617*LOG(E4)-4.404407),2)</f>
        <v>0.41</v>
      </c>
      <c r="U4" s="95">
        <f t="shared" ref="U4:U43" si="10">HLOOKUP($D4,Q$3:T$43,MATCH($A4,$A$3:$A$43,0),1)</f>
        <v>0.39</v>
      </c>
      <c r="V4" s="95">
        <f t="shared" ref="V4:V43" si="11">IF(ROUND(10^(-4.249503+1.946501*LOG(D4)+0.942682*LOG(E4)),2)&gt;=0.01,ROUND(10^(-4.249503+1.946501*LOG(D4)+0.942682*LOG(E4)),2),ROUND(10^(-4.249503+1.946501*LOG(D4)+0.942682*LOG(E4)),3))</f>
        <v>0.39</v>
      </c>
      <c r="W4" s="95">
        <f t="shared" ref="W4:W43" si="12">ROUND(10^(-4.155639+1.847898*LOG(D4)+0.951955*LOG(E4)),2)</f>
        <v>0.37</v>
      </c>
      <c r="X4" s="95">
        <f t="shared" ref="X4:X43" si="13">ROUND(10^(-4.194535+1.804172*LOG(D4)+1.034248*LOG(E4)),2)</f>
        <v>0.37</v>
      </c>
      <c r="Y4" s="95">
        <f t="shared" ref="Y4:Y43" si="14">ROUND(10^(-4.42347+2.006485*LOG(D4)+0.967757*LOG(E4)),2)</f>
        <v>0.34</v>
      </c>
      <c r="Z4" s="95">
        <f t="shared" ref="Z4:Z43" si="15">HLOOKUP($D4,V$3:Y$43,MATCH($A4,$A$3:$A$43,0),1)</f>
        <v>0.37</v>
      </c>
      <c r="AA4" s="95">
        <f t="shared" ref="AA4:AA43" si="16">IF(ROUND(10^(1.80389*LOG(D4)+0.962587*LOG(E4)-4.155099),2)&gt;=0.01,ROUND(10^(1.80389*LOG(D4)+0.962587*LOG(E4)-4.155099),2),ROUND(10^(1.80389*LOG(D4)+0.962587*LOG(E4)-4.155099),3))</f>
        <v>0.33</v>
      </c>
      <c r="AB4" s="95">
        <f t="shared" ref="AB4:AB43" si="17">ROUND(10^(1.979213*LOG(D4)+0.998347*LOG(E4)-4.369281),2)</f>
        <v>0.39</v>
      </c>
      <c r="AC4" s="95">
        <f t="shared" ref="AC4:AC43" si="18">ROUND(10^(1.904401*LOG(D4)+1.062478*LOG(E4)-4.348104),2)</f>
        <v>0.39</v>
      </c>
      <c r="AD4" s="95">
        <f t="shared" ref="AD4:AD43" si="19">ROUND(10^(1.640825*LOG(D4)+1.080387*LOG(E4)-3.976731),2)</f>
        <v>0.43</v>
      </c>
      <c r="AE4" s="95">
        <f t="shared" ref="AE4:AE43" si="20">ROUND(10^(1.90887*LOG(D4)+1.088002*LOG(E4)-4.431495),2)</f>
        <v>0.35</v>
      </c>
      <c r="AF4" s="95">
        <f t="shared" ref="AF4:AF43" si="21">HLOOKUP($D4,AA$3:AE$43,MATCH($A4,$A$3:$A$43,0),1)</f>
        <v>0.39</v>
      </c>
      <c r="AG4" s="95">
        <f t="shared" ref="AG4:AG43" si="22">IF(ROUND(10^(1.94019664*LOG(D4)+0.84689666*LOG(E4)-4.20067295),2)&gt;=0.01,ROUND(10^(1.94019664*LOG(D4)+0.84689666*LOG(E4)-4.20067295),2),ROUND(10^(1.94019664*LOG(D4)+0.84689666*LOG(E4)-4.20067295),3))</f>
        <v>0.32</v>
      </c>
      <c r="AH4" s="95">
        <f t="shared" ref="AH4:AH43" si="23">ROUND(10^(1.93813902*LOG(D4)+0.96697002*LOG(E4)-4.32216295),2)</f>
        <v>0.34</v>
      </c>
      <c r="AI4" s="95">
        <f t="shared" ref="AI4:AI43" si="24">ROUND(10^(1.82464098*LOG(D4)+0.97625989*LOG(E4)-4.15096808),2)</f>
        <v>0.37</v>
      </c>
      <c r="AJ4" s="95">
        <f t="shared" ref="AJ4:AJ43" si="25">HLOOKUP($D4,AG$3:AI$43,MATCH($A4,$A$3:$A$43,0),1)</f>
        <v>0.34</v>
      </c>
    </row>
    <row r="5" spans="1:36" ht="12.95" customHeight="1" x14ac:dyDescent="0.15">
      <c r="A5" s="94">
        <v>512</v>
      </c>
      <c r="B5" s="107" t="s">
        <v>58</v>
      </c>
      <c r="C5" s="107"/>
      <c r="D5" s="94">
        <v>22</v>
      </c>
      <c r="E5" s="94">
        <v>18</v>
      </c>
      <c r="F5" s="4">
        <f t="shared" si="0"/>
        <v>0.31</v>
      </c>
      <c r="G5" s="5" t="s">
        <v>63</v>
      </c>
      <c r="H5" s="94" t="s">
        <v>61</v>
      </c>
      <c r="I5" s="94"/>
      <c r="J5" s="1" t="s">
        <v>15</v>
      </c>
      <c r="K5" s="95">
        <f t="shared" si="1"/>
        <v>0.31</v>
      </c>
      <c r="L5" s="95">
        <f t="shared" si="2"/>
        <v>0.34</v>
      </c>
      <c r="M5" s="95">
        <f t="shared" si="3"/>
        <v>0.34</v>
      </c>
      <c r="N5" s="95">
        <f t="shared" si="4"/>
        <v>0.34</v>
      </c>
      <c r="O5" s="95">
        <f t="shared" si="5"/>
        <v>0.34</v>
      </c>
      <c r="P5" s="95">
        <f t="shared" ref="P5:P43" si="26">HLOOKUP($D5,K$3:O$43,MATCH(A5,$A$3:$A$43,0),1)</f>
        <v>0.34</v>
      </c>
      <c r="Q5" s="95">
        <f t="shared" si="6"/>
        <v>0.31</v>
      </c>
      <c r="R5" s="95">
        <f t="shared" si="7"/>
        <v>0.34</v>
      </c>
      <c r="S5" s="95">
        <f t="shared" si="8"/>
        <v>0.34</v>
      </c>
      <c r="T5" s="95">
        <f t="shared" si="9"/>
        <v>0.36</v>
      </c>
      <c r="U5" s="95">
        <f t="shared" si="10"/>
        <v>0.34</v>
      </c>
      <c r="V5" s="95">
        <f t="shared" si="11"/>
        <v>0.35</v>
      </c>
      <c r="W5" s="95">
        <f t="shared" si="12"/>
        <v>0.33</v>
      </c>
      <c r="X5" s="95">
        <f t="shared" si="13"/>
        <v>0.34</v>
      </c>
      <c r="Y5" s="95">
        <f t="shared" si="14"/>
        <v>0.31</v>
      </c>
      <c r="Z5" s="95">
        <f t="shared" si="15"/>
        <v>0.34</v>
      </c>
      <c r="AA5" s="95">
        <f t="shared" si="16"/>
        <v>0.3</v>
      </c>
      <c r="AB5" s="95">
        <f t="shared" si="17"/>
        <v>0.35</v>
      </c>
      <c r="AC5" s="95">
        <f t="shared" si="18"/>
        <v>0.35</v>
      </c>
      <c r="AD5" s="95">
        <f t="shared" si="19"/>
        <v>0.38</v>
      </c>
      <c r="AE5" s="95">
        <f t="shared" si="20"/>
        <v>0.31</v>
      </c>
      <c r="AF5" s="95">
        <f t="shared" si="21"/>
        <v>0.35</v>
      </c>
      <c r="AG5" s="95">
        <f t="shared" si="22"/>
        <v>0.28999999999999998</v>
      </c>
      <c r="AH5" s="95">
        <f t="shared" si="23"/>
        <v>0.31</v>
      </c>
      <c r="AI5" s="95">
        <f t="shared" si="24"/>
        <v>0.33</v>
      </c>
      <c r="AJ5" s="95">
        <f t="shared" si="25"/>
        <v>0.31</v>
      </c>
    </row>
    <row r="6" spans="1:36" ht="12.95" customHeight="1" x14ac:dyDescent="0.15">
      <c r="A6" s="94">
        <v>513</v>
      </c>
      <c r="B6" s="107" t="s">
        <v>158</v>
      </c>
      <c r="C6" s="107"/>
      <c r="D6" s="94">
        <v>12</v>
      </c>
      <c r="E6" s="94">
        <v>10</v>
      </c>
      <c r="F6" s="4">
        <f t="shared" si="0"/>
        <v>0.05</v>
      </c>
      <c r="G6" s="5"/>
      <c r="H6" s="94" t="s">
        <v>61</v>
      </c>
      <c r="I6" s="94"/>
      <c r="J6" s="1" t="s">
        <v>15</v>
      </c>
      <c r="K6" s="95">
        <f t="shared" si="1"/>
        <v>0.06</v>
      </c>
      <c r="L6" s="95">
        <f t="shared" si="2"/>
        <v>0.06</v>
      </c>
      <c r="M6" s="95">
        <f t="shared" si="3"/>
        <v>0.06</v>
      </c>
      <c r="N6" s="95">
        <f t="shared" si="4"/>
        <v>0.06</v>
      </c>
      <c r="O6" s="95">
        <f t="shared" si="5"/>
        <v>0.06</v>
      </c>
      <c r="P6" s="95">
        <f t="shared" si="26"/>
        <v>0.06</v>
      </c>
      <c r="Q6" s="95">
        <f t="shared" si="6"/>
        <v>0.06</v>
      </c>
      <c r="R6" s="95">
        <f t="shared" si="7"/>
        <v>0.06</v>
      </c>
      <c r="S6" s="95">
        <f t="shared" si="8"/>
        <v>0.06</v>
      </c>
      <c r="T6" s="95">
        <f t="shared" si="9"/>
        <v>0.06</v>
      </c>
      <c r="U6" s="95">
        <f t="shared" si="10"/>
        <v>0.06</v>
      </c>
      <c r="V6" s="95">
        <f t="shared" si="11"/>
        <v>0.06</v>
      </c>
      <c r="W6" s="95">
        <f t="shared" si="12"/>
        <v>0.06</v>
      </c>
      <c r="X6" s="95">
        <f t="shared" si="13"/>
        <v>0.06</v>
      </c>
      <c r="Y6" s="95">
        <f t="shared" si="14"/>
        <v>0.05</v>
      </c>
      <c r="Z6" s="95">
        <f t="shared" si="15"/>
        <v>0.06</v>
      </c>
      <c r="AA6" s="95">
        <f t="shared" si="16"/>
        <v>0.06</v>
      </c>
      <c r="AB6" s="95">
        <f t="shared" si="17"/>
        <v>0.06</v>
      </c>
      <c r="AC6" s="95">
        <f t="shared" si="18"/>
        <v>0.06</v>
      </c>
      <c r="AD6" s="95">
        <f t="shared" si="19"/>
        <v>7.0000000000000007E-2</v>
      </c>
      <c r="AE6" s="95">
        <f t="shared" si="20"/>
        <v>0.05</v>
      </c>
      <c r="AF6" s="95">
        <f t="shared" si="21"/>
        <v>0.06</v>
      </c>
      <c r="AG6" s="95">
        <f t="shared" si="22"/>
        <v>0.05</v>
      </c>
      <c r="AH6" s="95">
        <f t="shared" si="23"/>
        <v>0.05</v>
      </c>
      <c r="AI6" s="95">
        <f t="shared" si="24"/>
        <v>0.06</v>
      </c>
      <c r="AJ6" s="95">
        <f t="shared" si="25"/>
        <v>0.05</v>
      </c>
    </row>
    <row r="7" spans="1:36" ht="12.95" customHeight="1" x14ac:dyDescent="0.15">
      <c r="A7" s="94">
        <v>514</v>
      </c>
      <c r="B7" s="107" t="s">
        <v>58</v>
      </c>
      <c r="C7" s="107"/>
      <c r="D7" s="94">
        <v>10</v>
      </c>
      <c r="E7" s="94">
        <v>9</v>
      </c>
      <c r="F7" s="4">
        <f t="shared" si="0"/>
        <v>0.04</v>
      </c>
      <c r="G7" s="5" t="s">
        <v>63</v>
      </c>
      <c r="H7" s="94" t="s">
        <v>61</v>
      </c>
      <c r="I7" s="94"/>
      <c r="J7" s="1" t="s">
        <v>15</v>
      </c>
      <c r="K7" s="95">
        <f t="shared" si="1"/>
        <v>0.04</v>
      </c>
      <c r="L7" s="95">
        <f t="shared" si="2"/>
        <v>0.04</v>
      </c>
      <c r="M7" s="95">
        <f t="shared" si="3"/>
        <v>0.04</v>
      </c>
      <c r="N7" s="95">
        <f t="shared" si="4"/>
        <v>0.04</v>
      </c>
      <c r="O7" s="95">
        <f t="shared" si="5"/>
        <v>0.04</v>
      </c>
      <c r="P7" s="95">
        <f t="shared" si="26"/>
        <v>0.04</v>
      </c>
      <c r="Q7" s="95">
        <f t="shared" si="6"/>
        <v>0.04</v>
      </c>
      <c r="R7" s="95">
        <f t="shared" si="7"/>
        <v>0.04</v>
      </c>
      <c r="S7" s="95">
        <f t="shared" si="8"/>
        <v>0.04</v>
      </c>
      <c r="T7" s="95">
        <f t="shared" si="9"/>
        <v>0.04</v>
      </c>
      <c r="U7" s="95">
        <f t="shared" si="10"/>
        <v>0.04</v>
      </c>
      <c r="V7" s="95">
        <f t="shared" si="11"/>
        <v>0.04</v>
      </c>
      <c r="W7" s="95">
        <f t="shared" si="12"/>
        <v>0.04</v>
      </c>
      <c r="X7" s="95">
        <f t="shared" si="13"/>
        <v>0.04</v>
      </c>
      <c r="Y7" s="95">
        <f t="shared" si="14"/>
        <v>0.03</v>
      </c>
      <c r="Z7" s="95">
        <f t="shared" si="15"/>
        <v>0.04</v>
      </c>
      <c r="AA7" s="95">
        <f t="shared" si="16"/>
        <v>0.04</v>
      </c>
      <c r="AB7" s="95">
        <f t="shared" si="17"/>
        <v>0.04</v>
      </c>
      <c r="AC7" s="95">
        <f t="shared" si="18"/>
        <v>0.04</v>
      </c>
      <c r="AD7" s="95">
        <f t="shared" si="19"/>
        <v>0.05</v>
      </c>
      <c r="AE7" s="95">
        <f t="shared" si="20"/>
        <v>0.03</v>
      </c>
      <c r="AF7" s="95">
        <f t="shared" si="21"/>
        <v>0.04</v>
      </c>
      <c r="AG7" s="95">
        <f t="shared" si="22"/>
        <v>0.04</v>
      </c>
      <c r="AH7" s="95">
        <f t="shared" si="23"/>
        <v>0.03</v>
      </c>
      <c r="AI7" s="95">
        <f t="shared" si="24"/>
        <v>0.04</v>
      </c>
      <c r="AJ7" s="95">
        <f t="shared" si="25"/>
        <v>0.04</v>
      </c>
    </row>
    <row r="8" spans="1:36" ht="12.95" customHeight="1" x14ac:dyDescent="0.15">
      <c r="A8" s="94">
        <v>515</v>
      </c>
      <c r="B8" s="107" t="s">
        <v>58</v>
      </c>
      <c r="C8" s="107"/>
      <c r="D8" s="94">
        <v>12</v>
      </c>
      <c r="E8" s="94">
        <v>14</v>
      </c>
      <c r="F8" s="4">
        <f t="shared" si="0"/>
        <v>0.08</v>
      </c>
      <c r="G8" s="5" t="s">
        <v>63</v>
      </c>
      <c r="H8" s="94"/>
      <c r="I8" s="94"/>
      <c r="J8" s="1" t="s">
        <v>15</v>
      </c>
      <c r="K8" s="95">
        <f t="shared" si="1"/>
        <v>0.08</v>
      </c>
      <c r="L8" s="95">
        <f t="shared" si="2"/>
        <v>0.09</v>
      </c>
      <c r="M8" s="95">
        <f t="shared" si="3"/>
        <v>0.09</v>
      </c>
      <c r="N8" s="95">
        <f t="shared" si="4"/>
        <v>0.09</v>
      </c>
      <c r="O8" s="95">
        <f t="shared" si="5"/>
        <v>0.09</v>
      </c>
      <c r="P8" s="95">
        <f t="shared" si="26"/>
        <v>0.09</v>
      </c>
      <c r="Q8" s="95">
        <f t="shared" si="6"/>
        <v>0.08</v>
      </c>
      <c r="R8" s="95">
        <f t="shared" si="7"/>
        <v>0.08</v>
      </c>
      <c r="S8" s="95">
        <f t="shared" si="8"/>
        <v>0.09</v>
      </c>
      <c r="T8" s="95">
        <f t="shared" si="9"/>
        <v>0.09</v>
      </c>
      <c r="U8" s="95">
        <f t="shared" si="10"/>
        <v>0.08</v>
      </c>
      <c r="V8" s="95">
        <f t="shared" si="11"/>
        <v>0.09</v>
      </c>
      <c r="W8" s="95">
        <f t="shared" si="12"/>
        <v>0.09</v>
      </c>
      <c r="X8" s="95">
        <f t="shared" si="13"/>
        <v>0.09</v>
      </c>
      <c r="Y8" s="95">
        <f t="shared" si="14"/>
        <v>7.0000000000000007E-2</v>
      </c>
      <c r="Z8" s="95">
        <f t="shared" si="15"/>
        <v>0.09</v>
      </c>
      <c r="AA8" s="95">
        <f t="shared" si="16"/>
        <v>0.08</v>
      </c>
      <c r="AB8" s="95">
        <f t="shared" si="17"/>
        <v>0.08</v>
      </c>
      <c r="AC8" s="95">
        <f t="shared" si="18"/>
        <v>0.08</v>
      </c>
      <c r="AD8" s="95">
        <f t="shared" si="19"/>
        <v>0.11</v>
      </c>
      <c r="AE8" s="95">
        <f t="shared" si="20"/>
        <v>0.08</v>
      </c>
      <c r="AF8" s="95">
        <f t="shared" si="21"/>
        <v>0.08</v>
      </c>
      <c r="AG8" s="95">
        <f t="shared" si="22"/>
        <v>7.0000000000000007E-2</v>
      </c>
      <c r="AH8" s="95">
        <f t="shared" si="23"/>
        <v>0.08</v>
      </c>
      <c r="AI8" s="95">
        <f t="shared" si="24"/>
        <v>0.09</v>
      </c>
      <c r="AJ8" s="95">
        <f t="shared" si="25"/>
        <v>0.08</v>
      </c>
    </row>
    <row r="9" spans="1:36" ht="12.95" customHeight="1" x14ac:dyDescent="0.15">
      <c r="A9" s="94">
        <v>516</v>
      </c>
      <c r="B9" s="107" t="s">
        <v>158</v>
      </c>
      <c r="C9" s="107"/>
      <c r="D9" s="94">
        <v>10</v>
      </c>
      <c r="E9" s="94">
        <v>9</v>
      </c>
      <c r="F9" s="4">
        <f t="shared" si="0"/>
        <v>0.04</v>
      </c>
      <c r="G9" s="5"/>
      <c r="H9" s="94" t="s">
        <v>61</v>
      </c>
      <c r="I9" s="94"/>
      <c r="J9" s="1" t="s">
        <v>15</v>
      </c>
      <c r="K9" s="95">
        <f t="shared" si="1"/>
        <v>0.04</v>
      </c>
      <c r="L9" s="95">
        <f t="shared" si="2"/>
        <v>0.04</v>
      </c>
      <c r="M9" s="95">
        <f t="shared" si="3"/>
        <v>0.04</v>
      </c>
      <c r="N9" s="95">
        <f t="shared" si="4"/>
        <v>0.04</v>
      </c>
      <c r="O9" s="95">
        <f t="shared" si="5"/>
        <v>0.04</v>
      </c>
      <c r="P9" s="95">
        <f t="shared" si="26"/>
        <v>0.04</v>
      </c>
      <c r="Q9" s="95">
        <f t="shared" si="6"/>
        <v>0.04</v>
      </c>
      <c r="R9" s="95">
        <f t="shared" si="7"/>
        <v>0.04</v>
      </c>
      <c r="S9" s="95">
        <f t="shared" si="8"/>
        <v>0.04</v>
      </c>
      <c r="T9" s="95">
        <f t="shared" si="9"/>
        <v>0.04</v>
      </c>
      <c r="U9" s="95">
        <f t="shared" si="10"/>
        <v>0.04</v>
      </c>
      <c r="V9" s="95">
        <f t="shared" si="11"/>
        <v>0.04</v>
      </c>
      <c r="W9" s="95">
        <f t="shared" si="12"/>
        <v>0.04</v>
      </c>
      <c r="X9" s="95">
        <f t="shared" si="13"/>
        <v>0.04</v>
      </c>
      <c r="Y9" s="95">
        <f t="shared" si="14"/>
        <v>0.03</v>
      </c>
      <c r="Z9" s="95">
        <f t="shared" si="15"/>
        <v>0.04</v>
      </c>
      <c r="AA9" s="95">
        <f t="shared" si="16"/>
        <v>0.04</v>
      </c>
      <c r="AB9" s="95">
        <f t="shared" si="17"/>
        <v>0.04</v>
      </c>
      <c r="AC9" s="95">
        <f t="shared" si="18"/>
        <v>0.04</v>
      </c>
      <c r="AD9" s="95">
        <f t="shared" si="19"/>
        <v>0.05</v>
      </c>
      <c r="AE9" s="95">
        <f t="shared" si="20"/>
        <v>0.03</v>
      </c>
      <c r="AF9" s="95">
        <f t="shared" si="21"/>
        <v>0.04</v>
      </c>
      <c r="AG9" s="95">
        <f t="shared" si="22"/>
        <v>0.04</v>
      </c>
      <c r="AH9" s="95">
        <f t="shared" si="23"/>
        <v>0.03</v>
      </c>
      <c r="AI9" s="95">
        <f t="shared" si="24"/>
        <v>0.04</v>
      </c>
      <c r="AJ9" s="95">
        <f t="shared" si="25"/>
        <v>0.04</v>
      </c>
    </row>
    <row r="10" spans="1:36" ht="12.95" customHeight="1" x14ac:dyDescent="0.15">
      <c r="A10" s="94">
        <v>517</v>
      </c>
      <c r="B10" s="107" t="s">
        <v>68</v>
      </c>
      <c r="C10" s="107"/>
      <c r="D10" s="94">
        <v>14</v>
      </c>
      <c r="E10" s="94">
        <v>13</v>
      </c>
      <c r="F10" s="4">
        <f t="shared" si="0"/>
        <v>0.09</v>
      </c>
      <c r="G10" s="5"/>
      <c r="H10" s="94" t="s">
        <v>61</v>
      </c>
      <c r="I10" s="94"/>
      <c r="J10" s="1" t="s">
        <v>15</v>
      </c>
      <c r="K10" s="95">
        <f t="shared" si="1"/>
        <v>0.1</v>
      </c>
      <c r="L10" s="95">
        <f t="shared" si="2"/>
        <v>0.11</v>
      </c>
      <c r="M10" s="95">
        <f t="shared" si="3"/>
        <v>0.11</v>
      </c>
      <c r="N10" s="95">
        <f t="shared" si="4"/>
        <v>0.11</v>
      </c>
      <c r="O10" s="95">
        <f t="shared" si="5"/>
        <v>0.11</v>
      </c>
      <c r="P10" s="95">
        <f t="shared" si="26"/>
        <v>0.11</v>
      </c>
      <c r="Q10" s="95">
        <f t="shared" si="6"/>
        <v>0.1</v>
      </c>
      <c r="R10" s="95">
        <f t="shared" si="7"/>
        <v>0.1</v>
      </c>
      <c r="S10" s="95">
        <f t="shared" si="8"/>
        <v>0.11</v>
      </c>
      <c r="T10" s="95">
        <f t="shared" si="9"/>
        <v>0.11</v>
      </c>
      <c r="U10" s="95">
        <f t="shared" si="10"/>
        <v>0.1</v>
      </c>
      <c r="V10" s="95">
        <f t="shared" si="11"/>
        <v>0.11</v>
      </c>
      <c r="W10" s="95">
        <f t="shared" si="12"/>
        <v>0.11</v>
      </c>
      <c r="X10" s="95">
        <f t="shared" si="13"/>
        <v>0.11</v>
      </c>
      <c r="Y10" s="95">
        <f t="shared" si="14"/>
        <v>0.09</v>
      </c>
      <c r="Z10" s="95">
        <f t="shared" si="15"/>
        <v>0.11</v>
      </c>
      <c r="AA10" s="95">
        <f t="shared" si="16"/>
        <v>0.1</v>
      </c>
      <c r="AB10" s="95">
        <f t="shared" si="17"/>
        <v>0.1</v>
      </c>
      <c r="AC10" s="95">
        <f t="shared" si="18"/>
        <v>0.1</v>
      </c>
      <c r="AD10" s="95">
        <f t="shared" si="19"/>
        <v>0.13</v>
      </c>
      <c r="AE10" s="95">
        <f t="shared" si="20"/>
        <v>0.09</v>
      </c>
      <c r="AF10" s="95">
        <f t="shared" si="21"/>
        <v>0.1</v>
      </c>
      <c r="AG10" s="95">
        <f t="shared" si="22"/>
        <v>0.09</v>
      </c>
      <c r="AH10" s="95">
        <f t="shared" si="23"/>
        <v>0.09</v>
      </c>
      <c r="AI10" s="95">
        <f t="shared" si="24"/>
        <v>0.11</v>
      </c>
      <c r="AJ10" s="95">
        <f t="shared" si="25"/>
        <v>0.09</v>
      </c>
    </row>
    <row r="11" spans="1:36" ht="12.95" customHeight="1" x14ac:dyDescent="0.15">
      <c r="A11" s="94">
        <v>518</v>
      </c>
      <c r="B11" s="107" t="s">
        <v>74</v>
      </c>
      <c r="C11" s="107"/>
      <c r="D11" s="94">
        <v>16</v>
      </c>
      <c r="E11" s="94">
        <v>14</v>
      </c>
      <c r="F11" s="4">
        <f t="shared" si="0"/>
        <v>0.13</v>
      </c>
      <c r="G11" s="5"/>
      <c r="H11" s="94" t="s">
        <v>61</v>
      </c>
      <c r="I11" s="94"/>
      <c r="J11" s="1" t="s">
        <v>15</v>
      </c>
      <c r="K11" s="95">
        <f t="shared" si="1"/>
        <v>0.14000000000000001</v>
      </c>
      <c r="L11" s="95">
        <f t="shared" si="2"/>
        <v>0.15</v>
      </c>
      <c r="M11" s="95">
        <f t="shared" si="3"/>
        <v>0.15</v>
      </c>
      <c r="N11" s="95">
        <f t="shared" si="4"/>
        <v>0.15</v>
      </c>
      <c r="O11" s="95">
        <f t="shared" si="5"/>
        <v>0.15</v>
      </c>
      <c r="P11" s="95">
        <f t="shared" si="26"/>
        <v>0.15</v>
      </c>
      <c r="Q11" s="95">
        <f t="shared" si="6"/>
        <v>0.14000000000000001</v>
      </c>
      <c r="R11" s="95">
        <f t="shared" si="7"/>
        <v>0.14000000000000001</v>
      </c>
      <c r="S11" s="95">
        <f t="shared" si="8"/>
        <v>0.15</v>
      </c>
      <c r="T11" s="95">
        <f t="shared" si="9"/>
        <v>0.15</v>
      </c>
      <c r="U11" s="95">
        <f t="shared" si="10"/>
        <v>0.14000000000000001</v>
      </c>
      <c r="V11" s="95">
        <f t="shared" si="11"/>
        <v>0.15</v>
      </c>
      <c r="W11" s="95">
        <f t="shared" si="12"/>
        <v>0.14000000000000001</v>
      </c>
      <c r="X11" s="95">
        <f t="shared" si="13"/>
        <v>0.15</v>
      </c>
      <c r="Y11" s="95">
        <f t="shared" si="14"/>
        <v>0.13</v>
      </c>
      <c r="Z11" s="95">
        <f t="shared" si="15"/>
        <v>0.14000000000000001</v>
      </c>
      <c r="AA11" s="95">
        <f t="shared" si="16"/>
        <v>0.13</v>
      </c>
      <c r="AB11" s="95">
        <f t="shared" si="17"/>
        <v>0.14000000000000001</v>
      </c>
      <c r="AC11" s="95">
        <f t="shared" si="18"/>
        <v>0.15</v>
      </c>
      <c r="AD11" s="95">
        <f t="shared" si="19"/>
        <v>0.17</v>
      </c>
      <c r="AE11" s="95">
        <f t="shared" si="20"/>
        <v>0.13</v>
      </c>
      <c r="AF11" s="95">
        <f t="shared" si="21"/>
        <v>0.14000000000000001</v>
      </c>
      <c r="AG11" s="95">
        <f t="shared" si="22"/>
        <v>0.13</v>
      </c>
      <c r="AH11" s="95">
        <f t="shared" si="23"/>
        <v>0.13</v>
      </c>
      <c r="AI11" s="95">
        <f t="shared" si="24"/>
        <v>0.15</v>
      </c>
      <c r="AJ11" s="95">
        <f t="shared" si="25"/>
        <v>0.13</v>
      </c>
    </row>
    <row r="12" spans="1:36" ht="12.95" customHeight="1" x14ac:dyDescent="0.15">
      <c r="A12" s="94">
        <v>519</v>
      </c>
      <c r="B12" s="135" t="s">
        <v>69</v>
      </c>
      <c r="C12" s="136"/>
      <c r="D12" s="94">
        <v>8</v>
      </c>
      <c r="E12" s="94">
        <v>4</v>
      </c>
      <c r="F12" s="4">
        <f t="shared" si="0"/>
        <v>0.01</v>
      </c>
      <c r="G12" s="5"/>
      <c r="H12" s="94" t="s">
        <v>61</v>
      </c>
      <c r="I12" s="94"/>
      <c r="J12" s="1" t="s">
        <v>15</v>
      </c>
      <c r="K12" s="95">
        <f t="shared" si="1"/>
        <v>0.01</v>
      </c>
      <c r="L12" s="95">
        <f t="shared" si="2"/>
        <v>0.01</v>
      </c>
      <c r="M12" s="95">
        <f t="shared" si="3"/>
        <v>0.01</v>
      </c>
      <c r="N12" s="95">
        <f t="shared" si="4"/>
        <v>0.01</v>
      </c>
      <c r="O12" s="95">
        <f t="shared" si="5"/>
        <v>0.01</v>
      </c>
      <c r="P12" s="95">
        <f t="shared" si="26"/>
        <v>0.01</v>
      </c>
      <c r="Q12" s="95">
        <f t="shared" si="6"/>
        <v>0.01</v>
      </c>
      <c r="R12" s="95">
        <f t="shared" si="7"/>
        <v>0.01</v>
      </c>
      <c r="S12" s="95">
        <f t="shared" si="8"/>
        <v>0.01</v>
      </c>
      <c r="T12" s="95">
        <f t="shared" si="9"/>
        <v>0.01</v>
      </c>
      <c r="U12" s="95">
        <f t="shared" si="10"/>
        <v>0.01</v>
      </c>
      <c r="V12" s="95">
        <f t="shared" si="11"/>
        <v>0.01</v>
      </c>
      <c r="W12" s="95">
        <f t="shared" si="12"/>
        <v>0.01</v>
      </c>
      <c r="X12" s="95">
        <f t="shared" si="13"/>
        <v>0.01</v>
      </c>
      <c r="Y12" s="95">
        <f t="shared" si="14"/>
        <v>0.01</v>
      </c>
      <c r="Z12" s="95">
        <f t="shared" si="15"/>
        <v>0.01</v>
      </c>
      <c r="AA12" s="95">
        <f t="shared" si="16"/>
        <v>0.01</v>
      </c>
      <c r="AB12" s="95">
        <f t="shared" si="17"/>
        <v>0.01</v>
      </c>
      <c r="AC12" s="95">
        <f t="shared" si="18"/>
        <v>0.01</v>
      </c>
      <c r="AD12" s="95">
        <f t="shared" si="19"/>
        <v>0.01</v>
      </c>
      <c r="AE12" s="95">
        <f t="shared" si="20"/>
        <v>0.01</v>
      </c>
      <c r="AF12" s="95">
        <f t="shared" si="21"/>
        <v>0.01</v>
      </c>
      <c r="AG12" s="95">
        <f t="shared" si="22"/>
        <v>0.01</v>
      </c>
      <c r="AH12" s="95">
        <f t="shared" si="23"/>
        <v>0.01</v>
      </c>
      <c r="AI12" s="95">
        <f t="shared" si="24"/>
        <v>0.01</v>
      </c>
      <c r="AJ12" s="95">
        <f t="shared" si="25"/>
        <v>0.01</v>
      </c>
    </row>
    <row r="13" spans="1:36" ht="12.95" customHeight="1" x14ac:dyDescent="0.15">
      <c r="A13" s="94">
        <v>520</v>
      </c>
      <c r="B13" s="135" t="s">
        <v>158</v>
      </c>
      <c r="C13" s="136"/>
      <c r="D13" s="94">
        <v>14</v>
      </c>
      <c r="E13" s="94">
        <v>13</v>
      </c>
      <c r="F13" s="4">
        <f t="shared" si="0"/>
        <v>0.09</v>
      </c>
      <c r="G13" s="5"/>
      <c r="H13" s="94" t="s">
        <v>61</v>
      </c>
      <c r="I13" s="94"/>
      <c r="J13" s="1" t="s">
        <v>15</v>
      </c>
      <c r="K13" s="95">
        <f t="shared" si="1"/>
        <v>0.1</v>
      </c>
      <c r="L13" s="95">
        <f t="shared" si="2"/>
        <v>0.11</v>
      </c>
      <c r="M13" s="95">
        <f t="shared" si="3"/>
        <v>0.11</v>
      </c>
      <c r="N13" s="95">
        <f t="shared" si="4"/>
        <v>0.11</v>
      </c>
      <c r="O13" s="95">
        <f t="shared" si="5"/>
        <v>0.11</v>
      </c>
      <c r="P13" s="95">
        <f t="shared" si="26"/>
        <v>0.11</v>
      </c>
      <c r="Q13" s="95">
        <f t="shared" si="6"/>
        <v>0.1</v>
      </c>
      <c r="R13" s="95">
        <f t="shared" si="7"/>
        <v>0.1</v>
      </c>
      <c r="S13" s="95">
        <f t="shared" si="8"/>
        <v>0.11</v>
      </c>
      <c r="T13" s="95">
        <f t="shared" si="9"/>
        <v>0.11</v>
      </c>
      <c r="U13" s="95">
        <f t="shared" si="10"/>
        <v>0.1</v>
      </c>
      <c r="V13" s="95">
        <f t="shared" si="11"/>
        <v>0.11</v>
      </c>
      <c r="W13" s="95">
        <f t="shared" si="12"/>
        <v>0.11</v>
      </c>
      <c r="X13" s="95">
        <f t="shared" si="13"/>
        <v>0.11</v>
      </c>
      <c r="Y13" s="95">
        <f t="shared" si="14"/>
        <v>0.09</v>
      </c>
      <c r="Z13" s="95">
        <f t="shared" si="15"/>
        <v>0.11</v>
      </c>
      <c r="AA13" s="95">
        <f t="shared" si="16"/>
        <v>0.1</v>
      </c>
      <c r="AB13" s="95">
        <f t="shared" si="17"/>
        <v>0.1</v>
      </c>
      <c r="AC13" s="95">
        <f t="shared" si="18"/>
        <v>0.1</v>
      </c>
      <c r="AD13" s="95">
        <f t="shared" si="19"/>
        <v>0.13</v>
      </c>
      <c r="AE13" s="95">
        <f t="shared" si="20"/>
        <v>0.09</v>
      </c>
      <c r="AF13" s="95">
        <f t="shared" si="21"/>
        <v>0.1</v>
      </c>
      <c r="AG13" s="95">
        <f t="shared" si="22"/>
        <v>0.09</v>
      </c>
      <c r="AH13" s="95">
        <f t="shared" si="23"/>
        <v>0.09</v>
      </c>
      <c r="AI13" s="95">
        <f t="shared" si="24"/>
        <v>0.11</v>
      </c>
      <c r="AJ13" s="95">
        <f t="shared" si="25"/>
        <v>0.09</v>
      </c>
    </row>
    <row r="14" spans="1:36" ht="12.95" customHeight="1" x14ac:dyDescent="0.15">
      <c r="A14" s="94">
        <v>521</v>
      </c>
      <c r="B14" s="107" t="s">
        <v>56</v>
      </c>
      <c r="C14" s="107"/>
      <c r="D14" s="94">
        <v>20</v>
      </c>
      <c r="E14" s="94">
        <v>20</v>
      </c>
      <c r="F14" s="4">
        <f t="shared" si="0"/>
        <v>0.28999999999999998</v>
      </c>
      <c r="G14" s="5"/>
      <c r="H14" s="94"/>
      <c r="I14" s="94"/>
      <c r="J14" s="1" t="s">
        <v>15</v>
      </c>
      <c r="K14" s="95">
        <f t="shared" si="1"/>
        <v>0.28999999999999998</v>
      </c>
      <c r="L14" s="95">
        <f t="shared" si="2"/>
        <v>0.32</v>
      </c>
      <c r="M14" s="95">
        <f t="shared" si="3"/>
        <v>0.33</v>
      </c>
      <c r="N14" s="95">
        <f t="shared" si="4"/>
        <v>0.32</v>
      </c>
      <c r="O14" s="95">
        <f t="shared" si="5"/>
        <v>0.32</v>
      </c>
      <c r="P14" s="95">
        <f t="shared" si="26"/>
        <v>0.32</v>
      </c>
      <c r="Q14" s="95">
        <f t="shared" si="6"/>
        <v>0.28999999999999998</v>
      </c>
      <c r="R14" s="95">
        <f t="shared" si="7"/>
        <v>0.32</v>
      </c>
      <c r="S14" s="95">
        <f t="shared" si="8"/>
        <v>0.33</v>
      </c>
      <c r="T14" s="95">
        <f t="shared" si="9"/>
        <v>0.35</v>
      </c>
      <c r="U14" s="95">
        <f t="shared" si="10"/>
        <v>0.32</v>
      </c>
      <c r="V14" s="95">
        <f t="shared" si="11"/>
        <v>0.32</v>
      </c>
      <c r="W14" s="95">
        <f t="shared" si="12"/>
        <v>0.31</v>
      </c>
      <c r="X14" s="95">
        <f t="shared" si="13"/>
        <v>0.32</v>
      </c>
      <c r="Y14" s="95">
        <f t="shared" si="14"/>
        <v>0.28000000000000003</v>
      </c>
      <c r="Z14" s="95">
        <f t="shared" si="15"/>
        <v>0.31</v>
      </c>
      <c r="AA14" s="95">
        <f t="shared" si="16"/>
        <v>0.28000000000000003</v>
      </c>
      <c r="AB14" s="95">
        <f t="shared" si="17"/>
        <v>0.32</v>
      </c>
      <c r="AC14" s="95">
        <f t="shared" si="18"/>
        <v>0.33</v>
      </c>
      <c r="AD14" s="95">
        <f t="shared" si="19"/>
        <v>0.37</v>
      </c>
      <c r="AE14" s="95">
        <f t="shared" si="20"/>
        <v>0.28999999999999998</v>
      </c>
      <c r="AF14" s="95">
        <f t="shared" si="21"/>
        <v>0.32</v>
      </c>
      <c r="AG14" s="95">
        <f t="shared" si="22"/>
        <v>0.27</v>
      </c>
      <c r="AH14" s="95">
        <f t="shared" si="23"/>
        <v>0.28999999999999998</v>
      </c>
      <c r="AI14" s="95">
        <f t="shared" si="24"/>
        <v>0.31</v>
      </c>
      <c r="AJ14" s="95">
        <f t="shared" si="25"/>
        <v>0.28999999999999998</v>
      </c>
    </row>
    <row r="15" spans="1:36" ht="12.95" customHeight="1" x14ac:dyDescent="0.15">
      <c r="A15" s="94">
        <v>522</v>
      </c>
      <c r="B15" s="107" t="s">
        <v>68</v>
      </c>
      <c r="C15" s="107"/>
      <c r="D15" s="94">
        <v>10</v>
      </c>
      <c r="E15" s="94">
        <v>10</v>
      </c>
      <c r="F15" s="4">
        <f t="shared" si="0"/>
        <v>0.04</v>
      </c>
      <c r="G15" s="94"/>
      <c r="H15" s="94" t="s">
        <v>61</v>
      </c>
      <c r="I15" s="94"/>
      <c r="J15" s="1" t="s">
        <v>15</v>
      </c>
      <c r="K15" s="95">
        <f t="shared" si="1"/>
        <v>0.04</v>
      </c>
      <c r="L15" s="95">
        <f t="shared" si="2"/>
        <v>0.04</v>
      </c>
      <c r="M15" s="95">
        <f t="shared" si="3"/>
        <v>0.04</v>
      </c>
      <c r="N15" s="95">
        <f t="shared" si="4"/>
        <v>0.05</v>
      </c>
      <c r="O15" s="95">
        <f t="shared" si="5"/>
        <v>0.05</v>
      </c>
      <c r="P15" s="95">
        <f t="shared" si="26"/>
        <v>0.04</v>
      </c>
      <c r="Q15" s="95">
        <f t="shared" si="6"/>
        <v>0.04</v>
      </c>
      <c r="R15" s="95">
        <f t="shared" si="7"/>
        <v>0.04</v>
      </c>
      <c r="S15" s="95">
        <f t="shared" si="8"/>
        <v>0.04</v>
      </c>
      <c r="T15" s="95">
        <f t="shared" si="9"/>
        <v>0.04</v>
      </c>
      <c r="U15" s="95">
        <f t="shared" si="10"/>
        <v>0.04</v>
      </c>
      <c r="V15" s="95">
        <f t="shared" si="11"/>
        <v>0.04</v>
      </c>
      <c r="W15" s="95">
        <f t="shared" si="12"/>
        <v>0.04</v>
      </c>
      <c r="X15" s="95">
        <f t="shared" si="13"/>
        <v>0.04</v>
      </c>
      <c r="Y15" s="95">
        <f t="shared" si="14"/>
        <v>0.04</v>
      </c>
      <c r="Z15" s="95">
        <f t="shared" si="15"/>
        <v>0.04</v>
      </c>
      <c r="AA15" s="95">
        <f t="shared" si="16"/>
        <v>0.04</v>
      </c>
      <c r="AB15" s="95">
        <f t="shared" si="17"/>
        <v>0.04</v>
      </c>
      <c r="AC15" s="95">
        <f t="shared" si="18"/>
        <v>0.04</v>
      </c>
      <c r="AD15" s="95">
        <f t="shared" si="19"/>
        <v>0.06</v>
      </c>
      <c r="AE15" s="95">
        <f t="shared" si="20"/>
        <v>0.04</v>
      </c>
      <c r="AF15" s="95">
        <f t="shared" si="21"/>
        <v>0.04</v>
      </c>
      <c r="AG15" s="95">
        <f t="shared" si="22"/>
        <v>0.04</v>
      </c>
      <c r="AH15" s="95">
        <f t="shared" si="23"/>
        <v>0.04</v>
      </c>
      <c r="AI15" s="95">
        <f t="shared" si="24"/>
        <v>0.04</v>
      </c>
      <c r="AJ15" s="95">
        <f t="shared" si="25"/>
        <v>0.04</v>
      </c>
    </row>
    <row r="16" spans="1:36" ht="12.95" customHeight="1" x14ac:dyDescent="0.15">
      <c r="A16" s="94">
        <v>523</v>
      </c>
      <c r="B16" s="107" t="s">
        <v>60</v>
      </c>
      <c r="C16" s="107"/>
      <c r="D16" s="94">
        <v>8</v>
      </c>
      <c r="E16" s="94">
        <v>11</v>
      </c>
      <c r="F16" s="4">
        <f t="shared" si="0"/>
        <v>0.03</v>
      </c>
      <c r="G16" s="5" t="s">
        <v>63</v>
      </c>
      <c r="H16" s="94" t="s">
        <v>61</v>
      </c>
      <c r="I16" s="94"/>
      <c r="J16" s="1" t="s">
        <v>15</v>
      </c>
      <c r="K16" s="95">
        <f t="shared" si="1"/>
        <v>0.03</v>
      </c>
      <c r="L16" s="95">
        <f t="shared" si="2"/>
        <v>0.03</v>
      </c>
      <c r="M16" s="95">
        <f t="shared" si="3"/>
        <v>0.03</v>
      </c>
      <c r="N16" s="95">
        <f t="shared" si="4"/>
        <v>0.03</v>
      </c>
      <c r="O16" s="95">
        <f t="shared" si="5"/>
        <v>0.03</v>
      </c>
      <c r="P16" s="95">
        <f t="shared" si="26"/>
        <v>0.03</v>
      </c>
      <c r="Q16" s="95">
        <f t="shared" si="6"/>
        <v>0.03</v>
      </c>
      <c r="R16" s="95">
        <f t="shared" si="7"/>
        <v>0.03</v>
      </c>
      <c r="S16" s="95">
        <f t="shared" si="8"/>
        <v>0.03</v>
      </c>
      <c r="T16" s="95">
        <f t="shared" si="9"/>
        <v>0.03</v>
      </c>
      <c r="U16" s="95">
        <f t="shared" si="10"/>
        <v>0.03</v>
      </c>
      <c r="V16" s="95">
        <f t="shared" si="11"/>
        <v>0.03</v>
      </c>
      <c r="W16" s="95">
        <f t="shared" si="12"/>
        <v>0.03</v>
      </c>
      <c r="X16" s="95">
        <f t="shared" si="13"/>
        <v>0.03</v>
      </c>
      <c r="Y16" s="95">
        <f t="shared" si="14"/>
        <v>0.02</v>
      </c>
      <c r="Z16" s="95">
        <f t="shared" si="15"/>
        <v>0.03</v>
      </c>
      <c r="AA16" s="95">
        <f t="shared" si="16"/>
        <v>0.03</v>
      </c>
      <c r="AB16" s="95">
        <f t="shared" si="17"/>
        <v>0.03</v>
      </c>
      <c r="AC16" s="95">
        <f t="shared" si="18"/>
        <v>0.03</v>
      </c>
      <c r="AD16" s="95">
        <f t="shared" si="19"/>
        <v>0.04</v>
      </c>
      <c r="AE16" s="95">
        <f t="shared" si="20"/>
        <v>0.03</v>
      </c>
      <c r="AF16" s="95">
        <f t="shared" si="21"/>
        <v>0.03</v>
      </c>
      <c r="AG16" s="95">
        <f t="shared" si="22"/>
        <v>0.03</v>
      </c>
      <c r="AH16" s="95">
        <f t="shared" si="23"/>
        <v>0.03</v>
      </c>
      <c r="AI16" s="95">
        <f t="shared" si="24"/>
        <v>0.03</v>
      </c>
      <c r="AJ16" s="95">
        <f t="shared" si="25"/>
        <v>0.03</v>
      </c>
    </row>
    <row r="17" spans="1:36" ht="12.95" customHeight="1" x14ac:dyDescent="0.15">
      <c r="A17" s="94">
        <v>524</v>
      </c>
      <c r="B17" s="107" t="s">
        <v>60</v>
      </c>
      <c r="C17" s="107"/>
      <c r="D17" s="94">
        <v>8</v>
      </c>
      <c r="E17" s="94">
        <v>11</v>
      </c>
      <c r="F17" s="4">
        <f t="shared" si="0"/>
        <v>0.03</v>
      </c>
      <c r="G17" s="5" t="s">
        <v>63</v>
      </c>
      <c r="H17" s="94" t="s">
        <v>61</v>
      </c>
      <c r="I17" s="94"/>
      <c r="J17" s="1" t="s">
        <v>15</v>
      </c>
      <c r="K17" s="95">
        <f t="shared" si="1"/>
        <v>0.03</v>
      </c>
      <c r="L17" s="95">
        <f t="shared" si="2"/>
        <v>0.03</v>
      </c>
      <c r="M17" s="95">
        <f t="shared" si="3"/>
        <v>0.03</v>
      </c>
      <c r="N17" s="95">
        <f t="shared" si="4"/>
        <v>0.03</v>
      </c>
      <c r="O17" s="95">
        <f t="shared" si="5"/>
        <v>0.03</v>
      </c>
      <c r="P17" s="95">
        <f t="shared" si="26"/>
        <v>0.03</v>
      </c>
      <c r="Q17" s="95">
        <f t="shared" si="6"/>
        <v>0.03</v>
      </c>
      <c r="R17" s="95">
        <f t="shared" si="7"/>
        <v>0.03</v>
      </c>
      <c r="S17" s="95">
        <f t="shared" si="8"/>
        <v>0.03</v>
      </c>
      <c r="T17" s="95">
        <f t="shared" si="9"/>
        <v>0.03</v>
      </c>
      <c r="U17" s="95">
        <f t="shared" si="10"/>
        <v>0.03</v>
      </c>
      <c r="V17" s="95">
        <f t="shared" si="11"/>
        <v>0.03</v>
      </c>
      <c r="W17" s="95">
        <f t="shared" si="12"/>
        <v>0.03</v>
      </c>
      <c r="X17" s="95">
        <f t="shared" si="13"/>
        <v>0.03</v>
      </c>
      <c r="Y17" s="95">
        <f t="shared" si="14"/>
        <v>0.02</v>
      </c>
      <c r="Z17" s="95">
        <f t="shared" si="15"/>
        <v>0.03</v>
      </c>
      <c r="AA17" s="95">
        <f t="shared" si="16"/>
        <v>0.03</v>
      </c>
      <c r="AB17" s="95">
        <f t="shared" si="17"/>
        <v>0.03</v>
      </c>
      <c r="AC17" s="95">
        <f t="shared" si="18"/>
        <v>0.03</v>
      </c>
      <c r="AD17" s="95">
        <f t="shared" si="19"/>
        <v>0.04</v>
      </c>
      <c r="AE17" s="95">
        <f t="shared" si="20"/>
        <v>0.03</v>
      </c>
      <c r="AF17" s="95">
        <f t="shared" si="21"/>
        <v>0.03</v>
      </c>
      <c r="AG17" s="95">
        <f t="shared" si="22"/>
        <v>0.03</v>
      </c>
      <c r="AH17" s="95">
        <f t="shared" si="23"/>
        <v>0.03</v>
      </c>
      <c r="AI17" s="95">
        <f t="shared" si="24"/>
        <v>0.03</v>
      </c>
      <c r="AJ17" s="95">
        <f t="shared" si="25"/>
        <v>0.03</v>
      </c>
    </row>
    <row r="18" spans="1:36" ht="12.95" customHeight="1" x14ac:dyDescent="0.15">
      <c r="A18" s="94">
        <v>525</v>
      </c>
      <c r="B18" s="107" t="s">
        <v>60</v>
      </c>
      <c r="C18" s="107"/>
      <c r="D18" s="94">
        <v>12</v>
      </c>
      <c r="E18" s="94">
        <v>11</v>
      </c>
      <c r="F18" s="4">
        <f t="shared" si="0"/>
        <v>0.06</v>
      </c>
      <c r="G18" s="5" t="s">
        <v>127</v>
      </c>
      <c r="H18" s="94" t="s">
        <v>61</v>
      </c>
      <c r="I18" s="94"/>
      <c r="J18" s="1" t="s">
        <v>15</v>
      </c>
      <c r="K18" s="95">
        <f t="shared" si="1"/>
        <v>7.0000000000000007E-2</v>
      </c>
      <c r="L18" s="95">
        <f t="shared" si="2"/>
        <v>7.0000000000000007E-2</v>
      </c>
      <c r="M18" s="95">
        <f t="shared" si="3"/>
        <v>7.0000000000000007E-2</v>
      </c>
      <c r="N18" s="95">
        <f t="shared" si="4"/>
        <v>7.0000000000000007E-2</v>
      </c>
      <c r="O18" s="95">
        <f t="shared" si="5"/>
        <v>7.0000000000000007E-2</v>
      </c>
      <c r="P18" s="95">
        <f t="shared" si="26"/>
        <v>7.0000000000000007E-2</v>
      </c>
      <c r="Q18" s="95">
        <f t="shared" si="6"/>
        <v>0.06</v>
      </c>
      <c r="R18" s="95">
        <f t="shared" si="7"/>
        <v>7.0000000000000007E-2</v>
      </c>
      <c r="S18" s="95">
        <f t="shared" si="8"/>
        <v>7.0000000000000007E-2</v>
      </c>
      <c r="T18" s="95">
        <f t="shared" si="9"/>
        <v>7.0000000000000007E-2</v>
      </c>
      <c r="U18" s="95">
        <f t="shared" si="10"/>
        <v>7.0000000000000007E-2</v>
      </c>
      <c r="V18" s="95">
        <f t="shared" si="11"/>
        <v>7.0000000000000007E-2</v>
      </c>
      <c r="W18" s="95">
        <f t="shared" si="12"/>
        <v>7.0000000000000007E-2</v>
      </c>
      <c r="X18" s="95">
        <f t="shared" si="13"/>
        <v>7.0000000000000007E-2</v>
      </c>
      <c r="Y18" s="95">
        <f t="shared" si="14"/>
        <v>0.06</v>
      </c>
      <c r="Z18" s="95">
        <f t="shared" si="15"/>
        <v>7.0000000000000007E-2</v>
      </c>
      <c r="AA18" s="95">
        <f t="shared" si="16"/>
        <v>0.06</v>
      </c>
      <c r="AB18" s="95">
        <f t="shared" si="17"/>
        <v>0.06</v>
      </c>
      <c r="AC18" s="95">
        <f t="shared" si="18"/>
        <v>7.0000000000000007E-2</v>
      </c>
      <c r="AD18" s="95">
        <f t="shared" si="19"/>
        <v>0.08</v>
      </c>
      <c r="AE18" s="95">
        <f t="shared" si="20"/>
        <v>0.06</v>
      </c>
      <c r="AF18" s="95">
        <f t="shared" si="21"/>
        <v>0.06</v>
      </c>
      <c r="AG18" s="95">
        <f t="shared" si="22"/>
        <v>0.06</v>
      </c>
      <c r="AH18" s="95">
        <f t="shared" si="23"/>
        <v>0.06</v>
      </c>
      <c r="AI18" s="95">
        <f t="shared" si="24"/>
        <v>7.0000000000000007E-2</v>
      </c>
      <c r="AJ18" s="95">
        <f t="shared" si="25"/>
        <v>0.06</v>
      </c>
    </row>
    <row r="19" spans="1:36" ht="12.95" customHeight="1" x14ac:dyDescent="0.15">
      <c r="A19" s="94">
        <v>526</v>
      </c>
      <c r="B19" s="107" t="s">
        <v>60</v>
      </c>
      <c r="C19" s="107"/>
      <c r="D19" s="94">
        <v>20</v>
      </c>
      <c r="E19" s="94">
        <v>19</v>
      </c>
      <c r="F19" s="4">
        <f t="shared" si="0"/>
        <v>0.27</v>
      </c>
      <c r="G19" s="5" t="s">
        <v>63</v>
      </c>
      <c r="H19" s="94"/>
      <c r="I19" s="94"/>
      <c r="J19" s="1" t="s">
        <v>15</v>
      </c>
      <c r="K19" s="95">
        <f t="shared" si="1"/>
        <v>0.28000000000000003</v>
      </c>
      <c r="L19" s="95">
        <f t="shared" si="2"/>
        <v>0.3</v>
      </c>
      <c r="M19" s="95">
        <f t="shared" si="3"/>
        <v>0.31</v>
      </c>
      <c r="N19" s="95">
        <f t="shared" si="4"/>
        <v>0.31</v>
      </c>
      <c r="O19" s="95">
        <f t="shared" si="5"/>
        <v>0.3</v>
      </c>
      <c r="P19" s="95">
        <f t="shared" si="26"/>
        <v>0.3</v>
      </c>
      <c r="Q19" s="95">
        <f t="shared" si="6"/>
        <v>0.27</v>
      </c>
      <c r="R19" s="95">
        <f t="shared" si="7"/>
        <v>0.3</v>
      </c>
      <c r="S19" s="95">
        <f t="shared" si="8"/>
        <v>0.31</v>
      </c>
      <c r="T19" s="95">
        <f t="shared" si="9"/>
        <v>0.33</v>
      </c>
      <c r="U19" s="95">
        <f t="shared" si="10"/>
        <v>0.3</v>
      </c>
      <c r="V19" s="95">
        <f t="shared" si="11"/>
        <v>0.31</v>
      </c>
      <c r="W19" s="95">
        <f t="shared" si="12"/>
        <v>0.28999999999999998</v>
      </c>
      <c r="X19" s="95">
        <f t="shared" si="13"/>
        <v>0.3</v>
      </c>
      <c r="Y19" s="95">
        <f t="shared" si="14"/>
        <v>0.27</v>
      </c>
      <c r="Z19" s="95">
        <f t="shared" si="15"/>
        <v>0.28999999999999998</v>
      </c>
      <c r="AA19" s="95">
        <f t="shared" si="16"/>
        <v>0.26</v>
      </c>
      <c r="AB19" s="95">
        <f t="shared" si="17"/>
        <v>0.3</v>
      </c>
      <c r="AC19" s="95">
        <f t="shared" si="18"/>
        <v>0.31</v>
      </c>
      <c r="AD19" s="95">
        <f t="shared" si="19"/>
        <v>0.35</v>
      </c>
      <c r="AE19" s="95">
        <f t="shared" si="20"/>
        <v>0.28000000000000003</v>
      </c>
      <c r="AF19" s="95">
        <f t="shared" si="21"/>
        <v>0.3</v>
      </c>
      <c r="AG19" s="95">
        <f t="shared" si="22"/>
        <v>0.26</v>
      </c>
      <c r="AH19" s="95">
        <f t="shared" si="23"/>
        <v>0.27</v>
      </c>
      <c r="AI19" s="95">
        <f t="shared" si="24"/>
        <v>0.3</v>
      </c>
      <c r="AJ19" s="95">
        <f t="shared" si="25"/>
        <v>0.27</v>
      </c>
    </row>
    <row r="20" spans="1:36" ht="12.95" customHeight="1" x14ac:dyDescent="0.15">
      <c r="A20" s="94">
        <v>527</v>
      </c>
      <c r="B20" s="107" t="s">
        <v>60</v>
      </c>
      <c r="C20" s="107"/>
      <c r="D20" s="94">
        <v>16</v>
      </c>
      <c r="E20" s="94">
        <v>18</v>
      </c>
      <c r="F20" s="4">
        <f t="shared" si="0"/>
        <v>0.17</v>
      </c>
      <c r="G20" s="5" t="s">
        <v>63</v>
      </c>
      <c r="H20" s="94" t="s">
        <v>61</v>
      </c>
      <c r="I20" s="94"/>
      <c r="J20" s="1" t="s">
        <v>15</v>
      </c>
      <c r="K20" s="95">
        <f t="shared" si="1"/>
        <v>0.18</v>
      </c>
      <c r="L20" s="95">
        <f t="shared" si="2"/>
        <v>0.19</v>
      </c>
      <c r="M20" s="95">
        <f t="shared" si="3"/>
        <v>0.2</v>
      </c>
      <c r="N20" s="95">
        <f t="shared" si="4"/>
        <v>0.19</v>
      </c>
      <c r="O20" s="95">
        <f t="shared" si="5"/>
        <v>0.19</v>
      </c>
      <c r="P20" s="95">
        <f t="shared" si="26"/>
        <v>0.19</v>
      </c>
      <c r="Q20" s="95">
        <f t="shared" si="6"/>
        <v>0.17</v>
      </c>
      <c r="R20" s="95">
        <f t="shared" si="7"/>
        <v>0.19</v>
      </c>
      <c r="S20" s="95">
        <f t="shared" si="8"/>
        <v>0.2</v>
      </c>
      <c r="T20" s="95">
        <f t="shared" si="9"/>
        <v>0.21</v>
      </c>
      <c r="U20" s="95">
        <f t="shared" si="10"/>
        <v>0.19</v>
      </c>
      <c r="V20" s="95">
        <f t="shared" si="11"/>
        <v>0.19</v>
      </c>
      <c r="W20" s="95">
        <f t="shared" si="12"/>
        <v>0.18</v>
      </c>
      <c r="X20" s="95">
        <f t="shared" si="13"/>
        <v>0.19</v>
      </c>
      <c r="Y20" s="95">
        <f t="shared" si="14"/>
        <v>0.16</v>
      </c>
      <c r="Z20" s="95">
        <f t="shared" si="15"/>
        <v>0.18</v>
      </c>
      <c r="AA20" s="95">
        <f t="shared" si="16"/>
        <v>0.17</v>
      </c>
      <c r="AB20" s="95">
        <f t="shared" si="17"/>
        <v>0.18</v>
      </c>
      <c r="AC20" s="95">
        <f t="shared" si="18"/>
        <v>0.19</v>
      </c>
      <c r="AD20" s="95">
        <f t="shared" si="19"/>
        <v>0.23</v>
      </c>
      <c r="AE20" s="95">
        <f t="shared" si="20"/>
        <v>0.17</v>
      </c>
      <c r="AF20" s="95">
        <f t="shared" si="21"/>
        <v>0.18</v>
      </c>
      <c r="AG20" s="95">
        <f t="shared" si="22"/>
        <v>0.16</v>
      </c>
      <c r="AH20" s="95">
        <f t="shared" si="23"/>
        <v>0.17</v>
      </c>
      <c r="AI20" s="95">
        <f t="shared" si="24"/>
        <v>0.19</v>
      </c>
      <c r="AJ20" s="95">
        <f t="shared" si="25"/>
        <v>0.17</v>
      </c>
    </row>
    <row r="21" spans="1:36" ht="12.95" customHeight="1" x14ac:dyDescent="0.15">
      <c r="A21" s="94">
        <v>528</v>
      </c>
      <c r="B21" s="107" t="s">
        <v>62</v>
      </c>
      <c r="C21" s="107"/>
      <c r="D21" s="94">
        <v>20</v>
      </c>
      <c r="E21" s="94">
        <v>19</v>
      </c>
      <c r="F21" s="4">
        <f t="shared" si="0"/>
        <v>0.27</v>
      </c>
      <c r="G21" s="5" t="s">
        <v>63</v>
      </c>
      <c r="H21" s="94" t="s">
        <v>61</v>
      </c>
      <c r="I21" s="94"/>
      <c r="J21" s="1" t="s">
        <v>15</v>
      </c>
      <c r="K21" s="95">
        <f t="shared" si="1"/>
        <v>0.28000000000000003</v>
      </c>
      <c r="L21" s="95">
        <f t="shared" si="2"/>
        <v>0.3</v>
      </c>
      <c r="M21" s="95">
        <f t="shared" si="3"/>
        <v>0.31</v>
      </c>
      <c r="N21" s="95">
        <f t="shared" si="4"/>
        <v>0.31</v>
      </c>
      <c r="O21" s="95">
        <f t="shared" si="5"/>
        <v>0.3</v>
      </c>
      <c r="P21" s="95">
        <f t="shared" si="26"/>
        <v>0.3</v>
      </c>
      <c r="Q21" s="95">
        <f t="shared" si="6"/>
        <v>0.27</v>
      </c>
      <c r="R21" s="95">
        <f t="shared" si="7"/>
        <v>0.3</v>
      </c>
      <c r="S21" s="95">
        <f t="shared" si="8"/>
        <v>0.31</v>
      </c>
      <c r="T21" s="95">
        <f t="shared" si="9"/>
        <v>0.33</v>
      </c>
      <c r="U21" s="95">
        <f t="shared" si="10"/>
        <v>0.3</v>
      </c>
      <c r="V21" s="95">
        <f t="shared" si="11"/>
        <v>0.31</v>
      </c>
      <c r="W21" s="95">
        <f t="shared" si="12"/>
        <v>0.28999999999999998</v>
      </c>
      <c r="X21" s="95">
        <f t="shared" si="13"/>
        <v>0.3</v>
      </c>
      <c r="Y21" s="95">
        <f t="shared" si="14"/>
        <v>0.27</v>
      </c>
      <c r="Z21" s="95">
        <f t="shared" si="15"/>
        <v>0.28999999999999998</v>
      </c>
      <c r="AA21" s="95">
        <f t="shared" si="16"/>
        <v>0.26</v>
      </c>
      <c r="AB21" s="95">
        <f t="shared" si="17"/>
        <v>0.3</v>
      </c>
      <c r="AC21" s="95">
        <f t="shared" si="18"/>
        <v>0.31</v>
      </c>
      <c r="AD21" s="95">
        <f t="shared" si="19"/>
        <v>0.35</v>
      </c>
      <c r="AE21" s="95">
        <f t="shared" si="20"/>
        <v>0.28000000000000003</v>
      </c>
      <c r="AF21" s="95">
        <f t="shared" si="21"/>
        <v>0.3</v>
      </c>
      <c r="AG21" s="95">
        <f t="shared" si="22"/>
        <v>0.26</v>
      </c>
      <c r="AH21" s="95">
        <f t="shared" si="23"/>
        <v>0.27</v>
      </c>
      <c r="AI21" s="95">
        <f t="shared" si="24"/>
        <v>0.3</v>
      </c>
      <c r="AJ21" s="95">
        <f t="shared" si="25"/>
        <v>0.27</v>
      </c>
    </row>
    <row r="22" spans="1:36" ht="12.95" customHeight="1" x14ac:dyDescent="0.15">
      <c r="A22" s="94">
        <v>529</v>
      </c>
      <c r="B22" s="107" t="s">
        <v>62</v>
      </c>
      <c r="C22" s="107"/>
      <c r="D22" s="94">
        <v>18</v>
      </c>
      <c r="E22" s="94">
        <v>19</v>
      </c>
      <c r="F22" s="4">
        <f t="shared" si="0"/>
        <v>0.22</v>
      </c>
      <c r="G22" s="5" t="s">
        <v>63</v>
      </c>
      <c r="H22" s="94" t="s">
        <v>61</v>
      </c>
      <c r="I22" s="94"/>
      <c r="J22" s="1" t="s">
        <v>15</v>
      </c>
      <c r="K22" s="95">
        <f t="shared" si="1"/>
        <v>0.23</v>
      </c>
      <c r="L22" s="95">
        <f t="shared" si="2"/>
        <v>0.25</v>
      </c>
      <c r="M22" s="95">
        <f t="shared" si="3"/>
        <v>0.26</v>
      </c>
      <c r="N22" s="95">
        <f t="shared" si="4"/>
        <v>0.25</v>
      </c>
      <c r="O22" s="95">
        <f t="shared" si="5"/>
        <v>0.25</v>
      </c>
      <c r="P22" s="95">
        <f t="shared" si="26"/>
        <v>0.25</v>
      </c>
      <c r="Q22" s="95">
        <f t="shared" si="6"/>
        <v>0.23</v>
      </c>
      <c r="R22" s="95">
        <f t="shared" si="7"/>
        <v>0.25</v>
      </c>
      <c r="S22" s="95">
        <f t="shared" si="8"/>
        <v>0.26</v>
      </c>
      <c r="T22" s="95">
        <f t="shared" si="9"/>
        <v>0.27</v>
      </c>
      <c r="U22" s="95">
        <f t="shared" si="10"/>
        <v>0.25</v>
      </c>
      <c r="V22" s="95">
        <f t="shared" si="11"/>
        <v>0.25</v>
      </c>
      <c r="W22" s="95">
        <f t="shared" si="12"/>
        <v>0.24</v>
      </c>
      <c r="X22" s="95">
        <f t="shared" si="13"/>
        <v>0.25</v>
      </c>
      <c r="Y22" s="95">
        <f t="shared" si="14"/>
        <v>0.22</v>
      </c>
      <c r="Z22" s="95">
        <f t="shared" si="15"/>
        <v>0.24</v>
      </c>
      <c r="AA22" s="95">
        <f t="shared" si="16"/>
        <v>0.22</v>
      </c>
      <c r="AB22" s="95">
        <f t="shared" si="17"/>
        <v>0.25</v>
      </c>
      <c r="AC22" s="95">
        <f t="shared" si="18"/>
        <v>0.25</v>
      </c>
      <c r="AD22" s="95">
        <f t="shared" si="19"/>
        <v>0.28999999999999998</v>
      </c>
      <c r="AE22" s="95">
        <f t="shared" si="20"/>
        <v>0.23</v>
      </c>
      <c r="AF22" s="95">
        <f t="shared" si="21"/>
        <v>0.25</v>
      </c>
      <c r="AG22" s="95">
        <f t="shared" si="22"/>
        <v>0.21</v>
      </c>
      <c r="AH22" s="95">
        <f t="shared" si="23"/>
        <v>0.22</v>
      </c>
      <c r="AI22" s="95">
        <f t="shared" si="24"/>
        <v>0.24</v>
      </c>
      <c r="AJ22" s="95">
        <f t="shared" si="25"/>
        <v>0.22</v>
      </c>
    </row>
    <row r="23" spans="1:36" ht="12.95" customHeight="1" x14ac:dyDescent="0.15">
      <c r="A23" s="94">
        <v>530</v>
      </c>
      <c r="B23" s="107" t="s">
        <v>62</v>
      </c>
      <c r="C23" s="107"/>
      <c r="D23" s="94">
        <v>26</v>
      </c>
      <c r="E23" s="94">
        <v>21</v>
      </c>
      <c r="F23" s="4">
        <f t="shared" si="0"/>
        <v>0.5</v>
      </c>
      <c r="G23" s="5" t="s">
        <v>127</v>
      </c>
      <c r="H23" s="94"/>
      <c r="I23" s="94"/>
      <c r="J23" s="1" t="s">
        <v>15</v>
      </c>
      <c r="K23" s="95">
        <f t="shared" si="1"/>
        <v>0.49</v>
      </c>
      <c r="L23" s="95">
        <f t="shared" si="2"/>
        <v>0.55000000000000004</v>
      </c>
      <c r="M23" s="95">
        <f t="shared" si="3"/>
        <v>0.55000000000000004</v>
      </c>
      <c r="N23" s="95">
        <f t="shared" si="4"/>
        <v>0.54</v>
      </c>
      <c r="O23" s="95">
        <f t="shared" si="5"/>
        <v>0.54</v>
      </c>
      <c r="P23" s="95">
        <f t="shared" si="26"/>
        <v>0.55000000000000004</v>
      </c>
      <c r="Q23" s="95">
        <f t="shared" si="6"/>
        <v>0.49</v>
      </c>
      <c r="R23" s="95">
        <f t="shared" si="7"/>
        <v>0.55000000000000004</v>
      </c>
      <c r="S23" s="95">
        <f t="shared" si="8"/>
        <v>0.55000000000000004</v>
      </c>
      <c r="T23" s="95">
        <f t="shared" si="9"/>
        <v>0.57999999999999996</v>
      </c>
      <c r="U23" s="95">
        <f t="shared" si="10"/>
        <v>0.55000000000000004</v>
      </c>
      <c r="V23" s="95">
        <f t="shared" si="11"/>
        <v>0.56000000000000005</v>
      </c>
      <c r="W23" s="95">
        <f t="shared" si="12"/>
        <v>0.52</v>
      </c>
      <c r="X23" s="95">
        <f t="shared" si="13"/>
        <v>0.53</v>
      </c>
      <c r="Y23" s="95">
        <f t="shared" si="14"/>
        <v>0.5</v>
      </c>
      <c r="Z23" s="95">
        <f t="shared" si="15"/>
        <v>0.53</v>
      </c>
      <c r="AA23" s="95">
        <f t="shared" si="16"/>
        <v>0.47</v>
      </c>
      <c r="AB23" s="95">
        <f t="shared" si="17"/>
        <v>0.56000000000000005</v>
      </c>
      <c r="AC23" s="95">
        <f t="shared" si="18"/>
        <v>0.56000000000000005</v>
      </c>
      <c r="AD23" s="95">
        <f t="shared" si="19"/>
        <v>0.59</v>
      </c>
      <c r="AE23" s="95">
        <f t="shared" si="20"/>
        <v>0.51</v>
      </c>
      <c r="AF23" s="95">
        <f t="shared" si="21"/>
        <v>0.56000000000000005</v>
      </c>
      <c r="AG23" s="95">
        <f t="shared" si="22"/>
        <v>0.46</v>
      </c>
      <c r="AH23" s="95">
        <f t="shared" si="23"/>
        <v>0.5</v>
      </c>
      <c r="AI23" s="95">
        <f t="shared" si="24"/>
        <v>0.53</v>
      </c>
      <c r="AJ23" s="95">
        <f t="shared" si="25"/>
        <v>0.5</v>
      </c>
    </row>
    <row r="24" spans="1:36" ht="12.95" customHeight="1" x14ac:dyDescent="0.15">
      <c r="A24" s="94">
        <v>531</v>
      </c>
      <c r="B24" s="107" t="s">
        <v>62</v>
      </c>
      <c r="C24" s="107"/>
      <c r="D24" s="94">
        <v>18</v>
      </c>
      <c r="E24" s="94">
        <v>19</v>
      </c>
      <c r="F24" s="4">
        <f t="shared" si="0"/>
        <v>0.22</v>
      </c>
      <c r="G24" s="94" t="s">
        <v>127</v>
      </c>
      <c r="H24" s="94" t="s">
        <v>61</v>
      </c>
      <c r="I24" s="94"/>
      <c r="J24" s="1" t="s">
        <v>15</v>
      </c>
      <c r="K24" s="95">
        <f t="shared" si="1"/>
        <v>0.23</v>
      </c>
      <c r="L24" s="95">
        <f t="shared" si="2"/>
        <v>0.25</v>
      </c>
      <c r="M24" s="95">
        <f t="shared" si="3"/>
        <v>0.26</v>
      </c>
      <c r="N24" s="95">
        <f t="shared" si="4"/>
        <v>0.25</v>
      </c>
      <c r="O24" s="95">
        <f t="shared" si="5"/>
        <v>0.25</v>
      </c>
      <c r="P24" s="95">
        <f t="shared" si="26"/>
        <v>0.25</v>
      </c>
      <c r="Q24" s="95">
        <f t="shared" si="6"/>
        <v>0.23</v>
      </c>
      <c r="R24" s="95">
        <f t="shared" si="7"/>
        <v>0.25</v>
      </c>
      <c r="S24" s="95">
        <f t="shared" si="8"/>
        <v>0.26</v>
      </c>
      <c r="T24" s="95">
        <f t="shared" si="9"/>
        <v>0.27</v>
      </c>
      <c r="U24" s="95">
        <f t="shared" si="10"/>
        <v>0.25</v>
      </c>
      <c r="V24" s="95">
        <f t="shared" si="11"/>
        <v>0.25</v>
      </c>
      <c r="W24" s="95">
        <f t="shared" si="12"/>
        <v>0.24</v>
      </c>
      <c r="X24" s="95">
        <f t="shared" si="13"/>
        <v>0.25</v>
      </c>
      <c r="Y24" s="95">
        <f t="shared" si="14"/>
        <v>0.22</v>
      </c>
      <c r="Z24" s="95">
        <f t="shared" si="15"/>
        <v>0.24</v>
      </c>
      <c r="AA24" s="95">
        <f t="shared" si="16"/>
        <v>0.22</v>
      </c>
      <c r="AB24" s="95">
        <f t="shared" si="17"/>
        <v>0.25</v>
      </c>
      <c r="AC24" s="95">
        <f t="shared" si="18"/>
        <v>0.25</v>
      </c>
      <c r="AD24" s="95">
        <f t="shared" si="19"/>
        <v>0.28999999999999998</v>
      </c>
      <c r="AE24" s="95">
        <f t="shared" si="20"/>
        <v>0.23</v>
      </c>
      <c r="AF24" s="95">
        <f t="shared" si="21"/>
        <v>0.25</v>
      </c>
      <c r="AG24" s="95">
        <f t="shared" si="22"/>
        <v>0.21</v>
      </c>
      <c r="AH24" s="95">
        <f t="shared" si="23"/>
        <v>0.22</v>
      </c>
      <c r="AI24" s="95">
        <f t="shared" si="24"/>
        <v>0.24</v>
      </c>
      <c r="AJ24" s="95">
        <f t="shared" si="25"/>
        <v>0.22</v>
      </c>
    </row>
    <row r="25" spans="1:36" ht="12.95" customHeight="1" x14ac:dyDescent="0.15">
      <c r="A25" s="94">
        <v>532</v>
      </c>
      <c r="B25" s="107" t="s">
        <v>62</v>
      </c>
      <c r="C25" s="107"/>
      <c r="D25" s="94">
        <v>24</v>
      </c>
      <c r="E25" s="94">
        <v>20</v>
      </c>
      <c r="F25" s="4">
        <f t="shared" si="0"/>
        <v>0.41</v>
      </c>
      <c r="G25" s="6" t="s">
        <v>127</v>
      </c>
      <c r="H25" s="94"/>
      <c r="I25" s="94"/>
      <c r="J25" s="1" t="s">
        <v>15</v>
      </c>
      <c r="K25" s="95">
        <f t="shared" si="1"/>
        <v>0.4</v>
      </c>
      <c r="L25" s="95">
        <f t="shared" si="2"/>
        <v>0.45</v>
      </c>
      <c r="M25" s="95">
        <f t="shared" si="3"/>
        <v>0.45</v>
      </c>
      <c r="N25" s="95">
        <f t="shared" si="4"/>
        <v>0.45</v>
      </c>
      <c r="O25" s="95">
        <f t="shared" si="5"/>
        <v>0.44</v>
      </c>
      <c r="P25" s="95">
        <f t="shared" si="26"/>
        <v>0.45</v>
      </c>
      <c r="Q25" s="95">
        <f t="shared" si="6"/>
        <v>0.4</v>
      </c>
      <c r="R25" s="95">
        <f t="shared" si="7"/>
        <v>0.45</v>
      </c>
      <c r="S25" s="95">
        <f t="shared" si="8"/>
        <v>0.45</v>
      </c>
      <c r="T25" s="95">
        <f t="shared" si="9"/>
        <v>0.48</v>
      </c>
      <c r="U25" s="95">
        <f t="shared" si="10"/>
        <v>0.45</v>
      </c>
      <c r="V25" s="95">
        <f t="shared" si="11"/>
        <v>0.46</v>
      </c>
      <c r="W25" s="95">
        <f t="shared" si="12"/>
        <v>0.43</v>
      </c>
      <c r="X25" s="95">
        <f t="shared" si="13"/>
        <v>0.44</v>
      </c>
      <c r="Y25" s="95">
        <f t="shared" si="14"/>
        <v>0.4</v>
      </c>
      <c r="Z25" s="95">
        <f t="shared" si="15"/>
        <v>0.44</v>
      </c>
      <c r="AA25" s="95">
        <f t="shared" si="16"/>
        <v>0.39</v>
      </c>
      <c r="AB25" s="95">
        <f t="shared" si="17"/>
        <v>0.46</v>
      </c>
      <c r="AC25" s="95">
        <f t="shared" si="18"/>
        <v>0.46</v>
      </c>
      <c r="AD25" s="95">
        <f t="shared" si="19"/>
        <v>0.49</v>
      </c>
      <c r="AE25" s="95">
        <f t="shared" si="20"/>
        <v>0.42</v>
      </c>
      <c r="AF25" s="95">
        <f t="shared" si="21"/>
        <v>0.46</v>
      </c>
      <c r="AG25" s="95">
        <f t="shared" si="22"/>
        <v>0.38</v>
      </c>
      <c r="AH25" s="95">
        <f t="shared" si="23"/>
        <v>0.41</v>
      </c>
      <c r="AI25" s="95">
        <f t="shared" si="24"/>
        <v>0.43</v>
      </c>
      <c r="AJ25" s="95">
        <f t="shared" si="25"/>
        <v>0.41</v>
      </c>
    </row>
    <row r="26" spans="1:36" ht="12.95" customHeight="1" x14ac:dyDescent="0.15">
      <c r="A26" s="94"/>
      <c r="B26" s="107"/>
      <c r="C26" s="107"/>
      <c r="D26" s="94"/>
      <c r="E26" s="94"/>
      <c r="F26" s="4" t="str">
        <f t="shared" si="0"/>
        <v/>
      </c>
      <c r="G26" s="7"/>
      <c r="H26" s="94"/>
      <c r="I26" s="94"/>
      <c r="J26" s="1" t="s">
        <v>15</v>
      </c>
      <c r="K26" s="95" t="e">
        <f t="shared" si="1"/>
        <v>#NUM!</v>
      </c>
      <c r="L26" s="95" t="e">
        <f t="shared" si="2"/>
        <v>#NUM!</v>
      </c>
      <c r="M26" s="95" t="e">
        <f t="shared" si="3"/>
        <v>#NUM!</v>
      </c>
      <c r="N26" s="95" t="e">
        <f t="shared" si="4"/>
        <v>#NUM!</v>
      </c>
      <c r="O26" s="95" t="e">
        <f t="shared" si="5"/>
        <v>#NUM!</v>
      </c>
      <c r="P26" s="95" t="e">
        <f t="shared" si="26"/>
        <v>#N/A</v>
      </c>
      <c r="Q26" s="95" t="e">
        <f t="shared" si="6"/>
        <v>#NUM!</v>
      </c>
      <c r="R26" s="95" t="e">
        <f t="shared" si="7"/>
        <v>#NUM!</v>
      </c>
      <c r="S26" s="95" t="e">
        <f t="shared" si="8"/>
        <v>#NUM!</v>
      </c>
      <c r="T26" s="95" t="e">
        <f t="shared" si="9"/>
        <v>#NUM!</v>
      </c>
      <c r="U26" s="95" t="e">
        <f t="shared" si="10"/>
        <v>#N/A</v>
      </c>
      <c r="V26" s="95" t="e">
        <f t="shared" si="11"/>
        <v>#NUM!</v>
      </c>
      <c r="W26" s="95" t="e">
        <f t="shared" si="12"/>
        <v>#NUM!</v>
      </c>
      <c r="X26" s="95" t="e">
        <f t="shared" si="13"/>
        <v>#NUM!</v>
      </c>
      <c r="Y26" s="95" t="e">
        <f t="shared" si="14"/>
        <v>#NUM!</v>
      </c>
      <c r="Z26" s="95" t="e">
        <f t="shared" si="15"/>
        <v>#N/A</v>
      </c>
      <c r="AA26" s="95" t="e">
        <f t="shared" si="16"/>
        <v>#NUM!</v>
      </c>
      <c r="AB26" s="95" t="e">
        <f t="shared" si="17"/>
        <v>#NUM!</v>
      </c>
      <c r="AC26" s="95" t="e">
        <f t="shared" si="18"/>
        <v>#NUM!</v>
      </c>
      <c r="AD26" s="95" t="e">
        <f t="shared" si="19"/>
        <v>#NUM!</v>
      </c>
      <c r="AE26" s="95" t="e">
        <f t="shared" si="20"/>
        <v>#NUM!</v>
      </c>
      <c r="AF26" s="95" t="e">
        <f t="shared" si="21"/>
        <v>#N/A</v>
      </c>
      <c r="AG26" s="95" t="e">
        <f t="shared" si="22"/>
        <v>#NUM!</v>
      </c>
      <c r="AH26" s="95" t="e">
        <f t="shared" si="23"/>
        <v>#NUM!</v>
      </c>
      <c r="AI26" s="95" t="e">
        <f t="shared" si="24"/>
        <v>#NUM!</v>
      </c>
      <c r="AJ26" s="95" t="e">
        <f t="shared" si="25"/>
        <v>#N/A</v>
      </c>
    </row>
    <row r="27" spans="1:36" ht="12.95" customHeight="1" x14ac:dyDescent="0.15">
      <c r="A27" s="94"/>
      <c r="B27" s="107"/>
      <c r="C27" s="107"/>
      <c r="D27" s="94"/>
      <c r="E27" s="94"/>
      <c r="F27" s="4" t="str">
        <f t="shared" si="0"/>
        <v/>
      </c>
      <c r="G27" s="94"/>
      <c r="H27" s="94"/>
      <c r="I27" s="94"/>
      <c r="J27" s="1" t="s">
        <v>15</v>
      </c>
      <c r="K27" s="95" t="e">
        <f t="shared" si="1"/>
        <v>#NUM!</v>
      </c>
      <c r="L27" s="95" t="e">
        <f t="shared" si="2"/>
        <v>#NUM!</v>
      </c>
      <c r="M27" s="95" t="e">
        <f t="shared" si="3"/>
        <v>#NUM!</v>
      </c>
      <c r="N27" s="95" t="e">
        <f t="shared" si="4"/>
        <v>#NUM!</v>
      </c>
      <c r="O27" s="95" t="e">
        <f t="shared" si="5"/>
        <v>#NUM!</v>
      </c>
      <c r="P27" s="95" t="e">
        <f t="shared" si="26"/>
        <v>#N/A</v>
      </c>
      <c r="Q27" s="95" t="e">
        <f t="shared" si="6"/>
        <v>#NUM!</v>
      </c>
      <c r="R27" s="95" t="e">
        <f t="shared" si="7"/>
        <v>#NUM!</v>
      </c>
      <c r="S27" s="95" t="e">
        <f t="shared" si="8"/>
        <v>#NUM!</v>
      </c>
      <c r="T27" s="95" t="e">
        <f t="shared" si="9"/>
        <v>#NUM!</v>
      </c>
      <c r="U27" s="95" t="e">
        <f t="shared" si="10"/>
        <v>#N/A</v>
      </c>
      <c r="V27" s="95" t="e">
        <f t="shared" si="11"/>
        <v>#NUM!</v>
      </c>
      <c r="W27" s="95" t="e">
        <f t="shared" si="12"/>
        <v>#NUM!</v>
      </c>
      <c r="X27" s="95" t="e">
        <f t="shared" si="13"/>
        <v>#NUM!</v>
      </c>
      <c r="Y27" s="95" t="e">
        <f t="shared" si="14"/>
        <v>#NUM!</v>
      </c>
      <c r="Z27" s="95" t="e">
        <f t="shared" si="15"/>
        <v>#N/A</v>
      </c>
      <c r="AA27" s="95" t="e">
        <f t="shared" si="16"/>
        <v>#NUM!</v>
      </c>
      <c r="AB27" s="95" t="e">
        <f t="shared" si="17"/>
        <v>#NUM!</v>
      </c>
      <c r="AC27" s="95" t="e">
        <f t="shared" si="18"/>
        <v>#NUM!</v>
      </c>
      <c r="AD27" s="95" t="e">
        <f t="shared" si="19"/>
        <v>#NUM!</v>
      </c>
      <c r="AE27" s="95" t="e">
        <f t="shared" si="20"/>
        <v>#NUM!</v>
      </c>
      <c r="AF27" s="95" t="e">
        <f t="shared" si="21"/>
        <v>#N/A</v>
      </c>
      <c r="AG27" s="95" t="e">
        <f t="shared" si="22"/>
        <v>#NUM!</v>
      </c>
      <c r="AH27" s="95" t="e">
        <f t="shared" si="23"/>
        <v>#NUM!</v>
      </c>
      <c r="AI27" s="95" t="e">
        <f t="shared" si="24"/>
        <v>#NUM!</v>
      </c>
      <c r="AJ27" s="95" t="e">
        <f t="shared" si="25"/>
        <v>#N/A</v>
      </c>
    </row>
    <row r="28" spans="1:36" ht="12.95" customHeight="1" x14ac:dyDescent="0.15">
      <c r="A28" s="94"/>
      <c r="B28" s="107"/>
      <c r="C28" s="107"/>
      <c r="D28" s="94"/>
      <c r="E28" s="94"/>
      <c r="F28" s="4" t="str">
        <f t="shared" si="0"/>
        <v/>
      </c>
      <c r="G28" s="94"/>
      <c r="H28" s="94"/>
      <c r="I28" s="94"/>
      <c r="J28" s="1" t="s">
        <v>15</v>
      </c>
      <c r="K28" s="95" t="e">
        <f t="shared" si="1"/>
        <v>#NUM!</v>
      </c>
      <c r="L28" s="95" t="e">
        <f t="shared" si="2"/>
        <v>#NUM!</v>
      </c>
      <c r="M28" s="95" t="e">
        <f t="shared" si="3"/>
        <v>#NUM!</v>
      </c>
      <c r="N28" s="95" t="e">
        <f t="shared" si="4"/>
        <v>#NUM!</v>
      </c>
      <c r="O28" s="95" t="e">
        <f t="shared" si="5"/>
        <v>#NUM!</v>
      </c>
      <c r="P28" s="95" t="e">
        <f t="shared" si="26"/>
        <v>#N/A</v>
      </c>
      <c r="Q28" s="95" t="e">
        <f t="shared" si="6"/>
        <v>#NUM!</v>
      </c>
      <c r="R28" s="95" t="e">
        <f t="shared" si="7"/>
        <v>#NUM!</v>
      </c>
      <c r="S28" s="95" t="e">
        <f t="shared" si="8"/>
        <v>#NUM!</v>
      </c>
      <c r="T28" s="95" t="e">
        <f t="shared" si="9"/>
        <v>#NUM!</v>
      </c>
      <c r="U28" s="95" t="e">
        <f t="shared" si="10"/>
        <v>#N/A</v>
      </c>
      <c r="V28" s="95" t="e">
        <f t="shared" si="11"/>
        <v>#NUM!</v>
      </c>
      <c r="W28" s="95" t="e">
        <f t="shared" si="12"/>
        <v>#NUM!</v>
      </c>
      <c r="X28" s="95" t="e">
        <f t="shared" si="13"/>
        <v>#NUM!</v>
      </c>
      <c r="Y28" s="95" t="e">
        <f t="shared" si="14"/>
        <v>#NUM!</v>
      </c>
      <c r="Z28" s="95" t="e">
        <f t="shared" si="15"/>
        <v>#N/A</v>
      </c>
      <c r="AA28" s="95" t="e">
        <f t="shared" si="16"/>
        <v>#NUM!</v>
      </c>
      <c r="AB28" s="95" t="e">
        <f t="shared" si="17"/>
        <v>#NUM!</v>
      </c>
      <c r="AC28" s="95" t="e">
        <f t="shared" si="18"/>
        <v>#NUM!</v>
      </c>
      <c r="AD28" s="95" t="e">
        <f t="shared" si="19"/>
        <v>#NUM!</v>
      </c>
      <c r="AE28" s="95" t="e">
        <f t="shared" si="20"/>
        <v>#NUM!</v>
      </c>
      <c r="AF28" s="95" t="e">
        <f t="shared" si="21"/>
        <v>#N/A</v>
      </c>
      <c r="AG28" s="95" t="e">
        <f t="shared" si="22"/>
        <v>#NUM!</v>
      </c>
      <c r="AH28" s="95" t="e">
        <f t="shared" si="23"/>
        <v>#NUM!</v>
      </c>
      <c r="AI28" s="95" t="e">
        <f t="shared" si="24"/>
        <v>#NUM!</v>
      </c>
      <c r="AJ28" s="95" t="e">
        <f t="shared" si="25"/>
        <v>#N/A</v>
      </c>
    </row>
    <row r="29" spans="1:36" ht="12.95" customHeight="1" x14ac:dyDescent="0.15">
      <c r="A29" s="94"/>
      <c r="B29" s="107"/>
      <c r="C29" s="107"/>
      <c r="D29" s="94"/>
      <c r="E29" s="94"/>
      <c r="F29" s="4" t="str">
        <f t="shared" si="0"/>
        <v/>
      </c>
      <c r="G29" s="94"/>
      <c r="H29" s="94"/>
      <c r="I29" s="94"/>
      <c r="J29" s="1" t="s">
        <v>15</v>
      </c>
      <c r="K29" s="95" t="e">
        <f t="shared" si="1"/>
        <v>#NUM!</v>
      </c>
      <c r="L29" s="95" t="e">
        <f t="shared" si="2"/>
        <v>#NUM!</v>
      </c>
      <c r="M29" s="95" t="e">
        <f t="shared" si="3"/>
        <v>#NUM!</v>
      </c>
      <c r="N29" s="95" t="e">
        <f t="shared" si="4"/>
        <v>#NUM!</v>
      </c>
      <c r="O29" s="95" t="e">
        <f t="shared" si="5"/>
        <v>#NUM!</v>
      </c>
      <c r="P29" s="95" t="e">
        <f t="shared" si="26"/>
        <v>#N/A</v>
      </c>
      <c r="Q29" s="95" t="e">
        <f t="shared" si="6"/>
        <v>#NUM!</v>
      </c>
      <c r="R29" s="95" t="e">
        <f t="shared" si="7"/>
        <v>#NUM!</v>
      </c>
      <c r="S29" s="95" t="e">
        <f t="shared" si="8"/>
        <v>#NUM!</v>
      </c>
      <c r="T29" s="95" t="e">
        <f t="shared" si="9"/>
        <v>#NUM!</v>
      </c>
      <c r="U29" s="95" t="e">
        <f t="shared" si="10"/>
        <v>#N/A</v>
      </c>
      <c r="V29" s="95" t="e">
        <f t="shared" si="11"/>
        <v>#NUM!</v>
      </c>
      <c r="W29" s="95" t="e">
        <f t="shared" si="12"/>
        <v>#NUM!</v>
      </c>
      <c r="X29" s="95" t="e">
        <f t="shared" si="13"/>
        <v>#NUM!</v>
      </c>
      <c r="Y29" s="95" t="e">
        <f t="shared" si="14"/>
        <v>#NUM!</v>
      </c>
      <c r="Z29" s="95" t="e">
        <f t="shared" si="15"/>
        <v>#N/A</v>
      </c>
      <c r="AA29" s="95" t="e">
        <f t="shared" si="16"/>
        <v>#NUM!</v>
      </c>
      <c r="AB29" s="95" t="e">
        <f t="shared" si="17"/>
        <v>#NUM!</v>
      </c>
      <c r="AC29" s="95" t="e">
        <f t="shared" si="18"/>
        <v>#NUM!</v>
      </c>
      <c r="AD29" s="95" t="e">
        <f t="shared" si="19"/>
        <v>#NUM!</v>
      </c>
      <c r="AE29" s="95" t="e">
        <f t="shared" si="20"/>
        <v>#NUM!</v>
      </c>
      <c r="AF29" s="95" t="e">
        <f t="shared" si="21"/>
        <v>#N/A</v>
      </c>
      <c r="AG29" s="95" t="e">
        <f t="shared" si="22"/>
        <v>#NUM!</v>
      </c>
      <c r="AH29" s="95" t="e">
        <f t="shared" si="23"/>
        <v>#NUM!</v>
      </c>
      <c r="AI29" s="95" t="e">
        <f t="shared" si="24"/>
        <v>#NUM!</v>
      </c>
      <c r="AJ29" s="95" t="e">
        <f t="shared" si="25"/>
        <v>#N/A</v>
      </c>
    </row>
    <row r="30" spans="1:36" ht="12.95" customHeight="1" x14ac:dyDescent="0.15">
      <c r="A30" s="94"/>
      <c r="B30" s="107"/>
      <c r="C30" s="107"/>
      <c r="D30" s="94"/>
      <c r="E30" s="94"/>
      <c r="F30" s="4" t="str">
        <f t="shared" si="0"/>
        <v/>
      </c>
      <c r="G30" s="6"/>
      <c r="H30" s="94"/>
      <c r="I30" s="94"/>
      <c r="J30" s="1" t="s">
        <v>15</v>
      </c>
      <c r="K30" s="95" t="e">
        <f t="shared" si="1"/>
        <v>#NUM!</v>
      </c>
      <c r="L30" s="95" t="e">
        <f t="shared" si="2"/>
        <v>#NUM!</v>
      </c>
      <c r="M30" s="95" t="e">
        <f t="shared" si="3"/>
        <v>#NUM!</v>
      </c>
      <c r="N30" s="95" t="e">
        <f t="shared" si="4"/>
        <v>#NUM!</v>
      </c>
      <c r="O30" s="95" t="e">
        <f t="shared" si="5"/>
        <v>#NUM!</v>
      </c>
      <c r="P30" s="95" t="e">
        <f t="shared" si="26"/>
        <v>#N/A</v>
      </c>
      <c r="Q30" s="95" t="e">
        <f t="shared" si="6"/>
        <v>#NUM!</v>
      </c>
      <c r="R30" s="95" t="e">
        <f t="shared" si="7"/>
        <v>#NUM!</v>
      </c>
      <c r="S30" s="95" t="e">
        <f t="shared" si="8"/>
        <v>#NUM!</v>
      </c>
      <c r="T30" s="95" t="e">
        <f t="shared" si="9"/>
        <v>#NUM!</v>
      </c>
      <c r="U30" s="95" t="e">
        <f t="shared" si="10"/>
        <v>#N/A</v>
      </c>
      <c r="V30" s="95" t="e">
        <f t="shared" si="11"/>
        <v>#NUM!</v>
      </c>
      <c r="W30" s="95" t="e">
        <f t="shared" si="12"/>
        <v>#NUM!</v>
      </c>
      <c r="X30" s="95" t="e">
        <f t="shared" si="13"/>
        <v>#NUM!</v>
      </c>
      <c r="Y30" s="95" t="e">
        <f t="shared" si="14"/>
        <v>#NUM!</v>
      </c>
      <c r="Z30" s="95" t="e">
        <f t="shared" si="15"/>
        <v>#N/A</v>
      </c>
      <c r="AA30" s="95" t="e">
        <f t="shared" si="16"/>
        <v>#NUM!</v>
      </c>
      <c r="AB30" s="95" t="e">
        <f t="shared" si="17"/>
        <v>#NUM!</v>
      </c>
      <c r="AC30" s="95" t="e">
        <f t="shared" si="18"/>
        <v>#NUM!</v>
      </c>
      <c r="AD30" s="95" t="e">
        <f t="shared" si="19"/>
        <v>#NUM!</v>
      </c>
      <c r="AE30" s="95" t="e">
        <f t="shared" si="20"/>
        <v>#NUM!</v>
      </c>
      <c r="AF30" s="95" t="e">
        <f t="shared" si="21"/>
        <v>#N/A</v>
      </c>
      <c r="AG30" s="95" t="e">
        <f t="shared" si="22"/>
        <v>#NUM!</v>
      </c>
      <c r="AH30" s="95" t="e">
        <f t="shared" si="23"/>
        <v>#NUM!</v>
      </c>
      <c r="AI30" s="95" t="e">
        <f t="shared" si="24"/>
        <v>#NUM!</v>
      </c>
      <c r="AJ30" s="95" t="e">
        <f t="shared" si="25"/>
        <v>#N/A</v>
      </c>
    </row>
    <row r="31" spans="1:36" ht="12.95" customHeight="1" x14ac:dyDescent="0.15">
      <c r="A31" s="94"/>
      <c r="B31" s="107"/>
      <c r="C31" s="107"/>
      <c r="D31" s="94"/>
      <c r="E31" s="94"/>
      <c r="F31" s="4" t="str">
        <f t="shared" si="0"/>
        <v/>
      </c>
      <c r="G31" s="94"/>
      <c r="H31" s="94"/>
      <c r="I31" s="94"/>
      <c r="J31" s="1" t="s">
        <v>15</v>
      </c>
      <c r="K31" s="95" t="e">
        <f t="shared" si="1"/>
        <v>#NUM!</v>
      </c>
      <c r="L31" s="95" t="e">
        <f t="shared" si="2"/>
        <v>#NUM!</v>
      </c>
      <c r="M31" s="95" t="e">
        <f t="shared" si="3"/>
        <v>#NUM!</v>
      </c>
      <c r="N31" s="95" t="e">
        <f t="shared" si="4"/>
        <v>#NUM!</v>
      </c>
      <c r="O31" s="95" t="e">
        <f t="shared" si="5"/>
        <v>#NUM!</v>
      </c>
      <c r="P31" s="95" t="e">
        <f t="shared" si="26"/>
        <v>#N/A</v>
      </c>
      <c r="Q31" s="95" t="e">
        <f t="shared" si="6"/>
        <v>#NUM!</v>
      </c>
      <c r="R31" s="95" t="e">
        <f t="shared" si="7"/>
        <v>#NUM!</v>
      </c>
      <c r="S31" s="95" t="e">
        <f t="shared" si="8"/>
        <v>#NUM!</v>
      </c>
      <c r="T31" s="95" t="e">
        <f t="shared" si="9"/>
        <v>#NUM!</v>
      </c>
      <c r="U31" s="95" t="e">
        <f t="shared" si="10"/>
        <v>#N/A</v>
      </c>
      <c r="V31" s="95" t="e">
        <f t="shared" si="11"/>
        <v>#NUM!</v>
      </c>
      <c r="W31" s="95" t="e">
        <f t="shared" si="12"/>
        <v>#NUM!</v>
      </c>
      <c r="X31" s="95" t="e">
        <f t="shared" si="13"/>
        <v>#NUM!</v>
      </c>
      <c r="Y31" s="95" t="e">
        <f t="shared" si="14"/>
        <v>#NUM!</v>
      </c>
      <c r="Z31" s="95" t="e">
        <f t="shared" si="15"/>
        <v>#N/A</v>
      </c>
      <c r="AA31" s="95" t="e">
        <f t="shared" si="16"/>
        <v>#NUM!</v>
      </c>
      <c r="AB31" s="95" t="e">
        <f t="shared" si="17"/>
        <v>#NUM!</v>
      </c>
      <c r="AC31" s="95" t="e">
        <f t="shared" si="18"/>
        <v>#NUM!</v>
      </c>
      <c r="AD31" s="95" t="e">
        <f t="shared" si="19"/>
        <v>#NUM!</v>
      </c>
      <c r="AE31" s="95" t="e">
        <f t="shared" si="20"/>
        <v>#NUM!</v>
      </c>
      <c r="AF31" s="95" t="e">
        <f t="shared" si="21"/>
        <v>#N/A</v>
      </c>
      <c r="AG31" s="95" t="e">
        <f t="shared" si="22"/>
        <v>#NUM!</v>
      </c>
      <c r="AH31" s="95" t="e">
        <f t="shared" si="23"/>
        <v>#NUM!</v>
      </c>
      <c r="AI31" s="95" t="e">
        <f t="shared" si="24"/>
        <v>#NUM!</v>
      </c>
      <c r="AJ31" s="95" t="e">
        <f t="shared" si="25"/>
        <v>#N/A</v>
      </c>
    </row>
    <row r="32" spans="1:36" ht="12.95" customHeight="1" x14ac:dyDescent="0.15">
      <c r="A32" s="94"/>
      <c r="B32" s="107"/>
      <c r="C32" s="107"/>
      <c r="D32" s="94"/>
      <c r="E32" s="94"/>
      <c r="F32" s="4" t="str">
        <f t="shared" si="0"/>
        <v/>
      </c>
      <c r="G32" s="94"/>
      <c r="H32" s="94"/>
      <c r="I32" s="94"/>
      <c r="J32" s="1" t="s">
        <v>15</v>
      </c>
      <c r="K32" s="95" t="e">
        <f t="shared" si="1"/>
        <v>#NUM!</v>
      </c>
      <c r="L32" s="95" t="e">
        <f t="shared" si="2"/>
        <v>#NUM!</v>
      </c>
      <c r="M32" s="95" t="e">
        <f t="shared" si="3"/>
        <v>#NUM!</v>
      </c>
      <c r="N32" s="95" t="e">
        <f t="shared" si="4"/>
        <v>#NUM!</v>
      </c>
      <c r="O32" s="95" t="e">
        <f t="shared" si="5"/>
        <v>#NUM!</v>
      </c>
      <c r="P32" s="95" t="e">
        <f t="shared" si="26"/>
        <v>#N/A</v>
      </c>
      <c r="Q32" s="95" t="e">
        <f t="shared" si="6"/>
        <v>#NUM!</v>
      </c>
      <c r="R32" s="95" t="e">
        <f t="shared" si="7"/>
        <v>#NUM!</v>
      </c>
      <c r="S32" s="95" t="e">
        <f t="shared" si="8"/>
        <v>#NUM!</v>
      </c>
      <c r="T32" s="95" t="e">
        <f t="shared" si="9"/>
        <v>#NUM!</v>
      </c>
      <c r="U32" s="95" t="e">
        <f t="shared" si="10"/>
        <v>#N/A</v>
      </c>
      <c r="V32" s="95" t="e">
        <f t="shared" si="11"/>
        <v>#NUM!</v>
      </c>
      <c r="W32" s="95" t="e">
        <f t="shared" si="12"/>
        <v>#NUM!</v>
      </c>
      <c r="X32" s="95" t="e">
        <f t="shared" si="13"/>
        <v>#NUM!</v>
      </c>
      <c r="Y32" s="95" t="e">
        <f t="shared" si="14"/>
        <v>#NUM!</v>
      </c>
      <c r="Z32" s="95" t="e">
        <f t="shared" si="15"/>
        <v>#N/A</v>
      </c>
      <c r="AA32" s="95" t="e">
        <f t="shared" si="16"/>
        <v>#NUM!</v>
      </c>
      <c r="AB32" s="95" t="e">
        <f t="shared" si="17"/>
        <v>#NUM!</v>
      </c>
      <c r="AC32" s="95" t="e">
        <f t="shared" si="18"/>
        <v>#NUM!</v>
      </c>
      <c r="AD32" s="95" t="e">
        <f t="shared" si="19"/>
        <v>#NUM!</v>
      </c>
      <c r="AE32" s="95" t="e">
        <f t="shared" si="20"/>
        <v>#NUM!</v>
      </c>
      <c r="AF32" s="95" t="e">
        <f t="shared" si="21"/>
        <v>#N/A</v>
      </c>
      <c r="AG32" s="95" t="e">
        <f t="shared" si="22"/>
        <v>#NUM!</v>
      </c>
      <c r="AH32" s="95" t="e">
        <f t="shared" si="23"/>
        <v>#NUM!</v>
      </c>
      <c r="AI32" s="95" t="e">
        <f t="shared" si="24"/>
        <v>#NUM!</v>
      </c>
      <c r="AJ32" s="95" t="e">
        <f t="shared" si="25"/>
        <v>#N/A</v>
      </c>
    </row>
    <row r="33" spans="1:36" ht="12.95" customHeight="1" x14ac:dyDescent="0.15">
      <c r="A33" s="94"/>
      <c r="B33" s="107"/>
      <c r="C33" s="107"/>
      <c r="D33" s="94"/>
      <c r="E33" s="94"/>
      <c r="F33" s="4" t="str">
        <f t="shared" si="0"/>
        <v/>
      </c>
      <c r="G33" s="94"/>
      <c r="H33" s="94"/>
      <c r="I33" s="94"/>
      <c r="J33" s="1" t="s">
        <v>15</v>
      </c>
      <c r="K33" s="95" t="e">
        <f t="shared" si="1"/>
        <v>#NUM!</v>
      </c>
      <c r="L33" s="95" t="e">
        <f t="shared" si="2"/>
        <v>#NUM!</v>
      </c>
      <c r="M33" s="95" t="e">
        <f t="shared" si="3"/>
        <v>#NUM!</v>
      </c>
      <c r="N33" s="95" t="e">
        <f t="shared" si="4"/>
        <v>#NUM!</v>
      </c>
      <c r="O33" s="95" t="e">
        <f t="shared" si="5"/>
        <v>#NUM!</v>
      </c>
      <c r="P33" s="95" t="e">
        <f t="shared" si="26"/>
        <v>#N/A</v>
      </c>
      <c r="Q33" s="95" t="e">
        <f t="shared" si="6"/>
        <v>#NUM!</v>
      </c>
      <c r="R33" s="95" t="e">
        <f t="shared" si="7"/>
        <v>#NUM!</v>
      </c>
      <c r="S33" s="95" t="e">
        <f t="shared" si="8"/>
        <v>#NUM!</v>
      </c>
      <c r="T33" s="95" t="e">
        <f t="shared" si="9"/>
        <v>#NUM!</v>
      </c>
      <c r="U33" s="95" t="e">
        <f t="shared" si="10"/>
        <v>#N/A</v>
      </c>
      <c r="V33" s="95" t="e">
        <f t="shared" si="11"/>
        <v>#NUM!</v>
      </c>
      <c r="W33" s="95" t="e">
        <f t="shared" si="12"/>
        <v>#NUM!</v>
      </c>
      <c r="X33" s="95" t="e">
        <f t="shared" si="13"/>
        <v>#NUM!</v>
      </c>
      <c r="Y33" s="95" t="e">
        <f t="shared" si="14"/>
        <v>#NUM!</v>
      </c>
      <c r="Z33" s="95" t="e">
        <f t="shared" si="15"/>
        <v>#N/A</v>
      </c>
      <c r="AA33" s="95" t="e">
        <f t="shared" si="16"/>
        <v>#NUM!</v>
      </c>
      <c r="AB33" s="95" t="e">
        <f t="shared" si="17"/>
        <v>#NUM!</v>
      </c>
      <c r="AC33" s="95" t="e">
        <f t="shared" si="18"/>
        <v>#NUM!</v>
      </c>
      <c r="AD33" s="95" t="e">
        <f t="shared" si="19"/>
        <v>#NUM!</v>
      </c>
      <c r="AE33" s="95" t="e">
        <f t="shared" si="20"/>
        <v>#NUM!</v>
      </c>
      <c r="AF33" s="95" t="e">
        <f t="shared" si="21"/>
        <v>#N/A</v>
      </c>
      <c r="AG33" s="95" t="e">
        <f t="shared" si="22"/>
        <v>#NUM!</v>
      </c>
      <c r="AH33" s="95" t="e">
        <f t="shared" si="23"/>
        <v>#NUM!</v>
      </c>
      <c r="AI33" s="95" t="e">
        <f t="shared" si="24"/>
        <v>#NUM!</v>
      </c>
      <c r="AJ33" s="95" t="e">
        <f t="shared" si="25"/>
        <v>#N/A</v>
      </c>
    </row>
    <row r="34" spans="1:36" ht="12.95" customHeight="1" x14ac:dyDescent="0.15">
      <c r="A34" s="94"/>
      <c r="B34" s="107"/>
      <c r="C34" s="107"/>
      <c r="D34" s="94"/>
      <c r="E34" s="94"/>
      <c r="F34" s="4" t="str">
        <f t="shared" si="0"/>
        <v/>
      </c>
      <c r="G34" s="94"/>
      <c r="H34" s="94"/>
      <c r="I34" s="94"/>
      <c r="K34" s="95" t="e">
        <f t="shared" si="1"/>
        <v>#NUM!</v>
      </c>
      <c r="L34" s="95" t="e">
        <f t="shared" si="2"/>
        <v>#NUM!</v>
      </c>
      <c r="M34" s="95" t="e">
        <f t="shared" si="3"/>
        <v>#NUM!</v>
      </c>
      <c r="N34" s="95" t="e">
        <f t="shared" si="4"/>
        <v>#NUM!</v>
      </c>
      <c r="O34" s="95" t="e">
        <f t="shared" si="5"/>
        <v>#NUM!</v>
      </c>
      <c r="P34" s="95" t="e">
        <f t="shared" si="26"/>
        <v>#N/A</v>
      </c>
      <c r="Q34" s="95" t="e">
        <f t="shared" si="6"/>
        <v>#NUM!</v>
      </c>
      <c r="R34" s="95" t="e">
        <f t="shared" si="7"/>
        <v>#NUM!</v>
      </c>
      <c r="S34" s="95" t="e">
        <f t="shared" si="8"/>
        <v>#NUM!</v>
      </c>
      <c r="T34" s="95" t="e">
        <f t="shared" si="9"/>
        <v>#NUM!</v>
      </c>
      <c r="U34" s="95" t="e">
        <f t="shared" si="10"/>
        <v>#N/A</v>
      </c>
      <c r="V34" s="95" t="e">
        <f t="shared" si="11"/>
        <v>#NUM!</v>
      </c>
      <c r="W34" s="95" t="e">
        <f t="shared" si="12"/>
        <v>#NUM!</v>
      </c>
      <c r="X34" s="95" t="e">
        <f t="shared" si="13"/>
        <v>#NUM!</v>
      </c>
      <c r="Y34" s="95" t="e">
        <f t="shared" si="14"/>
        <v>#NUM!</v>
      </c>
      <c r="Z34" s="95" t="e">
        <f t="shared" si="15"/>
        <v>#N/A</v>
      </c>
      <c r="AA34" s="95" t="e">
        <f t="shared" si="16"/>
        <v>#NUM!</v>
      </c>
      <c r="AB34" s="95" t="e">
        <f t="shared" si="17"/>
        <v>#NUM!</v>
      </c>
      <c r="AC34" s="95" t="e">
        <f t="shared" si="18"/>
        <v>#NUM!</v>
      </c>
      <c r="AD34" s="95" t="e">
        <f t="shared" si="19"/>
        <v>#NUM!</v>
      </c>
      <c r="AE34" s="95" t="e">
        <f t="shared" si="20"/>
        <v>#NUM!</v>
      </c>
      <c r="AF34" s="95" t="e">
        <f t="shared" si="21"/>
        <v>#N/A</v>
      </c>
      <c r="AG34" s="95" t="e">
        <f t="shared" si="22"/>
        <v>#NUM!</v>
      </c>
      <c r="AH34" s="95" t="e">
        <f t="shared" si="23"/>
        <v>#NUM!</v>
      </c>
      <c r="AI34" s="95" t="e">
        <f t="shared" si="24"/>
        <v>#NUM!</v>
      </c>
      <c r="AJ34" s="95" t="e">
        <f t="shared" si="25"/>
        <v>#N/A</v>
      </c>
    </row>
    <row r="35" spans="1:36" ht="12.95" customHeight="1" x14ac:dyDescent="0.15">
      <c r="A35" s="94"/>
      <c r="B35" s="107"/>
      <c r="C35" s="107"/>
      <c r="D35" s="94"/>
      <c r="E35" s="94"/>
      <c r="F35" s="4" t="str">
        <f t="shared" si="0"/>
        <v/>
      </c>
      <c r="G35" s="94"/>
      <c r="H35" s="94"/>
      <c r="I35" s="94"/>
      <c r="K35" s="95" t="e">
        <f t="shared" si="1"/>
        <v>#NUM!</v>
      </c>
      <c r="L35" s="95" t="e">
        <f t="shared" si="2"/>
        <v>#NUM!</v>
      </c>
      <c r="M35" s="95" t="e">
        <f t="shared" si="3"/>
        <v>#NUM!</v>
      </c>
      <c r="N35" s="95" t="e">
        <f t="shared" si="4"/>
        <v>#NUM!</v>
      </c>
      <c r="O35" s="95" t="e">
        <f t="shared" si="5"/>
        <v>#NUM!</v>
      </c>
      <c r="P35" s="95" t="e">
        <f t="shared" si="26"/>
        <v>#N/A</v>
      </c>
      <c r="Q35" s="95" t="e">
        <f t="shared" si="6"/>
        <v>#NUM!</v>
      </c>
      <c r="R35" s="95" t="e">
        <f t="shared" si="7"/>
        <v>#NUM!</v>
      </c>
      <c r="S35" s="95" t="e">
        <f t="shared" si="8"/>
        <v>#NUM!</v>
      </c>
      <c r="T35" s="95" t="e">
        <f t="shared" si="9"/>
        <v>#NUM!</v>
      </c>
      <c r="U35" s="95" t="e">
        <f t="shared" si="10"/>
        <v>#N/A</v>
      </c>
      <c r="V35" s="95" t="e">
        <f t="shared" si="11"/>
        <v>#NUM!</v>
      </c>
      <c r="W35" s="95" t="e">
        <f t="shared" si="12"/>
        <v>#NUM!</v>
      </c>
      <c r="X35" s="95" t="e">
        <f t="shared" si="13"/>
        <v>#NUM!</v>
      </c>
      <c r="Y35" s="95" t="e">
        <f t="shared" si="14"/>
        <v>#NUM!</v>
      </c>
      <c r="Z35" s="95" t="e">
        <f t="shared" si="15"/>
        <v>#N/A</v>
      </c>
      <c r="AA35" s="95" t="e">
        <f t="shared" si="16"/>
        <v>#NUM!</v>
      </c>
      <c r="AB35" s="95" t="e">
        <f t="shared" si="17"/>
        <v>#NUM!</v>
      </c>
      <c r="AC35" s="95" t="e">
        <f t="shared" si="18"/>
        <v>#NUM!</v>
      </c>
      <c r="AD35" s="95" t="e">
        <f t="shared" si="19"/>
        <v>#NUM!</v>
      </c>
      <c r="AE35" s="95" t="e">
        <f t="shared" si="20"/>
        <v>#NUM!</v>
      </c>
      <c r="AF35" s="95" t="e">
        <f t="shared" si="21"/>
        <v>#N/A</v>
      </c>
      <c r="AG35" s="95" t="e">
        <f t="shared" si="22"/>
        <v>#NUM!</v>
      </c>
      <c r="AH35" s="95" t="e">
        <f t="shared" si="23"/>
        <v>#NUM!</v>
      </c>
      <c r="AI35" s="95" t="e">
        <f t="shared" si="24"/>
        <v>#NUM!</v>
      </c>
      <c r="AJ35" s="95" t="e">
        <f t="shared" si="25"/>
        <v>#N/A</v>
      </c>
    </row>
    <row r="36" spans="1:36" ht="12.95" customHeight="1" x14ac:dyDescent="0.15">
      <c r="A36" s="94"/>
      <c r="B36" s="107"/>
      <c r="C36" s="107"/>
      <c r="D36" s="94"/>
      <c r="E36" s="94"/>
      <c r="F36" s="4" t="str">
        <f t="shared" si="0"/>
        <v/>
      </c>
      <c r="G36" s="94"/>
      <c r="H36" s="94"/>
      <c r="I36" s="94"/>
      <c r="K36" s="95" t="e">
        <f t="shared" si="1"/>
        <v>#NUM!</v>
      </c>
      <c r="L36" s="95" t="e">
        <f t="shared" si="2"/>
        <v>#NUM!</v>
      </c>
      <c r="M36" s="95" t="e">
        <f t="shared" si="3"/>
        <v>#NUM!</v>
      </c>
      <c r="N36" s="95" t="e">
        <f t="shared" si="4"/>
        <v>#NUM!</v>
      </c>
      <c r="O36" s="95" t="e">
        <f t="shared" si="5"/>
        <v>#NUM!</v>
      </c>
      <c r="P36" s="95" t="e">
        <f t="shared" si="26"/>
        <v>#N/A</v>
      </c>
      <c r="Q36" s="95" t="e">
        <f t="shared" si="6"/>
        <v>#NUM!</v>
      </c>
      <c r="R36" s="95" t="e">
        <f t="shared" si="7"/>
        <v>#NUM!</v>
      </c>
      <c r="S36" s="95" t="e">
        <f t="shared" si="8"/>
        <v>#NUM!</v>
      </c>
      <c r="T36" s="95" t="e">
        <f t="shared" si="9"/>
        <v>#NUM!</v>
      </c>
      <c r="U36" s="95" t="e">
        <f t="shared" si="10"/>
        <v>#N/A</v>
      </c>
      <c r="V36" s="95" t="e">
        <f t="shared" si="11"/>
        <v>#NUM!</v>
      </c>
      <c r="W36" s="95" t="e">
        <f t="shared" si="12"/>
        <v>#NUM!</v>
      </c>
      <c r="X36" s="95" t="e">
        <f t="shared" si="13"/>
        <v>#NUM!</v>
      </c>
      <c r="Y36" s="95" t="e">
        <f t="shared" si="14"/>
        <v>#NUM!</v>
      </c>
      <c r="Z36" s="95" t="e">
        <f t="shared" si="15"/>
        <v>#N/A</v>
      </c>
      <c r="AA36" s="95" t="e">
        <f t="shared" si="16"/>
        <v>#NUM!</v>
      </c>
      <c r="AB36" s="95" t="e">
        <f t="shared" si="17"/>
        <v>#NUM!</v>
      </c>
      <c r="AC36" s="95" t="e">
        <f t="shared" si="18"/>
        <v>#NUM!</v>
      </c>
      <c r="AD36" s="95" t="e">
        <f t="shared" si="19"/>
        <v>#NUM!</v>
      </c>
      <c r="AE36" s="95" t="e">
        <f t="shared" si="20"/>
        <v>#NUM!</v>
      </c>
      <c r="AF36" s="95" t="e">
        <f t="shared" si="21"/>
        <v>#N/A</v>
      </c>
      <c r="AG36" s="95" t="e">
        <f t="shared" si="22"/>
        <v>#NUM!</v>
      </c>
      <c r="AH36" s="95" t="e">
        <f t="shared" si="23"/>
        <v>#NUM!</v>
      </c>
      <c r="AI36" s="95" t="e">
        <f t="shared" si="24"/>
        <v>#NUM!</v>
      </c>
      <c r="AJ36" s="95" t="e">
        <f t="shared" si="25"/>
        <v>#N/A</v>
      </c>
    </row>
    <row r="37" spans="1:36" ht="12.95" customHeight="1" x14ac:dyDescent="0.15">
      <c r="A37" s="94"/>
      <c r="B37" s="107"/>
      <c r="C37" s="107"/>
      <c r="D37" s="94"/>
      <c r="E37" s="94"/>
      <c r="F37" s="4" t="str">
        <f t="shared" si="0"/>
        <v/>
      </c>
      <c r="G37" s="94"/>
      <c r="H37" s="94"/>
      <c r="I37" s="94"/>
      <c r="K37" s="95" t="e">
        <f t="shared" si="1"/>
        <v>#NUM!</v>
      </c>
      <c r="L37" s="95" t="e">
        <f t="shared" si="2"/>
        <v>#NUM!</v>
      </c>
      <c r="M37" s="95" t="e">
        <f t="shared" si="3"/>
        <v>#NUM!</v>
      </c>
      <c r="N37" s="95" t="e">
        <f t="shared" si="4"/>
        <v>#NUM!</v>
      </c>
      <c r="O37" s="95" t="e">
        <f t="shared" si="5"/>
        <v>#NUM!</v>
      </c>
      <c r="P37" s="95" t="e">
        <f t="shared" si="26"/>
        <v>#N/A</v>
      </c>
      <c r="Q37" s="95" t="e">
        <f t="shared" si="6"/>
        <v>#NUM!</v>
      </c>
      <c r="R37" s="95" t="e">
        <f t="shared" si="7"/>
        <v>#NUM!</v>
      </c>
      <c r="S37" s="95" t="e">
        <f t="shared" si="8"/>
        <v>#NUM!</v>
      </c>
      <c r="T37" s="95" t="e">
        <f t="shared" si="9"/>
        <v>#NUM!</v>
      </c>
      <c r="U37" s="95" t="e">
        <f t="shared" si="10"/>
        <v>#N/A</v>
      </c>
      <c r="V37" s="95" t="e">
        <f t="shared" si="11"/>
        <v>#NUM!</v>
      </c>
      <c r="W37" s="95" t="e">
        <f t="shared" si="12"/>
        <v>#NUM!</v>
      </c>
      <c r="X37" s="95" t="e">
        <f t="shared" si="13"/>
        <v>#NUM!</v>
      </c>
      <c r="Y37" s="95" t="e">
        <f t="shared" si="14"/>
        <v>#NUM!</v>
      </c>
      <c r="Z37" s="95" t="e">
        <f t="shared" si="15"/>
        <v>#N/A</v>
      </c>
      <c r="AA37" s="95" t="e">
        <f t="shared" si="16"/>
        <v>#NUM!</v>
      </c>
      <c r="AB37" s="95" t="e">
        <f t="shared" si="17"/>
        <v>#NUM!</v>
      </c>
      <c r="AC37" s="95" t="e">
        <f t="shared" si="18"/>
        <v>#NUM!</v>
      </c>
      <c r="AD37" s="95" t="e">
        <f t="shared" si="19"/>
        <v>#NUM!</v>
      </c>
      <c r="AE37" s="95" t="e">
        <f t="shared" si="20"/>
        <v>#NUM!</v>
      </c>
      <c r="AF37" s="95" t="e">
        <f t="shared" si="21"/>
        <v>#N/A</v>
      </c>
      <c r="AG37" s="95" t="e">
        <f t="shared" si="22"/>
        <v>#NUM!</v>
      </c>
      <c r="AH37" s="95" t="e">
        <f t="shared" si="23"/>
        <v>#NUM!</v>
      </c>
      <c r="AI37" s="95" t="e">
        <f t="shared" si="24"/>
        <v>#NUM!</v>
      </c>
      <c r="AJ37" s="95" t="e">
        <f t="shared" si="25"/>
        <v>#N/A</v>
      </c>
    </row>
    <row r="38" spans="1:36" ht="12.95" customHeight="1" x14ac:dyDescent="0.15">
      <c r="A38" s="94"/>
      <c r="B38" s="107"/>
      <c r="C38" s="107"/>
      <c r="D38" s="94"/>
      <c r="E38" s="94"/>
      <c r="F38" s="4" t="str">
        <f t="shared" si="0"/>
        <v/>
      </c>
      <c r="G38" s="94"/>
      <c r="H38" s="94"/>
      <c r="I38" s="94"/>
      <c r="K38" s="95" t="e">
        <f t="shared" si="1"/>
        <v>#NUM!</v>
      </c>
      <c r="L38" s="95" t="e">
        <f t="shared" si="2"/>
        <v>#NUM!</v>
      </c>
      <c r="M38" s="95" t="e">
        <f t="shared" si="3"/>
        <v>#NUM!</v>
      </c>
      <c r="N38" s="95" t="e">
        <f t="shared" si="4"/>
        <v>#NUM!</v>
      </c>
      <c r="O38" s="95" t="e">
        <f t="shared" si="5"/>
        <v>#NUM!</v>
      </c>
      <c r="P38" s="95" t="e">
        <f t="shared" si="26"/>
        <v>#N/A</v>
      </c>
      <c r="Q38" s="95" t="e">
        <f t="shared" si="6"/>
        <v>#NUM!</v>
      </c>
      <c r="R38" s="95" t="e">
        <f t="shared" si="7"/>
        <v>#NUM!</v>
      </c>
      <c r="S38" s="95" t="e">
        <f t="shared" si="8"/>
        <v>#NUM!</v>
      </c>
      <c r="T38" s="95" t="e">
        <f t="shared" si="9"/>
        <v>#NUM!</v>
      </c>
      <c r="U38" s="95" t="e">
        <f t="shared" si="10"/>
        <v>#N/A</v>
      </c>
      <c r="V38" s="95" t="e">
        <f t="shared" si="11"/>
        <v>#NUM!</v>
      </c>
      <c r="W38" s="95" t="e">
        <f t="shared" si="12"/>
        <v>#NUM!</v>
      </c>
      <c r="X38" s="95" t="e">
        <f t="shared" si="13"/>
        <v>#NUM!</v>
      </c>
      <c r="Y38" s="95" t="e">
        <f t="shared" si="14"/>
        <v>#NUM!</v>
      </c>
      <c r="Z38" s="95" t="e">
        <f t="shared" si="15"/>
        <v>#N/A</v>
      </c>
      <c r="AA38" s="95" t="e">
        <f t="shared" si="16"/>
        <v>#NUM!</v>
      </c>
      <c r="AB38" s="95" t="e">
        <f t="shared" si="17"/>
        <v>#NUM!</v>
      </c>
      <c r="AC38" s="95" t="e">
        <f t="shared" si="18"/>
        <v>#NUM!</v>
      </c>
      <c r="AD38" s="95" t="e">
        <f t="shared" si="19"/>
        <v>#NUM!</v>
      </c>
      <c r="AE38" s="95" t="e">
        <f t="shared" si="20"/>
        <v>#NUM!</v>
      </c>
      <c r="AF38" s="95" t="e">
        <f t="shared" si="21"/>
        <v>#N/A</v>
      </c>
      <c r="AG38" s="95" t="e">
        <f t="shared" si="22"/>
        <v>#NUM!</v>
      </c>
      <c r="AH38" s="95" t="e">
        <f t="shared" si="23"/>
        <v>#NUM!</v>
      </c>
      <c r="AI38" s="95" t="e">
        <f t="shared" si="24"/>
        <v>#NUM!</v>
      </c>
      <c r="AJ38" s="95" t="e">
        <f t="shared" si="25"/>
        <v>#N/A</v>
      </c>
    </row>
    <row r="39" spans="1:36" ht="12.95" customHeight="1" x14ac:dyDescent="0.15">
      <c r="A39" s="94"/>
      <c r="B39" s="107"/>
      <c r="C39" s="107"/>
      <c r="D39" s="94"/>
      <c r="E39" s="94"/>
      <c r="F39" s="4" t="str">
        <f t="shared" si="0"/>
        <v/>
      </c>
      <c r="G39" s="94"/>
      <c r="H39" s="94"/>
      <c r="I39" s="94"/>
      <c r="K39" s="95" t="e">
        <f t="shared" si="1"/>
        <v>#NUM!</v>
      </c>
      <c r="L39" s="95" t="e">
        <f t="shared" si="2"/>
        <v>#NUM!</v>
      </c>
      <c r="M39" s="95" t="e">
        <f t="shared" si="3"/>
        <v>#NUM!</v>
      </c>
      <c r="N39" s="95" t="e">
        <f t="shared" si="4"/>
        <v>#NUM!</v>
      </c>
      <c r="O39" s="95" t="e">
        <f t="shared" si="5"/>
        <v>#NUM!</v>
      </c>
      <c r="P39" s="95" t="e">
        <f t="shared" si="26"/>
        <v>#N/A</v>
      </c>
      <c r="Q39" s="95" t="e">
        <f t="shared" si="6"/>
        <v>#NUM!</v>
      </c>
      <c r="R39" s="95" t="e">
        <f t="shared" si="7"/>
        <v>#NUM!</v>
      </c>
      <c r="S39" s="95" t="e">
        <f t="shared" si="8"/>
        <v>#NUM!</v>
      </c>
      <c r="T39" s="95" t="e">
        <f t="shared" si="9"/>
        <v>#NUM!</v>
      </c>
      <c r="U39" s="95" t="e">
        <f t="shared" si="10"/>
        <v>#N/A</v>
      </c>
      <c r="V39" s="95" t="e">
        <f t="shared" si="11"/>
        <v>#NUM!</v>
      </c>
      <c r="W39" s="95" t="e">
        <f t="shared" si="12"/>
        <v>#NUM!</v>
      </c>
      <c r="X39" s="95" t="e">
        <f t="shared" si="13"/>
        <v>#NUM!</v>
      </c>
      <c r="Y39" s="95" t="e">
        <f t="shared" si="14"/>
        <v>#NUM!</v>
      </c>
      <c r="Z39" s="95" t="e">
        <f t="shared" si="15"/>
        <v>#N/A</v>
      </c>
      <c r="AA39" s="95" t="e">
        <f t="shared" si="16"/>
        <v>#NUM!</v>
      </c>
      <c r="AB39" s="95" t="e">
        <f t="shared" si="17"/>
        <v>#NUM!</v>
      </c>
      <c r="AC39" s="95" t="e">
        <f t="shared" si="18"/>
        <v>#NUM!</v>
      </c>
      <c r="AD39" s="95" t="e">
        <f t="shared" si="19"/>
        <v>#NUM!</v>
      </c>
      <c r="AE39" s="95" t="e">
        <f t="shared" si="20"/>
        <v>#NUM!</v>
      </c>
      <c r="AF39" s="95" t="e">
        <f t="shared" si="21"/>
        <v>#N/A</v>
      </c>
      <c r="AG39" s="95" t="e">
        <f t="shared" si="22"/>
        <v>#NUM!</v>
      </c>
      <c r="AH39" s="95" t="e">
        <f t="shared" si="23"/>
        <v>#NUM!</v>
      </c>
      <c r="AI39" s="95" t="e">
        <f t="shared" si="24"/>
        <v>#NUM!</v>
      </c>
      <c r="AJ39" s="95" t="e">
        <f t="shared" si="25"/>
        <v>#N/A</v>
      </c>
    </row>
    <row r="40" spans="1:36" ht="12.95" customHeight="1" x14ac:dyDescent="0.15">
      <c r="A40" s="94"/>
      <c r="B40" s="107"/>
      <c r="C40" s="107"/>
      <c r="D40" s="94"/>
      <c r="E40" s="94"/>
      <c r="F40" s="4" t="str">
        <f t="shared" si="0"/>
        <v/>
      </c>
      <c r="G40" s="94"/>
      <c r="H40" s="94"/>
      <c r="I40" s="94"/>
      <c r="K40" s="95" t="e">
        <f t="shared" si="1"/>
        <v>#NUM!</v>
      </c>
      <c r="L40" s="95" t="e">
        <f t="shared" si="2"/>
        <v>#NUM!</v>
      </c>
      <c r="M40" s="95" t="e">
        <f t="shared" si="3"/>
        <v>#NUM!</v>
      </c>
      <c r="N40" s="95" t="e">
        <f t="shared" si="4"/>
        <v>#NUM!</v>
      </c>
      <c r="O40" s="95" t="e">
        <f t="shared" si="5"/>
        <v>#NUM!</v>
      </c>
      <c r="P40" s="95" t="e">
        <f t="shared" si="26"/>
        <v>#N/A</v>
      </c>
      <c r="Q40" s="95" t="e">
        <f t="shared" si="6"/>
        <v>#NUM!</v>
      </c>
      <c r="R40" s="95" t="e">
        <f t="shared" si="7"/>
        <v>#NUM!</v>
      </c>
      <c r="S40" s="95" t="e">
        <f t="shared" si="8"/>
        <v>#NUM!</v>
      </c>
      <c r="T40" s="95" t="e">
        <f t="shared" si="9"/>
        <v>#NUM!</v>
      </c>
      <c r="U40" s="95" t="e">
        <f t="shared" si="10"/>
        <v>#N/A</v>
      </c>
      <c r="V40" s="95" t="e">
        <f t="shared" si="11"/>
        <v>#NUM!</v>
      </c>
      <c r="W40" s="95" t="e">
        <f t="shared" si="12"/>
        <v>#NUM!</v>
      </c>
      <c r="X40" s="95" t="e">
        <f t="shared" si="13"/>
        <v>#NUM!</v>
      </c>
      <c r="Y40" s="95" t="e">
        <f t="shared" si="14"/>
        <v>#NUM!</v>
      </c>
      <c r="Z40" s="95" t="e">
        <f t="shared" si="15"/>
        <v>#N/A</v>
      </c>
      <c r="AA40" s="95" t="e">
        <f t="shared" si="16"/>
        <v>#NUM!</v>
      </c>
      <c r="AB40" s="95" t="e">
        <f t="shared" si="17"/>
        <v>#NUM!</v>
      </c>
      <c r="AC40" s="95" t="e">
        <f t="shared" si="18"/>
        <v>#NUM!</v>
      </c>
      <c r="AD40" s="95" t="e">
        <f t="shared" si="19"/>
        <v>#NUM!</v>
      </c>
      <c r="AE40" s="95" t="e">
        <f t="shared" si="20"/>
        <v>#NUM!</v>
      </c>
      <c r="AF40" s="95" t="e">
        <f t="shared" si="21"/>
        <v>#N/A</v>
      </c>
      <c r="AG40" s="95" t="e">
        <f t="shared" si="22"/>
        <v>#NUM!</v>
      </c>
      <c r="AH40" s="95" t="e">
        <f t="shared" si="23"/>
        <v>#NUM!</v>
      </c>
      <c r="AI40" s="95" t="e">
        <f t="shared" si="24"/>
        <v>#NUM!</v>
      </c>
      <c r="AJ40" s="95" t="e">
        <f t="shared" si="25"/>
        <v>#N/A</v>
      </c>
    </row>
    <row r="41" spans="1:36" ht="12.95" customHeight="1" x14ac:dyDescent="0.15">
      <c r="A41" s="94"/>
      <c r="B41" s="107"/>
      <c r="C41" s="107"/>
      <c r="D41" s="94"/>
      <c r="E41" s="94"/>
      <c r="F41" s="4" t="str">
        <f t="shared" si="0"/>
        <v/>
      </c>
      <c r="G41" s="94"/>
      <c r="H41" s="94"/>
      <c r="I41" s="94"/>
      <c r="K41" s="95" t="e">
        <f t="shared" si="1"/>
        <v>#NUM!</v>
      </c>
      <c r="L41" s="95" t="e">
        <f t="shared" si="2"/>
        <v>#NUM!</v>
      </c>
      <c r="M41" s="95" t="e">
        <f t="shared" si="3"/>
        <v>#NUM!</v>
      </c>
      <c r="N41" s="95" t="e">
        <f t="shared" si="4"/>
        <v>#NUM!</v>
      </c>
      <c r="O41" s="95" t="e">
        <f t="shared" si="5"/>
        <v>#NUM!</v>
      </c>
      <c r="P41" s="95" t="e">
        <f t="shared" si="26"/>
        <v>#N/A</v>
      </c>
      <c r="Q41" s="95" t="e">
        <f t="shared" si="6"/>
        <v>#NUM!</v>
      </c>
      <c r="R41" s="95" t="e">
        <f t="shared" si="7"/>
        <v>#NUM!</v>
      </c>
      <c r="S41" s="95" t="e">
        <f t="shared" si="8"/>
        <v>#NUM!</v>
      </c>
      <c r="T41" s="95" t="e">
        <f t="shared" si="9"/>
        <v>#NUM!</v>
      </c>
      <c r="U41" s="95" t="e">
        <f t="shared" si="10"/>
        <v>#N/A</v>
      </c>
      <c r="V41" s="95" t="e">
        <f t="shared" si="11"/>
        <v>#NUM!</v>
      </c>
      <c r="W41" s="95" t="e">
        <f t="shared" si="12"/>
        <v>#NUM!</v>
      </c>
      <c r="X41" s="95" t="e">
        <f t="shared" si="13"/>
        <v>#NUM!</v>
      </c>
      <c r="Y41" s="95" t="e">
        <f t="shared" si="14"/>
        <v>#NUM!</v>
      </c>
      <c r="Z41" s="95" t="e">
        <f t="shared" si="15"/>
        <v>#N/A</v>
      </c>
      <c r="AA41" s="95" t="e">
        <f t="shared" si="16"/>
        <v>#NUM!</v>
      </c>
      <c r="AB41" s="95" t="e">
        <f t="shared" si="17"/>
        <v>#NUM!</v>
      </c>
      <c r="AC41" s="95" t="e">
        <f t="shared" si="18"/>
        <v>#NUM!</v>
      </c>
      <c r="AD41" s="95" t="e">
        <f t="shared" si="19"/>
        <v>#NUM!</v>
      </c>
      <c r="AE41" s="95" t="e">
        <f t="shared" si="20"/>
        <v>#NUM!</v>
      </c>
      <c r="AF41" s="95" t="e">
        <f t="shared" si="21"/>
        <v>#N/A</v>
      </c>
      <c r="AG41" s="95" t="e">
        <f t="shared" si="22"/>
        <v>#NUM!</v>
      </c>
      <c r="AH41" s="95" t="e">
        <f t="shared" si="23"/>
        <v>#NUM!</v>
      </c>
      <c r="AI41" s="95" t="e">
        <f t="shared" si="24"/>
        <v>#NUM!</v>
      </c>
      <c r="AJ41" s="95" t="e">
        <f t="shared" si="25"/>
        <v>#N/A</v>
      </c>
    </row>
    <row r="42" spans="1:36" ht="12.95" customHeight="1" x14ac:dyDescent="0.15">
      <c r="A42" s="94"/>
      <c r="B42" s="107"/>
      <c r="C42" s="107"/>
      <c r="D42" s="94"/>
      <c r="E42" s="94"/>
      <c r="F42" s="4" t="str">
        <f t="shared" si="0"/>
        <v/>
      </c>
      <c r="G42" s="94"/>
      <c r="H42" s="94"/>
      <c r="I42" s="94"/>
      <c r="K42" s="95" t="e">
        <f t="shared" si="1"/>
        <v>#NUM!</v>
      </c>
      <c r="L42" s="95" t="e">
        <f t="shared" si="2"/>
        <v>#NUM!</v>
      </c>
      <c r="M42" s="95" t="e">
        <f t="shared" si="3"/>
        <v>#NUM!</v>
      </c>
      <c r="N42" s="95" t="e">
        <f t="shared" si="4"/>
        <v>#NUM!</v>
      </c>
      <c r="O42" s="95" t="e">
        <f t="shared" si="5"/>
        <v>#NUM!</v>
      </c>
      <c r="P42" s="95" t="e">
        <f t="shared" si="26"/>
        <v>#N/A</v>
      </c>
      <c r="Q42" s="95" t="e">
        <f t="shared" si="6"/>
        <v>#NUM!</v>
      </c>
      <c r="R42" s="95" t="e">
        <f t="shared" si="7"/>
        <v>#NUM!</v>
      </c>
      <c r="S42" s="95" t="e">
        <f t="shared" si="8"/>
        <v>#NUM!</v>
      </c>
      <c r="T42" s="95" t="e">
        <f t="shared" si="9"/>
        <v>#NUM!</v>
      </c>
      <c r="U42" s="95" t="e">
        <f t="shared" si="10"/>
        <v>#N/A</v>
      </c>
      <c r="V42" s="95" t="e">
        <f t="shared" si="11"/>
        <v>#NUM!</v>
      </c>
      <c r="W42" s="95" t="e">
        <f t="shared" si="12"/>
        <v>#NUM!</v>
      </c>
      <c r="X42" s="95" t="e">
        <f t="shared" si="13"/>
        <v>#NUM!</v>
      </c>
      <c r="Y42" s="95" t="e">
        <f t="shared" si="14"/>
        <v>#NUM!</v>
      </c>
      <c r="Z42" s="95" t="e">
        <f t="shared" si="15"/>
        <v>#N/A</v>
      </c>
      <c r="AA42" s="95" t="e">
        <f t="shared" si="16"/>
        <v>#NUM!</v>
      </c>
      <c r="AB42" s="95" t="e">
        <f t="shared" si="17"/>
        <v>#NUM!</v>
      </c>
      <c r="AC42" s="95" t="e">
        <f t="shared" si="18"/>
        <v>#NUM!</v>
      </c>
      <c r="AD42" s="95" t="e">
        <f t="shared" si="19"/>
        <v>#NUM!</v>
      </c>
      <c r="AE42" s="95" t="e">
        <f t="shared" si="20"/>
        <v>#NUM!</v>
      </c>
      <c r="AF42" s="95" t="e">
        <f t="shared" si="21"/>
        <v>#N/A</v>
      </c>
      <c r="AG42" s="95" t="e">
        <f t="shared" si="22"/>
        <v>#NUM!</v>
      </c>
      <c r="AH42" s="95" t="e">
        <f t="shared" si="23"/>
        <v>#NUM!</v>
      </c>
      <c r="AI42" s="95" t="e">
        <f t="shared" si="24"/>
        <v>#NUM!</v>
      </c>
      <c r="AJ42" s="95" t="e">
        <f t="shared" si="25"/>
        <v>#N/A</v>
      </c>
    </row>
    <row r="43" spans="1:36" ht="12.95" customHeight="1" x14ac:dyDescent="0.15">
      <c r="A43" s="94"/>
      <c r="B43" s="107"/>
      <c r="C43" s="107"/>
      <c r="D43" s="94"/>
      <c r="E43" s="94"/>
      <c r="F43" s="4" t="str">
        <f t="shared" si="0"/>
        <v/>
      </c>
      <c r="G43" s="94"/>
      <c r="H43" s="94"/>
      <c r="I43" s="94"/>
      <c r="K43" s="95" t="e">
        <f t="shared" si="1"/>
        <v>#NUM!</v>
      </c>
      <c r="L43" s="95" t="e">
        <f t="shared" si="2"/>
        <v>#NUM!</v>
      </c>
      <c r="M43" s="95" t="e">
        <f t="shared" si="3"/>
        <v>#NUM!</v>
      </c>
      <c r="N43" s="95" t="e">
        <f t="shared" si="4"/>
        <v>#NUM!</v>
      </c>
      <c r="O43" s="95" t="e">
        <f t="shared" si="5"/>
        <v>#NUM!</v>
      </c>
      <c r="P43" s="95" t="e">
        <f t="shared" si="26"/>
        <v>#N/A</v>
      </c>
      <c r="Q43" s="95" t="e">
        <f t="shared" si="6"/>
        <v>#NUM!</v>
      </c>
      <c r="R43" s="95" t="e">
        <f t="shared" si="7"/>
        <v>#NUM!</v>
      </c>
      <c r="S43" s="95" t="e">
        <f t="shared" si="8"/>
        <v>#NUM!</v>
      </c>
      <c r="T43" s="95" t="e">
        <f t="shared" si="9"/>
        <v>#NUM!</v>
      </c>
      <c r="U43" s="95" t="e">
        <f t="shared" si="10"/>
        <v>#N/A</v>
      </c>
      <c r="V43" s="95" t="e">
        <f t="shared" si="11"/>
        <v>#NUM!</v>
      </c>
      <c r="W43" s="95" t="e">
        <f t="shared" si="12"/>
        <v>#NUM!</v>
      </c>
      <c r="X43" s="95" t="e">
        <f t="shared" si="13"/>
        <v>#NUM!</v>
      </c>
      <c r="Y43" s="95" t="e">
        <f t="shared" si="14"/>
        <v>#NUM!</v>
      </c>
      <c r="Z43" s="95" t="e">
        <f t="shared" si="15"/>
        <v>#N/A</v>
      </c>
      <c r="AA43" s="95" t="e">
        <f t="shared" si="16"/>
        <v>#NUM!</v>
      </c>
      <c r="AB43" s="95" t="e">
        <f t="shared" si="17"/>
        <v>#NUM!</v>
      </c>
      <c r="AC43" s="95" t="e">
        <f t="shared" si="18"/>
        <v>#NUM!</v>
      </c>
      <c r="AD43" s="95" t="e">
        <f t="shared" si="19"/>
        <v>#NUM!</v>
      </c>
      <c r="AE43" s="95" t="e">
        <f t="shared" si="20"/>
        <v>#NUM!</v>
      </c>
      <c r="AF43" s="95" t="e">
        <f t="shared" si="21"/>
        <v>#N/A</v>
      </c>
      <c r="AG43" s="95" t="e">
        <f t="shared" si="22"/>
        <v>#NUM!</v>
      </c>
      <c r="AH43" s="95" t="e">
        <f t="shared" si="23"/>
        <v>#NUM!</v>
      </c>
      <c r="AI43" s="95" t="e">
        <f t="shared" si="24"/>
        <v>#NUM!</v>
      </c>
      <c r="AJ43" s="95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4" t="s">
        <v>18</v>
      </c>
      <c r="D46" s="94" t="s">
        <v>19</v>
      </c>
      <c r="E46" s="94" t="s">
        <v>20</v>
      </c>
      <c r="F46" s="10"/>
      <c r="G46" s="5" t="s">
        <v>21</v>
      </c>
      <c r="H46" s="12"/>
      <c r="I46" s="104" t="s">
        <v>322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22</v>
      </c>
      <c r="D47" s="14">
        <f>COUNTIF(G4:G43,"*下層*")</f>
        <v>0</v>
      </c>
      <c r="E47" s="14">
        <f>COUNTA(A4:A43)</f>
        <v>22</v>
      </c>
      <c r="F47" s="10"/>
      <c r="G47" s="15">
        <f>C47*100</f>
        <v>2200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15</v>
      </c>
      <c r="D48" s="14" t="str">
        <f>IF(D47&gt;0,ROUND(SUMIF(G4:G43,"*下層*",E4:E43)/D47,0),"")</f>
        <v/>
      </c>
      <c r="E48" s="14">
        <f>ROUND(SUM(E4:E43)/E47,0)</f>
        <v>15</v>
      </c>
      <c r="F48" s="13"/>
      <c r="G48" s="15">
        <f>C48</f>
        <v>15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15</v>
      </c>
      <c r="D49" s="14" t="str">
        <f>IF(D47&gt;0,ROUND(SUMIF(G4:G43,"*下層*",D4:D43)/D47,0),"")</f>
        <v/>
      </c>
      <c r="E49" s="14">
        <f>ROUND(SUM(D4:D43)/E47,0)</f>
        <v>15</v>
      </c>
      <c r="F49" s="13"/>
      <c r="G49" s="15">
        <f>C49</f>
        <v>15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3.6900000000000008</v>
      </c>
      <c r="D50" s="16">
        <f>SUMIF(G4:G43,"*下層*",F4:F43)</f>
        <v>0</v>
      </c>
      <c r="E50" s="4">
        <f>SUM(F4:F43)</f>
        <v>3.6900000000000008</v>
      </c>
      <c r="F50" s="13"/>
      <c r="G50" s="17">
        <f>C50*100</f>
        <v>369.00000000000006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形状比＝100、Sr＝14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4" t="s">
        <v>18</v>
      </c>
      <c r="D53" s="94" t="s">
        <v>19</v>
      </c>
      <c r="E53" s="94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16</v>
      </c>
      <c r="D54" s="14">
        <f>COUNTIF(H4:H43,"▲")</f>
        <v>0</v>
      </c>
      <c r="E54" s="14">
        <f>COUNTA(H4:H43)</f>
        <v>16</v>
      </c>
      <c r="F54" s="10"/>
      <c r="G54" s="15">
        <f>C54*100</f>
        <v>1600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13</v>
      </c>
      <c r="D55" s="14" t="str">
        <f>IF(D54&gt;0,ROUND(SUMIF(H4:H43,"▲",E4:E43)/D54,0),"")</f>
        <v/>
      </c>
      <c r="E55" s="14">
        <f>ROUND(SUMIF(H4:H43,"*",E4:E43)/E54,0)</f>
        <v>13</v>
      </c>
      <c r="F55" s="13"/>
      <c r="G55" s="15">
        <f>C55</f>
        <v>13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14</v>
      </c>
      <c r="D56" s="14" t="str">
        <f>IF(D54&gt;0,ROUND(SUMIF(H4:H43,"▲",D4:D43)/D54,0),"")</f>
        <v/>
      </c>
      <c r="E56" s="14">
        <f>ROUND(SUMIF(H4:H43,"*",D4:D43)/E54,0)</f>
        <v>14</v>
      </c>
      <c r="F56" s="13"/>
      <c r="G56" s="15">
        <f>C56</f>
        <v>14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1.7999999999999998</v>
      </c>
      <c r="D57" s="16">
        <f>SUMIF(H4:H43,"▲",F4:F43)</f>
        <v>0</v>
      </c>
      <c r="E57" s="16">
        <f>SUM(C57:D57)</f>
        <v>1.7999999999999998</v>
      </c>
      <c r="F57" s="13"/>
      <c r="G57" s="19">
        <f>C57*100</f>
        <v>179.99999999999997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4" t="s">
        <v>18</v>
      </c>
      <c r="D60" s="94" t="s">
        <v>19</v>
      </c>
      <c r="E60" s="94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72.7</v>
      </c>
      <c r="D61" s="20" t="str">
        <f>IF(D47&gt;0,ROUND(D54/D47*100,1),"")</f>
        <v/>
      </c>
      <c r="E61" s="20">
        <f>ROUND(E54/E47*100,1)</f>
        <v>72.7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48.8</v>
      </c>
      <c r="D62" s="20" t="str">
        <f>IF(D47&gt;0,ROUND(D57/D50*100,1),"")</f>
        <v/>
      </c>
      <c r="E62" s="20">
        <f>ROUND(E57/E50*100,1)</f>
        <v>48.8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4" t="s">
        <v>18</v>
      </c>
      <c r="D65" s="94" t="s">
        <v>19</v>
      </c>
      <c r="E65" s="94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6</v>
      </c>
      <c r="D66" s="14">
        <f>D47-D54</f>
        <v>0</v>
      </c>
      <c r="E66" s="14">
        <f>SUM(C66:D66)</f>
        <v>6</v>
      </c>
      <c r="F66" s="10"/>
      <c r="G66" s="15">
        <f>C66*100</f>
        <v>600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19</v>
      </c>
      <c r="D67" s="14" t="str">
        <f>IF(D66&gt;0,ROUND(SUMIFS(E4:E43,G4:G43,"*下層*",H4:H43,"")/D66,0),"")</f>
        <v/>
      </c>
      <c r="E67" s="14">
        <f>IF(E66&gt;0,ROUND(SUMIF(H4:H43,"",E4:E43)/E66,0),"")</f>
        <v>19</v>
      </c>
      <c r="F67" s="13"/>
      <c r="G67" s="15">
        <f>C67</f>
        <v>19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21</v>
      </c>
      <c r="D68" s="14" t="str">
        <f>IF(D66&gt;0,ROUND(SUMIFS(D4:D43,G4:G43,"*下層*",H4:H43,"")/D66,0),"")</f>
        <v/>
      </c>
      <c r="E68" s="14">
        <f>IF(E66&gt;0,ROUND(SUMIF(H4:H43,"",D4:D43)/E66,0),"")</f>
        <v>21</v>
      </c>
      <c r="F68" s="13"/>
      <c r="G68" s="15">
        <f>C68</f>
        <v>21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1.890000000000001</v>
      </c>
      <c r="D69" s="16" t="str">
        <f>IF(D66&gt;0,D50-D57,"")</f>
        <v/>
      </c>
      <c r="E69" s="4">
        <f>SUM(C69:D69)</f>
        <v>1.890000000000001</v>
      </c>
      <c r="F69" s="13"/>
      <c r="G69" s="17">
        <f>C69*100</f>
        <v>189.00000000000011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形状比＝90、Sr＝21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5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5" priority="16" stopIfTrue="1">
      <formula>AND(($H4="スギ"),(#REF!&lt;12))</formula>
    </cfRule>
  </conditionalFormatting>
  <conditionalFormatting sqref="L4:L43">
    <cfRule type="expression" dxfId="94" priority="15" stopIfTrue="1">
      <formula>AND(($H4="スギ"),(#REF!&lt;22),(#REF!&gt;=12))</formula>
    </cfRule>
  </conditionalFormatting>
  <conditionalFormatting sqref="M4:M43">
    <cfRule type="expression" dxfId="93" priority="14" stopIfTrue="1">
      <formula>AND(($H4="スギ"),(#REF!&lt;32),(#REF!&gt;=22))</formula>
    </cfRule>
  </conditionalFormatting>
  <conditionalFormatting sqref="N4:N43">
    <cfRule type="expression" dxfId="92" priority="13" stopIfTrue="1">
      <formula>AND(($H4="スギ"),(#REF!&lt;42),(#REF!&gt;=32))</formula>
    </cfRule>
  </conditionalFormatting>
  <conditionalFormatting sqref="U4:U43 Z4:AF43 AJ4:AJ43 O4:P43">
    <cfRule type="expression" dxfId="91" priority="12" stopIfTrue="1">
      <formula>AND(($H4="スギ"),(#REF!&gt;=42))</formula>
    </cfRule>
  </conditionalFormatting>
  <conditionalFormatting sqref="Q4:Q43 AA4:AA43">
    <cfRule type="expression" dxfId="90" priority="11" stopIfTrue="1">
      <formula>AND(($H4="ヒノキ"),(#REF!&lt;12))</formula>
    </cfRule>
  </conditionalFormatting>
  <conditionalFormatting sqref="R4:R43 AB4:AE43">
    <cfRule type="expression" dxfId="89" priority="10" stopIfTrue="1">
      <formula>AND(($H4="ヒノキ"),(#REF!&lt;22),(#REF!&gt;=12))</formula>
    </cfRule>
  </conditionalFormatting>
  <conditionalFormatting sqref="S4:S43">
    <cfRule type="expression" dxfId="88" priority="9" stopIfTrue="1">
      <formula>AND(($H4="ヒノキ"),(#REF!&lt;32),(#REF!&gt;=22))</formula>
    </cfRule>
  </conditionalFormatting>
  <conditionalFormatting sqref="T4:U43 Z4:AF43 AJ4:AJ43">
    <cfRule type="expression" dxfId="87" priority="8" stopIfTrue="1">
      <formula>AND(($H4="ヒノキ"),(#REF!&gt;=32))</formula>
    </cfRule>
  </conditionalFormatting>
  <conditionalFormatting sqref="V4:V43 AA4:AA43">
    <cfRule type="expression" dxfId="86" priority="7" stopIfTrue="1">
      <formula>AND(($H4="アカマツ"),(#REF!&lt;12))</formula>
    </cfRule>
  </conditionalFormatting>
  <conditionalFormatting sqref="W4:W43 AB4:AB43">
    <cfRule type="expression" dxfId="85" priority="6" stopIfTrue="1">
      <formula>AND(($H4="アカマツ"),(#REF!&lt;22),(#REF!&gt;=12))</formula>
    </cfRule>
  </conditionalFormatting>
  <conditionalFormatting sqref="X4:X43 AC4:AC43">
    <cfRule type="expression" dxfId="84" priority="5" stopIfTrue="1">
      <formula>AND(($H4="アカマツ"),(#REF!&lt;42),(#REF!&gt;=22))</formula>
    </cfRule>
  </conditionalFormatting>
  <conditionalFormatting sqref="Y4:AF43 AJ4:AJ43">
    <cfRule type="expression" dxfId="83" priority="4" stopIfTrue="1">
      <formula>AND(($H4="アカマツ"),(#REF!&gt;=42))</formula>
    </cfRule>
  </conditionalFormatting>
  <conditionalFormatting sqref="AG4:AG43">
    <cfRule type="expression" dxfId="82" priority="3" stopIfTrue="1">
      <formula>AND(($H4&lt;&gt;"スギ"),($H4&lt;&gt;"ヒノキ"),($H4&lt;&gt;"アカマツ"),(#REF!&lt;12))</formula>
    </cfRule>
  </conditionalFormatting>
  <conditionalFormatting sqref="AH4:AH43">
    <cfRule type="expression" dxfId="8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AF22A-2504-482B-BFC1-BCF0408EC404}">
  <sheetPr>
    <tabColor rgb="FFFF0000"/>
  </sheetPr>
  <dimension ref="A1:U99"/>
  <sheetViews>
    <sheetView tabSelected="1" topLeftCell="A28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272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273</v>
      </c>
      <c r="E2" s="50" t="s">
        <v>274</v>
      </c>
      <c r="F2" s="50" t="s">
        <v>275</v>
      </c>
      <c r="G2" s="50" t="s">
        <v>276</v>
      </c>
      <c r="H2" s="50" t="s">
        <v>277</v>
      </c>
      <c r="I2" s="50" t="s">
        <v>278</v>
      </c>
      <c r="J2" s="22"/>
    </row>
    <row r="3" spans="1:21" ht="24" customHeight="1" x14ac:dyDescent="0.15">
      <c r="A3" s="129" t="s">
        <v>35</v>
      </c>
      <c r="B3" s="129"/>
      <c r="C3" s="130"/>
      <c r="D3" s="23" t="s">
        <v>279</v>
      </c>
      <c r="E3" s="23" t="s">
        <v>280</v>
      </c>
      <c r="F3" s="23" t="s">
        <v>281</v>
      </c>
      <c r="G3" s="23" t="s">
        <v>282</v>
      </c>
      <c r="H3" s="23" t="s">
        <v>283</v>
      </c>
      <c r="I3" s="23" t="s">
        <v>284</v>
      </c>
      <c r="J3" s="23"/>
    </row>
    <row r="5" spans="1:21" ht="14.25" x14ac:dyDescent="0.15">
      <c r="A5" s="134" t="str">
        <f>D1</f>
        <v>S-38広葉樹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No56</v>
      </c>
      <c r="E9" s="26" t="str">
        <f t="shared" si="0"/>
        <v>No57</v>
      </c>
      <c r="F9" s="26" t="str">
        <f t="shared" si="0"/>
        <v>No58</v>
      </c>
      <c r="G9" s="26" t="str">
        <f t="shared" si="0"/>
        <v>No59</v>
      </c>
      <c r="H9" s="26" t="str">
        <f t="shared" si="0"/>
        <v>No60</v>
      </c>
      <c r="I9" s="26" t="str">
        <f t="shared" si="0"/>
        <v>No61</v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20</v>
      </c>
      <c r="D10" s="94">
        <f t="shared" ref="D10:J10" ca="1" si="1">IF(D$2&lt;&gt;"",INDIRECT(D$2&amp;"!C47"),"")</f>
        <v>13</v>
      </c>
      <c r="E10" s="94">
        <f t="shared" ca="1" si="1"/>
        <v>25</v>
      </c>
      <c r="F10" s="94">
        <f t="shared" ca="1" si="1"/>
        <v>22</v>
      </c>
      <c r="G10" s="94">
        <f t="shared" ca="1" si="1"/>
        <v>19</v>
      </c>
      <c r="H10" s="94">
        <f t="shared" ca="1" si="1"/>
        <v>21</v>
      </c>
      <c r="I10" s="94">
        <f t="shared" ca="1" si="1"/>
        <v>22</v>
      </c>
      <c r="J10" s="94" t="str">
        <f t="shared" ca="1" si="1"/>
        <v/>
      </c>
      <c r="K10" s="28">
        <f ca="1">C10*100</f>
        <v>2000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13</v>
      </c>
      <c r="D11" s="94">
        <f t="shared" ref="D11:J11" ca="1" si="2">IF(D$2&lt;&gt;"",INDIRECT(D$2&amp;"!C48"),"")</f>
        <v>12</v>
      </c>
      <c r="E11" s="94">
        <f t="shared" ca="1" si="2"/>
        <v>12</v>
      </c>
      <c r="F11" s="94">
        <f t="shared" ca="1" si="2"/>
        <v>14</v>
      </c>
      <c r="G11" s="94">
        <f t="shared" ca="1" si="2"/>
        <v>13</v>
      </c>
      <c r="H11" s="94">
        <f t="shared" ca="1" si="2"/>
        <v>12</v>
      </c>
      <c r="I11" s="94">
        <f t="shared" ca="1" si="2"/>
        <v>15</v>
      </c>
      <c r="J11" s="94" t="str">
        <f t="shared" ca="1" si="2"/>
        <v/>
      </c>
      <c r="K11" s="29">
        <f ca="1">C11</f>
        <v>13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14</v>
      </c>
      <c r="D12" s="94">
        <f t="shared" ref="D12:J12" ca="1" si="3">IF(D$2&lt;&gt;"",INDIRECT(D$2&amp;"!C49"),"")</f>
        <v>15</v>
      </c>
      <c r="E12" s="94">
        <f t="shared" ca="1" si="3"/>
        <v>13</v>
      </c>
      <c r="F12" s="94">
        <f t="shared" ca="1" si="3"/>
        <v>14</v>
      </c>
      <c r="G12" s="94">
        <f t="shared" ca="1" si="3"/>
        <v>15</v>
      </c>
      <c r="H12" s="94">
        <f t="shared" ca="1" si="3"/>
        <v>14</v>
      </c>
      <c r="I12" s="94">
        <f t="shared" ca="1" si="3"/>
        <v>15</v>
      </c>
      <c r="J12" s="94" t="str">
        <f t="shared" ca="1" si="3"/>
        <v/>
      </c>
      <c r="K12" s="29">
        <f ca="1">C12</f>
        <v>14</v>
      </c>
    </row>
    <row r="13" spans="1:21" ht="12.75" customHeight="1" x14ac:dyDescent="0.15">
      <c r="A13" s="100" t="s">
        <v>25</v>
      </c>
      <c r="B13" s="101"/>
      <c r="C13" s="4">
        <f ca="1">ROUND(AVERAGE(D13:J13),3)</f>
        <v>2.6749999999999998</v>
      </c>
      <c r="D13" s="30">
        <f t="shared" ref="D13:J13" ca="1" si="4">IF(D$2&lt;&gt;"",INDIRECT(D$2&amp;"!C50"),"")</f>
        <v>1.5200000000000005</v>
      </c>
      <c r="E13" s="30">
        <f t="shared" ca="1" si="4"/>
        <v>2.2999999999999998</v>
      </c>
      <c r="F13" s="30">
        <f t="shared" ca="1" si="4"/>
        <v>2.8400000000000003</v>
      </c>
      <c r="G13" s="30">
        <f t="shared" ca="1" si="4"/>
        <v>3.2299999999999995</v>
      </c>
      <c r="H13" s="30">
        <f t="shared" ca="1" si="4"/>
        <v>2.4700000000000002</v>
      </c>
      <c r="I13" s="30">
        <f t="shared" ca="1" si="4"/>
        <v>3.6900000000000008</v>
      </c>
      <c r="J13" s="30" t="str">
        <f t="shared" ca="1" si="4"/>
        <v/>
      </c>
      <c r="K13" s="31">
        <f ca="1">C13*100</f>
        <v>267.5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形状比＝93、Sr＝17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No56</v>
      </c>
      <c r="E17" s="26" t="str">
        <f t="shared" si="5"/>
        <v>No57</v>
      </c>
      <c r="F17" s="26" t="str">
        <f t="shared" si="5"/>
        <v>No58</v>
      </c>
      <c r="G17" s="26" t="str">
        <f t="shared" si="5"/>
        <v>No59</v>
      </c>
      <c r="H17" s="26" t="str">
        <f t="shared" si="5"/>
        <v>No60</v>
      </c>
      <c r="I17" s="26" t="str">
        <f t="shared" si="5"/>
        <v>No61</v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94">
        <f t="shared" ref="D18:J18" ca="1" si="6">IF(D$2&lt;&gt;"",INDIRECT(D$2&amp;"!D47"),"")</f>
        <v>0</v>
      </c>
      <c r="E18" s="94">
        <f t="shared" ca="1" si="6"/>
        <v>0</v>
      </c>
      <c r="F18" s="94">
        <f t="shared" ca="1" si="6"/>
        <v>0</v>
      </c>
      <c r="G18" s="94">
        <f t="shared" ca="1" si="6"/>
        <v>0</v>
      </c>
      <c r="H18" s="94">
        <f t="shared" ca="1" si="6"/>
        <v>0</v>
      </c>
      <c r="I18" s="94">
        <f t="shared" ca="1" si="6"/>
        <v>0</v>
      </c>
      <c r="J18" s="94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94" t="str">
        <f t="shared" ref="D19:J19" ca="1" si="7">IF(D$2&lt;&gt;"",INDIRECT(D$2&amp;"!D48"),"")</f>
        <v/>
      </c>
      <c r="E19" s="94" t="str">
        <f t="shared" ca="1" si="7"/>
        <v/>
      </c>
      <c r="F19" s="94" t="str">
        <f t="shared" ca="1" si="7"/>
        <v/>
      </c>
      <c r="G19" s="94" t="str">
        <f t="shared" ca="1" si="7"/>
        <v/>
      </c>
      <c r="H19" s="94" t="str">
        <f t="shared" ca="1" si="7"/>
        <v/>
      </c>
      <c r="I19" s="94" t="str">
        <f t="shared" ca="1" si="7"/>
        <v/>
      </c>
      <c r="J19" s="94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94" t="str">
        <f t="shared" ref="D20:J20" ca="1" si="8">IF(D$2&lt;&gt;"",INDIRECT(D$2&amp;"!D49"),"")</f>
        <v/>
      </c>
      <c r="E20" s="94" t="str">
        <f t="shared" ca="1" si="8"/>
        <v/>
      </c>
      <c r="F20" s="94" t="str">
        <f t="shared" ca="1" si="8"/>
        <v/>
      </c>
      <c r="G20" s="94" t="str">
        <f t="shared" ca="1" si="8"/>
        <v/>
      </c>
      <c r="H20" s="94" t="str">
        <f t="shared" ca="1" si="8"/>
        <v/>
      </c>
      <c r="I20" s="94" t="str">
        <f t="shared" ca="1" si="8"/>
        <v/>
      </c>
      <c r="J20" s="94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>
        <f t="shared" ca="1" si="9"/>
        <v>0</v>
      </c>
      <c r="H21" s="32">
        <f t="shared" ca="1" si="9"/>
        <v>0</v>
      </c>
      <c r="I21" s="32">
        <f t="shared" ca="1" si="9"/>
        <v>0</v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No56</v>
      </c>
      <c r="E24" s="26" t="str">
        <f t="shared" si="10"/>
        <v>No57</v>
      </c>
      <c r="F24" s="26" t="str">
        <f t="shared" si="10"/>
        <v>No58</v>
      </c>
      <c r="G24" s="26" t="str">
        <f t="shared" si="10"/>
        <v>No59</v>
      </c>
      <c r="H24" s="26" t="str">
        <f t="shared" si="10"/>
        <v>No60</v>
      </c>
      <c r="I24" s="26" t="str">
        <f t="shared" si="10"/>
        <v>No61</v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20</v>
      </c>
      <c r="D25" s="94">
        <f t="shared" ref="D25:J25" ca="1" si="11">IF(D$2&lt;&gt;"",INDIRECT(D$2&amp;"!E47"),"")</f>
        <v>13</v>
      </c>
      <c r="E25" s="94">
        <f t="shared" ca="1" si="11"/>
        <v>25</v>
      </c>
      <c r="F25" s="94">
        <f t="shared" ca="1" si="11"/>
        <v>22</v>
      </c>
      <c r="G25" s="94">
        <f t="shared" ca="1" si="11"/>
        <v>19</v>
      </c>
      <c r="H25" s="94">
        <f t="shared" ca="1" si="11"/>
        <v>21</v>
      </c>
      <c r="I25" s="94">
        <f t="shared" ca="1" si="11"/>
        <v>22</v>
      </c>
      <c r="J25" s="94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13</v>
      </c>
      <c r="D26" s="94">
        <f t="shared" ref="D26:J26" ca="1" si="12">IF(D$2&lt;&gt;"",INDIRECT(D$2&amp;"!E48"),"")</f>
        <v>12</v>
      </c>
      <c r="E26" s="94">
        <f t="shared" ca="1" si="12"/>
        <v>12</v>
      </c>
      <c r="F26" s="94">
        <f t="shared" ca="1" si="12"/>
        <v>14</v>
      </c>
      <c r="G26" s="94">
        <f t="shared" ca="1" si="12"/>
        <v>13</v>
      </c>
      <c r="H26" s="94">
        <f t="shared" ca="1" si="12"/>
        <v>12</v>
      </c>
      <c r="I26" s="94">
        <f t="shared" ca="1" si="12"/>
        <v>15</v>
      </c>
      <c r="J26" s="94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14</v>
      </c>
      <c r="D27" s="94">
        <f t="shared" ref="D27:J27" ca="1" si="13">IF(D$2&lt;&gt;"",INDIRECT(D$2&amp;"!E49"),"")</f>
        <v>15</v>
      </c>
      <c r="E27" s="94">
        <f t="shared" ca="1" si="13"/>
        <v>13</v>
      </c>
      <c r="F27" s="94">
        <f t="shared" ca="1" si="13"/>
        <v>14</v>
      </c>
      <c r="G27" s="94">
        <f t="shared" ca="1" si="13"/>
        <v>15</v>
      </c>
      <c r="H27" s="94">
        <f t="shared" ca="1" si="13"/>
        <v>14</v>
      </c>
      <c r="I27" s="94">
        <f t="shared" ca="1" si="13"/>
        <v>15</v>
      </c>
      <c r="J27" s="94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2.6749999999999998</v>
      </c>
      <c r="D28" s="30">
        <f t="shared" ref="D28:J28" ca="1" si="14">IF(D$2&lt;&gt;"",INDIRECT(D$2&amp;"!E50"),"")</f>
        <v>1.5200000000000005</v>
      </c>
      <c r="E28" s="30">
        <f t="shared" ca="1" si="14"/>
        <v>2.2999999999999998</v>
      </c>
      <c r="F28" s="30">
        <f t="shared" ca="1" si="14"/>
        <v>2.8400000000000003</v>
      </c>
      <c r="G28" s="30">
        <f t="shared" ca="1" si="14"/>
        <v>3.2299999999999995</v>
      </c>
      <c r="H28" s="30">
        <f t="shared" ca="1" si="14"/>
        <v>2.4700000000000002</v>
      </c>
      <c r="I28" s="30">
        <f t="shared" ca="1" si="14"/>
        <v>3.6900000000000008</v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No56</v>
      </c>
      <c r="E32" s="26" t="str">
        <f t="shared" si="15"/>
        <v>No57</v>
      </c>
      <c r="F32" s="26" t="str">
        <f t="shared" si="15"/>
        <v>No58</v>
      </c>
      <c r="G32" s="26" t="str">
        <f t="shared" si="15"/>
        <v>No59</v>
      </c>
      <c r="H32" s="26" t="str">
        <f t="shared" si="15"/>
        <v>No60</v>
      </c>
      <c r="I32" s="26" t="str">
        <f t="shared" si="15"/>
        <v>No61</v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15</v>
      </c>
      <c r="D33" s="94">
        <f t="shared" ref="D33:J33" ca="1" si="16">IF(D$2&lt;&gt;"",INDIRECT(D$2&amp;"!C54"),"")</f>
        <v>10</v>
      </c>
      <c r="E33" s="94">
        <f t="shared" ca="1" si="16"/>
        <v>18</v>
      </c>
      <c r="F33" s="94">
        <f t="shared" ca="1" si="16"/>
        <v>16</v>
      </c>
      <c r="G33" s="94">
        <f t="shared" ca="1" si="16"/>
        <v>14</v>
      </c>
      <c r="H33" s="94">
        <f t="shared" ca="1" si="16"/>
        <v>16</v>
      </c>
      <c r="I33" s="94">
        <f t="shared" ca="1" si="16"/>
        <v>16</v>
      </c>
      <c r="J33" s="94" t="str">
        <f t="shared" ca="1" si="16"/>
        <v/>
      </c>
      <c r="K33" s="28">
        <f ca="1">C33*100</f>
        <v>1500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12</v>
      </c>
      <c r="D34" s="94">
        <f t="shared" ref="D34:J34" ca="1" si="17">IF(D$2&lt;&gt;"",INDIRECT(D$2&amp;"!C55"),"")</f>
        <v>12</v>
      </c>
      <c r="E34" s="94">
        <f t="shared" ca="1" si="17"/>
        <v>11</v>
      </c>
      <c r="F34" s="94">
        <f t="shared" ca="1" si="17"/>
        <v>12</v>
      </c>
      <c r="G34" s="94">
        <f t="shared" ca="1" si="17"/>
        <v>12</v>
      </c>
      <c r="H34" s="94">
        <f t="shared" ca="1" si="17"/>
        <v>10</v>
      </c>
      <c r="I34" s="94">
        <f t="shared" ca="1" si="17"/>
        <v>13</v>
      </c>
      <c r="J34" s="94" t="str">
        <f t="shared" ca="1" si="17"/>
        <v/>
      </c>
      <c r="K34" s="29">
        <f ca="1">C34</f>
        <v>12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13</v>
      </c>
      <c r="D35" s="94">
        <f t="shared" ref="D35:J35" ca="1" si="18">IF(D$2&lt;&gt;"",INDIRECT(D$2&amp;"!C56"),"")</f>
        <v>14</v>
      </c>
      <c r="E35" s="94">
        <f t="shared" ca="1" si="18"/>
        <v>11</v>
      </c>
      <c r="F35" s="94">
        <f t="shared" ca="1" si="18"/>
        <v>13</v>
      </c>
      <c r="G35" s="94">
        <f t="shared" ca="1" si="18"/>
        <v>14</v>
      </c>
      <c r="H35" s="94">
        <f t="shared" ca="1" si="18"/>
        <v>11</v>
      </c>
      <c r="I35" s="94">
        <f t="shared" ca="1" si="18"/>
        <v>14</v>
      </c>
      <c r="J35" s="94" t="str">
        <f t="shared" ca="1" si="18"/>
        <v/>
      </c>
      <c r="K35" s="29">
        <f ca="1">C35</f>
        <v>13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1.407</v>
      </c>
      <c r="D36" s="30">
        <f t="shared" ref="D36:J36" ca="1" si="19">IF(D$2&lt;&gt;"",INDIRECT(D$2&amp;"!C57"),"")</f>
        <v>0.91</v>
      </c>
      <c r="E36" s="30">
        <f t="shared" ca="1" si="19"/>
        <v>1.21</v>
      </c>
      <c r="F36" s="30">
        <f t="shared" ca="1" si="19"/>
        <v>1.6000000000000003</v>
      </c>
      <c r="G36" s="30">
        <f t="shared" ca="1" si="19"/>
        <v>1.95</v>
      </c>
      <c r="H36" s="30">
        <f t="shared" ca="1" si="19"/>
        <v>0.97</v>
      </c>
      <c r="I36" s="30">
        <f t="shared" ca="1" si="19"/>
        <v>1.7999999999999998</v>
      </c>
      <c r="J36" s="30" t="str">
        <f t="shared" ca="1" si="19"/>
        <v/>
      </c>
      <c r="K36" s="31">
        <f ca="1">C36*100</f>
        <v>140.69999999999999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No56</v>
      </c>
      <c r="E39" s="26" t="str">
        <f t="shared" si="20"/>
        <v>No57</v>
      </c>
      <c r="F39" s="26" t="str">
        <f t="shared" si="20"/>
        <v>No58</v>
      </c>
      <c r="G39" s="26" t="str">
        <f t="shared" si="20"/>
        <v>No59</v>
      </c>
      <c r="H39" s="26" t="str">
        <f t="shared" si="20"/>
        <v>No60</v>
      </c>
      <c r="I39" s="26" t="str">
        <f t="shared" si="20"/>
        <v>No61</v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94">
        <f t="shared" ref="D40:J40" ca="1" si="21">IF(D$2&lt;&gt;"",INDIRECT(D$2&amp;"!D54"),"")</f>
        <v>0</v>
      </c>
      <c r="E40" s="94">
        <f t="shared" ca="1" si="21"/>
        <v>0</v>
      </c>
      <c r="F40" s="94">
        <f t="shared" ca="1" si="21"/>
        <v>0</v>
      </c>
      <c r="G40" s="94">
        <f t="shared" ca="1" si="21"/>
        <v>0</v>
      </c>
      <c r="H40" s="94">
        <f t="shared" ca="1" si="21"/>
        <v>0</v>
      </c>
      <c r="I40" s="94">
        <f t="shared" ca="1" si="21"/>
        <v>0</v>
      </c>
      <c r="J40" s="94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94" t="str">
        <f t="shared" ref="D41:J41" ca="1" si="22">IF(D$2&lt;&gt;"",INDIRECT(D$2&amp;"!D55"),"")</f>
        <v/>
      </c>
      <c r="E41" s="94" t="str">
        <f t="shared" ca="1" si="22"/>
        <v/>
      </c>
      <c r="F41" s="94" t="str">
        <f t="shared" ca="1" si="22"/>
        <v/>
      </c>
      <c r="G41" s="94" t="str">
        <f t="shared" ca="1" si="22"/>
        <v/>
      </c>
      <c r="H41" s="94" t="str">
        <f t="shared" ca="1" si="22"/>
        <v/>
      </c>
      <c r="I41" s="94" t="str">
        <f t="shared" ca="1" si="22"/>
        <v/>
      </c>
      <c r="J41" s="94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94" t="str">
        <f t="shared" ref="D42:J42" ca="1" si="23">IF(D$2&lt;&gt;"",INDIRECT(D$2&amp;"!D56"),"")</f>
        <v/>
      </c>
      <c r="E42" s="94" t="str">
        <f t="shared" ca="1" si="23"/>
        <v/>
      </c>
      <c r="F42" s="94" t="str">
        <f t="shared" ca="1" si="23"/>
        <v/>
      </c>
      <c r="G42" s="94" t="str">
        <f t="shared" ca="1" si="23"/>
        <v/>
      </c>
      <c r="H42" s="94" t="str">
        <f t="shared" ca="1" si="23"/>
        <v/>
      </c>
      <c r="I42" s="94" t="str">
        <f t="shared" ca="1" si="23"/>
        <v/>
      </c>
      <c r="J42" s="94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>
        <f t="shared" ca="1" si="24"/>
        <v>0</v>
      </c>
      <c r="H43" s="32">
        <f t="shared" ca="1" si="24"/>
        <v>0</v>
      </c>
      <c r="I43" s="32">
        <f t="shared" ca="1" si="24"/>
        <v>0</v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No56</v>
      </c>
      <c r="E46" s="26" t="str">
        <f t="shared" si="25"/>
        <v>No57</v>
      </c>
      <c r="F46" s="26" t="str">
        <f t="shared" si="25"/>
        <v>No58</v>
      </c>
      <c r="G46" s="26" t="str">
        <f t="shared" si="25"/>
        <v>No59</v>
      </c>
      <c r="H46" s="26" t="str">
        <f t="shared" si="25"/>
        <v>No60</v>
      </c>
      <c r="I46" s="26" t="str">
        <f t="shared" si="25"/>
        <v>No61</v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15</v>
      </c>
      <c r="D47" s="94">
        <f t="shared" ref="D47:J47" ca="1" si="26">IF(D$2&lt;&gt;"",INDIRECT(D$2&amp;"!E54"),"")</f>
        <v>10</v>
      </c>
      <c r="E47" s="94">
        <f t="shared" ca="1" si="26"/>
        <v>18</v>
      </c>
      <c r="F47" s="94">
        <f t="shared" ca="1" si="26"/>
        <v>16</v>
      </c>
      <c r="G47" s="94">
        <f t="shared" ca="1" si="26"/>
        <v>14</v>
      </c>
      <c r="H47" s="94">
        <f t="shared" ca="1" si="26"/>
        <v>16</v>
      </c>
      <c r="I47" s="94">
        <f t="shared" ca="1" si="26"/>
        <v>16</v>
      </c>
      <c r="J47" s="94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12</v>
      </c>
      <c r="D48" s="94">
        <f t="shared" ref="D48:J48" ca="1" si="27">IF(D$2&lt;&gt;"",INDIRECT(D$2&amp;"!E55"),"")</f>
        <v>12</v>
      </c>
      <c r="E48" s="94">
        <f t="shared" ca="1" si="27"/>
        <v>11</v>
      </c>
      <c r="F48" s="94">
        <f t="shared" ca="1" si="27"/>
        <v>12</v>
      </c>
      <c r="G48" s="94">
        <f t="shared" ca="1" si="27"/>
        <v>12</v>
      </c>
      <c r="H48" s="94">
        <f t="shared" ca="1" si="27"/>
        <v>10</v>
      </c>
      <c r="I48" s="94">
        <f t="shared" ca="1" si="27"/>
        <v>13</v>
      </c>
      <c r="J48" s="94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13</v>
      </c>
      <c r="D49" s="94">
        <f t="shared" ref="D49:J49" ca="1" si="28">IF(D$2&lt;&gt;"",INDIRECT(D$2&amp;"!E56"),"")</f>
        <v>14</v>
      </c>
      <c r="E49" s="94">
        <f t="shared" ca="1" si="28"/>
        <v>11</v>
      </c>
      <c r="F49" s="94">
        <f t="shared" ca="1" si="28"/>
        <v>13</v>
      </c>
      <c r="G49" s="94">
        <f t="shared" ca="1" si="28"/>
        <v>14</v>
      </c>
      <c r="H49" s="94">
        <f t="shared" ca="1" si="28"/>
        <v>11</v>
      </c>
      <c r="I49" s="94">
        <f t="shared" ca="1" si="28"/>
        <v>14</v>
      </c>
      <c r="J49" s="94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1.407</v>
      </c>
      <c r="D50" s="30">
        <f t="shared" ref="D50:J50" ca="1" si="29">IF(D$2&lt;&gt;"",INDIRECT(D$2&amp;"!E57"),"")</f>
        <v>0.91</v>
      </c>
      <c r="E50" s="30">
        <f t="shared" ca="1" si="29"/>
        <v>1.21</v>
      </c>
      <c r="F50" s="30">
        <f t="shared" ca="1" si="29"/>
        <v>1.6000000000000003</v>
      </c>
      <c r="G50" s="30">
        <f t="shared" ca="1" si="29"/>
        <v>1.95</v>
      </c>
      <c r="H50" s="30">
        <f t="shared" ca="1" si="29"/>
        <v>0.97</v>
      </c>
      <c r="I50" s="30">
        <f t="shared" ca="1" si="29"/>
        <v>1.7999999999999998</v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75</v>
      </c>
      <c r="D54" s="14" t="str">
        <f ca="1">IF($C$18=0,"",ROUND((C40/C18*100),1))</f>
        <v/>
      </c>
      <c r="E54" s="35">
        <f ca="1">ROUND((C47/C25*100),1)</f>
        <v>75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52.6</v>
      </c>
      <c r="D55" s="14" t="str">
        <f ca="1">IF($C$18=0,"",ROUND((C43/C21)*100,1))</f>
        <v/>
      </c>
      <c r="E55" s="35">
        <f ca="1">ROUND((C50/C28)*100,1)</f>
        <v>52.6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No56</v>
      </c>
      <c r="E59" s="26" t="str">
        <f t="shared" si="30"/>
        <v>No57</v>
      </c>
      <c r="F59" s="26" t="str">
        <f t="shared" si="30"/>
        <v>No58</v>
      </c>
      <c r="G59" s="26" t="str">
        <f t="shared" si="30"/>
        <v>No59</v>
      </c>
      <c r="H59" s="26" t="str">
        <f t="shared" si="30"/>
        <v>No60</v>
      </c>
      <c r="I59" s="26" t="str">
        <f t="shared" si="30"/>
        <v>No61</v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5</v>
      </c>
      <c r="D60" s="94">
        <f t="shared" ref="D60:J60" ca="1" si="31">IF(D$2&lt;&gt;"",INDIRECT(D$2&amp;"!C66"),"")</f>
        <v>3</v>
      </c>
      <c r="E60" s="94">
        <f t="shared" ca="1" si="31"/>
        <v>7</v>
      </c>
      <c r="F60" s="94">
        <f t="shared" ca="1" si="31"/>
        <v>6</v>
      </c>
      <c r="G60" s="94">
        <f t="shared" ca="1" si="31"/>
        <v>5</v>
      </c>
      <c r="H60" s="94">
        <f t="shared" ca="1" si="31"/>
        <v>5</v>
      </c>
      <c r="I60" s="94">
        <f t="shared" ca="1" si="31"/>
        <v>6</v>
      </c>
      <c r="J60" s="94" t="str">
        <f t="shared" ca="1" si="31"/>
        <v/>
      </c>
      <c r="K60" s="28">
        <f ca="1">C60*100</f>
        <v>500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17</v>
      </c>
      <c r="D61" s="94">
        <f t="shared" ref="D61:J61" ca="1" si="32">IF(D$2&lt;&gt;"",INDIRECT(D$2&amp;"!C67"),"")</f>
        <v>15</v>
      </c>
      <c r="E61" s="94">
        <f t="shared" ca="1" si="32"/>
        <v>14</v>
      </c>
      <c r="F61" s="94">
        <f t="shared" ca="1" si="32"/>
        <v>17</v>
      </c>
      <c r="G61" s="94">
        <f t="shared" ca="1" si="32"/>
        <v>17</v>
      </c>
      <c r="H61" s="94">
        <f t="shared" ca="1" si="32"/>
        <v>18</v>
      </c>
      <c r="I61" s="94">
        <f t="shared" ca="1" si="32"/>
        <v>19</v>
      </c>
      <c r="J61" s="94" t="str">
        <f t="shared" ca="1" si="32"/>
        <v/>
      </c>
      <c r="K61" s="29">
        <f ca="1">C61</f>
        <v>17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19</v>
      </c>
      <c r="D62" s="94">
        <f t="shared" ref="D62:J62" ca="1" si="33">IF(D$2&lt;&gt;"",INDIRECT(D$2&amp;"!C68"),"")</f>
        <v>19</v>
      </c>
      <c r="E62" s="94">
        <f t="shared" ca="1" si="33"/>
        <v>16</v>
      </c>
      <c r="F62" s="94">
        <f t="shared" ca="1" si="33"/>
        <v>18</v>
      </c>
      <c r="G62" s="94">
        <f t="shared" ca="1" si="33"/>
        <v>19</v>
      </c>
      <c r="H62" s="94">
        <f t="shared" ca="1" si="33"/>
        <v>21</v>
      </c>
      <c r="I62" s="94">
        <f t="shared" ca="1" si="33"/>
        <v>21</v>
      </c>
      <c r="J62" s="94" t="str">
        <f t="shared" ca="1" si="33"/>
        <v/>
      </c>
      <c r="K62" s="29">
        <f ca="1">C62</f>
        <v>19</v>
      </c>
    </row>
    <row r="63" spans="1:21" ht="12.75" customHeight="1" x14ac:dyDescent="0.15">
      <c r="A63" s="100" t="s">
        <v>25</v>
      </c>
      <c r="B63" s="101"/>
      <c r="C63" s="4">
        <f ca="1">ROUND(AVERAGE(D63:J63),3)</f>
        <v>1.268</v>
      </c>
      <c r="D63" s="30">
        <f t="shared" ref="D63:J63" ca="1" si="34">IF(D$2&lt;&gt;"",INDIRECT(D$2&amp;"!C69"),"")</f>
        <v>0.61000000000000043</v>
      </c>
      <c r="E63" s="30">
        <f t="shared" ca="1" si="34"/>
        <v>1.0899999999999999</v>
      </c>
      <c r="F63" s="30">
        <f t="shared" ca="1" si="34"/>
        <v>1.24</v>
      </c>
      <c r="G63" s="30">
        <f t="shared" ca="1" si="34"/>
        <v>1.2799999999999996</v>
      </c>
      <c r="H63" s="30">
        <f t="shared" ca="1" si="34"/>
        <v>1.5000000000000002</v>
      </c>
      <c r="I63" s="30">
        <f t="shared" ca="1" si="34"/>
        <v>1.890000000000001</v>
      </c>
      <c r="J63" s="30" t="str">
        <f t="shared" ca="1" si="34"/>
        <v/>
      </c>
      <c r="K63" s="31">
        <f ca="1">C63*100</f>
        <v>126.8</v>
      </c>
    </row>
    <row r="64" spans="1:21" ht="12.75" customHeight="1" x14ac:dyDescent="0.15">
      <c r="K64" s="18" t="str">
        <f ca="1">"形状比＝"&amp;ROUND(K61/K62*100,0)&amp;"、Sr＝"&amp;ROUND((10000/K60)^0.5/K61*100,0)</f>
        <v>形状比＝89、Sr＝26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No56</v>
      </c>
      <c r="E67" s="26" t="str">
        <f t="shared" si="35"/>
        <v>No57</v>
      </c>
      <c r="F67" s="26" t="str">
        <f t="shared" si="35"/>
        <v>No58</v>
      </c>
      <c r="G67" s="26" t="str">
        <f t="shared" si="35"/>
        <v>No59</v>
      </c>
      <c r="H67" s="26" t="str">
        <f t="shared" si="35"/>
        <v>No60</v>
      </c>
      <c r="I67" s="26" t="str">
        <f t="shared" si="35"/>
        <v>No61</v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94">
        <f t="shared" ref="D68:J68" ca="1" si="36">IF(D$2&lt;&gt;"",INDIRECT(D$2&amp;"!D66"),"")</f>
        <v>0</v>
      </c>
      <c r="E68" s="94">
        <f t="shared" ca="1" si="36"/>
        <v>0</v>
      </c>
      <c r="F68" s="94">
        <f t="shared" ca="1" si="36"/>
        <v>0</v>
      </c>
      <c r="G68" s="94">
        <f t="shared" ca="1" si="36"/>
        <v>0</v>
      </c>
      <c r="H68" s="94">
        <f t="shared" ca="1" si="36"/>
        <v>0</v>
      </c>
      <c r="I68" s="94">
        <f t="shared" ca="1" si="36"/>
        <v>0</v>
      </c>
      <c r="J68" s="94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94" t="str">
        <f t="shared" ref="D69:J69" ca="1" si="37">IF(D$2&lt;&gt;"",INDIRECT(D$2&amp;"!D67"),"")</f>
        <v/>
      </c>
      <c r="E69" s="94" t="str">
        <f t="shared" ca="1" si="37"/>
        <v/>
      </c>
      <c r="F69" s="94" t="str">
        <f t="shared" ca="1" si="37"/>
        <v/>
      </c>
      <c r="G69" s="94" t="str">
        <f t="shared" ca="1" si="37"/>
        <v/>
      </c>
      <c r="H69" s="94" t="str">
        <f t="shared" ca="1" si="37"/>
        <v/>
      </c>
      <c r="I69" s="94" t="str">
        <f t="shared" ca="1" si="37"/>
        <v/>
      </c>
      <c r="J69" s="94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94" t="str">
        <f t="shared" ref="D70:J70" ca="1" si="38">IF(D$2&lt;&gt;"",INDIRECT(D$2&amp;"!D68"),"")</f>
        <v/>
      </c>
      <c r="E70" s="94" t="str">
        <f t="shared" ca="1" si="38"/>
        <v/>
      </c>
      <c r="F70" s="94" t="str">
        <f t="shared" ca="1" si="38"/>
        <v/>
      </c>
      <c r="G70" s="94" t="str">
        <f t="shared" ca="1" si="38"/>
        <v/>
      </c>
      <c r="H70" s="94" t="str">
        <f t="shared" ca="1" si="38"/>
        <v/>
      </c>
      <c r="I70" s="94" t="str">
        <f t="shared" ca="1" si="38"/>
        <v/>
      </c>
      <c r="J70" s="94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No56</v>
      </c>
      <c r="E74" s="26" t="str">
        <f t="shared" si="40"/>
        <v>No57</v>
      </c>
      <c r="F74" s="26" t="str">
        <f t="shared" si="40"/>
        <v>No58</v>
      </c>
      <c r="G74" s="26" t="str">
        <f t="shared" si="40"/>
        <v>No59</v>
      </c>
      <c r="H74" s="26" t="str">
        <f t="shared" si="40"/>
        <v>No60</v>
      </c>
      <c r="I74" s="26" t="str">
        <f t="shared" si="40"/>
        <v>No61</v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5</v>
      </c>
      <c r="D75" s="94">
        <f t="shared" ref="D75:J75" ca="1" si="41">IF(D$2&lt;&gt;"",INDIRECT(D$2&amp;"!E66"),"")</f>
        <v>3</v>
      </c>
      <c r="E75" s="94">
        <f t="shared" ca="1" si="41"/>
        <v>7</v>
      </c>
      <c r="F75" s="94">
        <f t="shared" ca="1" si="41"/>
        <v>6</v>
      </c>
      <c r="G75" s="94">
        <f t="shared" ca="1" si="41"/>
        <v>5</v>
      </c>
      <c r="H75" s="94">
        <f t="shared" ca="1" si="41"/>
        <v>5</v>
      </c>
      <c r="I75" s="94">
        <f t="shared" ca="1" si="41"/>
        <v>6</v>
      </c>
      <c r="J75" s="94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17</v>
      </c>
      <c r="D76" s="94">
        <f t="shared" ref="D76:J76" ca="1" si="42">IF(D$2&lt;&gt;"",INDIRECT(D$2&amp;"!E67"),"")</f>
        <v>15</v>
      </c>
      <c r="E76" s="94">
        <f t="shared" ca="1" si="42"/>
        <v>14</v>
      </c>
      <c r="F76" s="94">
        <f t="shared" ca="1" si="42"/>
        <v>17</v>
      </c>
      <c r="G76" s="94">
        <f t="shared" ca="1" si="42"/>
        <v>17</v>
      </c>
      <c r="H76" s="94">
        <f t="shared" ca="1" si="42"/>
        <v>18</v>
      </c>
      <c r="I76" s="94">
        <f t="shared" ca="1" si="42"/>
        <v>19</v>
      </c>
      <c r="J76" s="94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19</v>
      </c>
      <c r="D77" s="94">
        <f t="shared" ref="D77:J77" ca="1" si="43">IF(D$2&lt;&gt;"",INDIRECT(D$2&amp;"!E68"),"")</f>
        <v>19</v>
      </c>
      <c r="E77" s="94">
        <f t="shared" ca="1" si="43"/>
        <v>16</v>
      </c>
      <c r="F77" s="94">
        <f t="shared" ca="1" si="43"/>
        <v>18</v>
      </c>
      <c r="G77" s="94">
        <f t="shared" ca="1" si="43"/>
        <v>19</v>
      </c>
      <c r="H77" s="94">
        <f t="shared" ca="1" si="43"/>
        <v>21</v>
      </c>
      <c r="I77" s="94">
        <f t="shared" ca="1" si="43"/>
        <v>21</v>
      </c>
      <c r="J77" s="94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1.268</v>
      </c>
      <c r="D78" s="30">
        <f t="shared" ref="D78:J78" ca="1" si="44">IF(D$2&lt;&gt;"",INDIRECT(D$2&amp;"!E69"),"")</f>
        <v>0.61000000000000043</v>
      </c>
      <c r="E78" s="30">
        <f t="shared" ca="1" si="44"/>
        <v>1.0899999999999999</v>
      </c>
      <c r="F78" s="30">
        <f t="shared" ca="1" si="44"/>
        <v>1.24</v>
      </c>
      <c r="G78" s="30">
        <f t="shared" ca="1" si="44"/>
        <v>1.2799999999999996</v>
      </c>
      <c r="H78" s="30">
        <f t="shared" ca="1" si="44"/>
        <v>1.5000000000000002</v>
      </c>
      <c r="I78" s="30">
        <f t="shared" ca="1" si="44"/>
        <v>1.890000000000001</v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370</v>
      </c>
    </row>
    <row r="93" spans="1:11" x14ac:dyDescent="0.15">
      <c r="B93" s="10" t="s">
        <v>371</v>
      </c>
    </row>
    <row r="94" spans="1:11" x14ac:dyDescent="0.15">
      <c r="B94" s="10" t="s">
        <v>329</v>
      </c>
    </row>
    <row r="95" spans="1:11" x14ac:dyDescent="0.15">
      <c r="B95" s="10" t="s">
        <v>372</v>
      </c>
    </row>
    <row r="96" spans="1:11" x14ac:dyDescent="0.15">
      <c r="B96" s="10" t="s">
        <v>373</v>
      </c>
    </row>
    <row r="97" spans="2:2" x14ac:dyDescent="0.15">
      <c r="B97" s="10" t="s">
        <v>374</v>
      </c>
    </row>
    <row r="99" spans="2:2" x14ac:dyDescent="0.15">
      <c r="B99" s="10" t="s">
        <v>375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35:B35"/>
    <mergeCell ref="A36:B36"/>
    <mergeCell ref="A38:B39"/>
    <mergeCell ref="C38:J38"/>
    <mergeCell ref="A40:B40"/>
    <mergeCell ref="A47:B4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A6D0F-05EE-437D-AC5B-FE201B6DDEEF}">
  <sheetPr>
    <tabColor rgb="FFFFFF00"/>
  </sheetPr>
  <dimension ref="A1:AJ120"/>
  <sheetViews>
    <sheetView showGridLines="0" tabSelected="1" view="pageBreakPreview" topLeftCell="A31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213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161</v>
      </c>
      <c r="B4" s="107" t="s">
        <v>56</v>
      </c>
      <c r="C4" s="107"/>
      <c r="D4" s="91">
        <v>26</v>
      </c>
      <c r="E4" s="91">
        <v>18</v>
      </c>
      <c r="F4" s="4">
        <f t="shared" ref="F4:F43" si="0">IF(D4&gt;0,IF(B4="スギ",P4,IF(B4="ヒノキ",U4,IF(B4="アカマツ",Z4,IF(B4="カラマツ",AF4,AJ4)))),"")</f>
        <v>0.43</v>
      </c>
      <c r="G4" s="5" t="s">
        <v>63</v>
      </c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0.42</v>
      </c>
      <c r="L4" s="92">
        <f t="shared" ref="L4:L43" si="2">ROUND(10^(-5+0.73504+1.83346*LOG(D4)+1.06569*LOG(E4)),2)</f>
        <v>0.46</v>
      </c>
      <c r="M4" s="92">
        <f t="shared" ref="M4:M43" si="3">ROUND(10^(-5+0.71514+1.74357*LOG(D4)+1.17719*LOG(E4)),2)</f>
        <v>0.46</v>
      </c>
      <c r="N4" s="92">
        <f t="shared" ref="N4:N43" si="4">ROUND(10^(-5+0.82956+1.76381*LOG(D4)+1.06412*LOG(E4)),2)</f>
        <v>0.46</v>
      </c>
      <c r="O4" s="92">
        <f t="shared" ref="O4:O43" si="5">ROUND(10^(-5+0.88226+1.79204*LOG(D4)+0.99303*LOG(E4)),2)</f>
        <v>0.46</v>
      </c>
      <c r="P4" s="92">
        <f>HLOOKUP($D4,K$3:O$43,MATCH($A4,$A$3:$A$43,0),1)</f>
        <v>0.46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0.42</v>
      </c>
      <c r="R4" s="92">
        <f t="shared" ref="R4:R43" si="7">ROUND(10^(1.905709*LOG(D4)+1.011385*LOG(E4)-4.293729),2)</f>
        <v>0.47</v>
      </c>
      <c r="S4" s="92">
        <f t="shared" ref="S4:S43" si="8">ROUND(10^(1.771888*LOG(D4)+1.138415*LOG(E4)-4.271259),2)</f>
        <v>0.46</v>
      </c>
      <c r="T4" s="92">
        <f t="shared" ref="T4:T43" si="9">ROUND(10^(1.671519*LOG(D4)+1.363617*LOG(E4)-4.404407),2)</f>
        <v>0.47</v>
      </c>
      <c r="U4" s="92">
        <f t="shared" ref="U4:U43" si="10">HLOOKUP($D4,Q$3:T$43,MATCH($A4,$A$3:$A$43,0),1)</f>
        <v>0.46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0.49</v>
      </c>
      <c r="W4" s="92">
        <f t="shared" ref="W4:W43" si="12">ROUND(10^(-4.155639+1.847898*LOG(D4)+0.951955*LOG(E4)),2)</f>
        <v>0.45</v>
      </c>
      <c r="X4" s="92">
        <f t="shared" ref="X4:X43" si="13">ROUND(10^(-4.194535+1.804172*LOG(D4)+1.034248*LOG(E4)),2)</f>
        <v>0.45</v>
      </c>
      <c r="Y4" s="92">
        <f t="shared" ref="Y4:Y43" si="14">ROUND(10^(-4.42347+2.006485*LOG(D4)+0.967757*LOG(E4)),2)</f>
        <v>0.43</v>
      </c>
      <c r="Z4" s="92">
        <f t="shared" ref="Z4:Z43" si="15">HLOOKUP($D4,V$3:Y$43,MATCH($A4,$A$3:$A$43,0),1)</f>
        <v>0.45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0.4</v>
      </c>
      <c r="AB4" s="92">
        <f t="shared" ref="AB4:AB43" si="17">ROUND(10^(1.979213*LOG(D4)+0.998347*LOG(E4)-4.369281),2)</f>
        <v>0.48</v>
      </c>
      <c r="AC4" s="92">
        <f t="shared" ref="AC4:AC43" si="18">ROUND(10^(1.904401*LOG(D4)+1.062478*LOG(E4)-4.348104),2)</f>
        <v>0.48</v>
      </c>
      <c r="AD4" s="92">
        <f t="shared" ref="AD4:AD43" si="19">ROUND(10^(1.640825*LOG(D4)+1.080387*LOG(E4)-3.976731),2)</f>
        <v>0.5</v>
      </c>
      <c r="AE4" s="92">
        <f t="shared" ref="AE4:AE43" si="20">ROUND(10^(1.90887*LOG(D4)+1.088002*LOG(E4)-4.431495),2)</f>
        <v>0.43</v>
      </c>
      <c r="AF4" s="92">
        <f t="shared" ref="AF4:AF43" si="21">HLOOKUP($D4,AA$3:AE$43,MATCH($A4,$A$3:$A$43,0),1)</f>
        <v>0.48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0.41</v>
      </c>
      <c r="AH4" s="92">
        <f t="shared" ref="AH4:AH43" si="23">ROUND(10^(1.93813902*LOG(D4)+0.96697002*LOG(E4)-4.32216295),2)</f>
        <v>0.43</v>
      </c>
      <c r="AI4" s="92">
        <f t="shared" ref="AI4:AI43" si="24">ROUND(10^(1.82464098*LOG(D4)+0.97625989*LOG(E4)-4.15096808),2)</f>
        <v>0.45</v>
      </c>
      <c r="AJ4" s="92">
        <f t="shared" ref="AJ4:AJ43" si="25">HLOOKUP($D4,AG$3:AI$43,MATCH($A4,$A$3:$A$43,0),1)</f>
        <v>0.43</v>
      </c>
    </row>
    <row r="5" spans="1:36" ht="12.95" customHeight="1" x14ac:dyDescent="0.15">
      <c r="A5" s="91">
        <v>162</v>
      </c>
      <c r="B5" s="107" t="s">
        <v>56</v>
      </c>
      <c r="C5" s="107"/>
      <c r="D5" s="91">
        <v>8</v>
      </c>
      <c r="E5" s="91">
        <v>7</v>
      </c>
      <c r="F5" s="4">
        <f t="shared" si="0"/>
        <v>0.02</v>
      </c>
      <c r="G5" s="5" t="s">
        <v>63</v>
      </c>
      <c r="H5" s="91" t="s">
        <v>61</v>
      </c>
      <c r="I5" s="91"/>
      <c r="J5" s="1" t="s">
        <v>15</v>
      </c>
      <c r="K5" s="92">
        <f t="shared" si="1"/>
        <v>0.02</v>
      </c>
      <c r="L5" s="92">
        <f t="shared" si="2"/>
        <v>0.02</v>
      </c>
      <c r="M5" s="92">
        <f t="shared" si="3"/>
        <v>0.02</v>
      </c>
      <c r="N5" s="92">
        <f t="shared" si="4"/>
        <v>0.02</v>
      </c>
      <c r="O5" s="92">
        <f t="shared" si="5"/>
        <v>0.02</v>
      </c>
      <c r="P5" s="92">
        <f t="shared" ref="P5:P43" si="26">HLOOKUP($D5,K$3:O$43,MATCH(A5,$A$3:$A$43,0),1)</f>
        <v>0.02</v>
      </c>
      <c r="Q5" s="92">
        <f t="shared" si="6"/>
        <v>0.02</v>
      </c>
      <c r="R5" s="92">
        <f t="shared" si="7"/>
        <v>0.02</v>
      </c>
      <c r="S5" s="92">
        <f t="shared" si="8"/>
        <v>0.02</v>
      </c>
      <c r="T5" s="92">
        <f t="shared" si="9"/>
        <v>0.02</v>
      </c>
      <c r="U5" s="92">
        <f t="shared" si="10"/>
        <v>0.02</v>
      </c>
      <c r="V5" s="92">
        <f t="shared" si="11"/>
        <v>0.02</v>
      </c>
      <c r="W5" s="92">
        <f t="shared" si="12"/>
        <v>0.02</v>
      </c>
      <c r="X5" s="92">
        <f t="shared" si="13"/>
        <v>0.02</v>
      </c>
      <c r="Y5" s="92">
        <f t="shared" si="14"/>
        <v>0.02</v>
      </c>
      <c r="Z5" s="92">
        <f t="shared" si="15"/>
        <v>0.02</v>
      </c>
      <c r="AA5" s="92">
        <f t="shared" si="16"/>
        <v>0.02</v>
      </c>
      <c r="AB5" s="92">
        <f t="shared" si="17"/>
        <v>0.02</v>
      </c>
      <c r="AC5" s="92">
        <f t="shared" si="18"/>
        <v>0.02</v>
      </c>
      <c r="AD5" s="92">
        <f t="shared" si="19"/>
        <v>0.03</v>
      </c>
      <c r="AE5" s="92">
        <f t="shared" si="20"/>
        <v>0.02</v>
      </c>
      <c r="AF5" s="92">
        <f t="shared" si="21"/>
        <v>0.02</v>
      </c>
      <c r="AG5" s="92">
        <f t="shared" si="22"/>
        <v>0.02</v>
      </c>
      <c r="AH5" s="92">
        <f t="shared" si="23"/>
        <v>0.02</v>
      </c>
      <c r="AI5" s="92">
        <f t="shared" si="24"/>
        <v>0.02</v>
      </c>
      <c r="AJ5" s="92">
        <f t="shared" si="25"/>
        <v>0.02</v>
      </c>
    </row>
    <row r="6" spans="1:36" ht="12.95" customHeight="1" x14ac:dyDescent="0.15">
      <c r="A6" s="91">
        <v>163</v>
      </c>
      <c r="B6" s="107" t="s">
        <v>56</v>
      </c>
      <c r="C6" s="107"/>
      <c r="D6" s="91">
        <v>20</v>
      </c>
      <c r="E6" s="91">
        <v>18</v>
      </c>
      <c r="F6" s="4">
        <f t="shared" si="0"/>
        <v>0.26</v>
      </c>
      <c r="G6" s="5" t="s">
        <v>63</v>
      </c>
      <c r="H6" s="91"/>
      <c r="I6" s="91"/>
      <c r="J6" s="1" t="s">
        <v>15</v>
      </c>
      <c r="K6" s="92">
        <f t="shared" si="1"/>
        <v>0.26</v>
      </c>
      <c r="L6" s="92">
        <f t="shared" si="2"/>
        <v>0.28999999999999998</v>
      </c>
      <c r="M6" s="92">
        <f t="shared" si="3"/>
        <v>0.28999999999999998</v>
      </c>
      <c r="N6" s="92">
        <f t="shared" si="4"/>
        <v>0.28999999999999998</v>
      </c>
      <c r="O6" s="92">
        <f t="shared" si="5"/>
        <v>0.28999999999999998</v>
      </c>
      <c r="P6" s="92">
        <f t="shared" si="26"/>
        <v>0.28999999999999998</v>
      </c>
      <c r="Q6" s="92">
        <f t="shared" si="6"/>
        <v>0.26</v>
      </c>
      <c r="R6" s="92">
        <f t="shared" si="7"/>
        <v>0.28999999999999998</v>
      </c>
      <c r="S6" s="92">
        <f t="shared" si="8"/>
        <v>0.28999999999999998</v>
      </c>
      <c r="T6" s="92">
        <f t="shared" si="9"/>
        <v>0.3</v>
      </c>
      <c r="U6" s="92">
        <f t="shared" si="10"/>
        <v>0.28999999999999998</v>
      </c>
      <c r="V6" s="92">
        <f t="shared" si="11"/>
        <v>0.28999999999999998</v>
      </c>
      <c r="W6" s="92">
        <f t="shared" si="12"/>
        <v>0.28000000000000003</v>
      </c>
      <c r="X6" s="92">
        <f t="shared" si="13"/>
        <v>0.28000000000000003</v>
      </c>
      <c r="Y6" s="92">
        <f t="shared" si="14"/>
        <v>0.25</v>
      </c>
      <c r="Z6" s="92">
        <f t="shared" si="15"/>
        <v>0.28000000000000003</v>
      </c>
      <c r="AA6" s="92">
        <f t="shared" si="16"/>
        <v>0.25</v>
      </c>
      <c r="AB6" s="92">
        <f t="shared" si="17"/>
        <v>0.28999999999999998</v>
      </c>
      <c r="AC6" s="92">
        <f t="shared" si="18"/>
        <v>0.28999999999999998</v>
      </c>
      <c r="AD6" s="92">
        <f t="shared" si="19"/>
        <v>0.33</v>
      </c>
      <c r="AE6" s="92">
        <f t="shared" si="20"/>
        <v>0.26</v>
      </c>
      <c r="AF6" s="92">
        <f t="shared" si="21"/>
        <v>0.28999999999999998</v>
      </c>
      <c r="AG6" s="92">
        <f t="shared" si="22"/>
        <v>0.24</v>
      </c>
      <c r="AH6" s="92">
        <f t="shared" si="23"/>
        <v>0.26</v>
      </c>
      <c r="AI6" s="92">
        <f t="shared" si="24"/>
        <v>0.28000000000000003</v>
      </c>
      <c r="AJ6" s="92">
        <f t="shared" si="25"/>
        <v>0.26</v>
      </c>
    </row>
    <row r="7" spans="1:36" ht="12.95" customHeight="1" x14ac:dyDescent="0.15">
      <c r="A7" s="91">
        <v>164</v>
      </c>
      <c r="B7" s="107" t="s">
        <v>56</v>
      </c>
      <c r="C7" s="107"/>
      <c r="D7" s="91">
        <v>22</v>
      </c>
      <c r="E7" s="91">
        <v>18</v>
      </c>
      <c r="F7" s="4">
        <f t="shared" si="0"/>
        <v>0.31</v>
      </c>
      <c r="G7" s="5" t="s">
        <v>127</v>
      </c>
      <c r="H7" s="91" t="s">
        <v>61</v>
      </c>
      <c r="I7" s="91"/>
      <c r="J7" s="1" t="s">
        <v>15</v>
      </c>
      <c r="K7" s="92">
        <f t="shared" si="1"/>
        <v>0.31</v>
      </c>
      <c r="L7" s="92">
        <f t="shared" si="2"/>
        <v>0.34</v>
      </c>
      <c r="M7" s="92">
        <f t="shared" si="3"/>
        <v>0.34</v>
      </c>
      <c r="N7" s="92">
        <f t="shared" si="4"/>
        <v>0.34</v>
      </c>
      <c r="O7" s="92">
        <f t="shared" si="5"/>
        <v>0.34</v>
      </c>
      <c r="P7" s="92">
        <f t="shared" si="26"/>
        <v>0.34</v>
      </c>
      <c r="Q7" s="92">
        <f t="shared" si="6"/>
        <v>0.31</v>
      </c>
      <c r="R7" s="92">
        <f t="shared" si="7"/>
        <v>0.34</v>
      </c>
      <c r="S7" s="92">
        <f t="shared" si="8"/>
        <v>0.34</v>
      </c>
      <c r="T7" s="92">
        <f t="shared" si="9"/>
        <v>0.36</v>
      </c>
      <c r="U7" s="92">
        <f t="shared" si="10"/>
        <v>0.34</v>
      </c>
      <c r="V7" s="92">
        <f t="shared" si="11"/>
        <v>0.35</v>
      </c>
      <c r="W7" s="92">
        <f t="shared" si="12"/>
        <v>0.33</v>
      </c>
      <c r="X7" s="92">
        <f t="shared" si="13"/>
        <v>0.34</v>
      </c>
      <c r="Y7" s="92">
        <f t="shared" si="14"/>
        <v>0.31</v>
      </c>
      <c r="Z7" s="92">
        <f t="shared" si="15"/>
        <v>0.34</v>
      </c>
      <c r="AA7" s="92">
        <f t="shared" si="16"/>
        <v>0.3</v>
      </c>
      <c r="AB7" s="92">
        <f t="shared" si="17"/>
        <v>0.35</v>
      </c>
      <c r="AC7" s="92">
        <f t="shared" si="18"/>
        <v>0.35</v>
      </c>
      <c r="AD7" s="92">
        <f t="shared" si="19"/>
        <v>0.38</v>
      </c>
      <c r="AE7" s="92">
        <f t="shared" si="20"/>
        <v>0.31</v>
      </c>
      <c r="AF7" s="92">
        <f t="shared" si="21"/>
        <v>0.35</v>
      </c>
      <c r="AG7" s="92">
        <f t="shared" si="22"/>
        <v>0.28999999999999998</v>
      </c>
      <c r="AH7" s="92">
        <f t="shared" si="23"/>
        <v>0.31</v>
      </c>
      <c r="AI7" s="92">
        <f t="shared" si="24"/>
        <v>0.33</v>
      </c>
      <c r="AJ7" s="92">
        <f t="shared" si="25"/>
        <v>0.31</v>
      </c>
    </row>
    <row r="8" spans="1:36" ht="12.95" customHeight="1" x14ac:dyDescent="0.15">
      <c r="A8" s="91">
        <v>165</v>
      </c>
      <c r="B8" s="107" t="s">
        <v>56</v>
      </c>
      <c r="C8" s="107"/>
      <c r="D8" s="91">
        <v>10</v>
      </c>
      <c r="E8" s="91">
        <v>9</v>
      </c>
      <c r="F8" s="4">
        <f t="shared" si="0"/>
        <v>0.04</v>
      </c>
      <c r="G8" s="5" t="s">
        <v>127</v>
      </c>
      <c r="H8" s="91" t="s">
        <v>61</v>
      </c>
      <c r="I8" s="91"/>
      <c r="J8" s="1" t="s">
        <v>15</v>
      </c>
      <c r="K8" s="92">
        <f t="shared" si="1"/>
        <v>0.04</v>
      </c>
      <c r="L8" s="92">
        <f t="shared" si="2"/>
        <v>0.04</v>
      </c>
      <c r="M8" s="92">
        <f t="shared" si="3"/>
        <v>0.04</v>
      </c>
      <c r="N8" s="92">
        <f t="shared" si="4"/>
        <v>0.04</v>
      </c>
      <c r="O8" s="92">
        <f t="shared" si="5"/>
        <v>0.04</v>
      </c>
      <c r="P8" s="92">
        <f t="shared" si="26"/>
        <v>0.04</v>
      </c>
      <c r="Q8" s="92">
        <f t="shared" si="6"/>
        <v>0.04</v>
      </c>
      <c r="R8" s="92">
        <f t="shared" si="7"/>
        <v>0.04</v>
      </c>
      <c r="S8" s="92">
        <f t="shared" si="8"/>
        <v>0.04</v>
      </c>
      <c r="T8" s="92">
        <f t="shared" si="9"/>
        <v>0.04</v>
      </c>
      <c r="U8" s="92">
        <f t="shared" si="10"/>
        <v>0.04</v>
      </c>
      <c r="V8" s="92">
        <f t="shared" si="11"/>
        <v>0.04</v>
      </c>
      <c r="W8" s="92">
        <f t="shared" si="12"/>
        <v>0.04</v>
      </c>
      <c r="X8" s="92">
        <f t="shared" si="13"/>
        <v>0.04</v>
      </c>
      <c r="Y8" s="92">
        <f t="shared" si="14"/>
        <v>0.03</v>
      </c>
      <c r="Z8" s="92">
        <f t="shared" si="15"/>
        <v>0.04</v>
      </c>
      <c r="AA8" s="92">
        <f t="shared" si="16"/>
        <v>0.04</v>
      </c>
      <c r="AB8" s="92">
        <f t="shared" si="17"/>
        <v>0.04</v>
      </c>
      <c r="AC8" s="92">
        <f t="shared" si="18"/>
        <v>0.04</v>
      </c>
      <c r="AD8" s="92">
        <f t="shared" si="19"/>
        <v>0.05</v>
      </c>
      <c r="AE8" s="92">
        <f t="shared" si="20"/>
        <v>0.03</v>
      </c>
      <c r="AF8" s="92">
        <f t="shared" si="21"/>
        <v>0.04</v>
      </c>
      <c r="AG8" s="92">
        <f t="shared" si="22"/>
        <v>0.04</v>
      </c>
      <c r="AH8" s="92">
        <f t="shared" si="23"/>
        <v>0.03</v>
      </c>
      <c r="AI8" s="92">
        <f t="shared" si="24"/>
        <v>0.04</v>
      </c>
      <c r="AJ8" s="92">
        <f t="shared" si="25"/>
        <v>0.04</v>
      </c>
    </row>
    <row r="9" spans="1:36" ht="12.95" customHeight="1" x14ac:dyDescent="0.15">
      <c r="A9" s="91">
        <v>166</v>
      </c>
      <c r="B9" s="107" t="s">
        <v>56</v>
      </c>
      <c r="C9" s="107"/>
      <c r="D9" s="91">
        <v>8</v>
      </c>
      <c r="E9" s="91">
        <v>8</v>
      </c>
      <c r="F9" s="4">
        <f t="shared" si="0"/>
        <v>0.02</v>
      </c>
      <c r="G9" s="5" t="s">
        <v>127</v>
      </c>
      <c r="H9" s="91" t="s">
        <v>61</v>
      </c>
      <c r="I9" s="91"/>
      <c r="J9" s="1" t="s">
        <v>15</v>
      </c>
      <c r="K9" s="92">
        <f t="shared" si="1"/>
        <v>0.02</v>
      </c>
      <c r="L9" s="92">
        <f t="shared" si="2"/>
        <v>0.02</v>
      </c>
      <c r="M9" s="92">
        <f t="shared" si="3"/>
        <v>0.02</v>
      </c>
      <c r="N9" s="92">
        <f t="shared" si="4"/>
        <v>0.02</v>
      </c>
      <c r="O9" s="92">
        <f t="shared" si="5"/>
        <v>0.02</v>
      </c>
      <c r="P9" s="92">
        <f t="shared" si="26"/>
        <v>0.02</v>
      </c>
      <c r="Q9" s="92">
        <f t="shared" si="6"/>
        <v>0.02</v>
      </c>
      <c r="R9" s="92">
        <f t="shared" si="7"/>
        <v>0.02</v>
      </c>
      <c r="S9" s="92">
        <f t="shared" si="8"/>
        <v>0.02</v>
      </c>
      <c r="T9" s="92">
        <f t="shared" si="9"/>
        <v>0.02</v>
      </c>
      <c r="U9" s="92">
        <f t="shared" si="10"/>
        <v>0.02</v>
      </c>
      <c r="V9" s="92">
        <f t="shared" si="11"/>
        <v>0.02</v>
      </c>
      <c r="W9" s="92">
        <f t="shared" si="12"/>
        <v>0.02</v>
      </c>
      <c r="X9" s="92">
        <f t="shared" si="13"/>
        <v>0.02</v>
      </c>
      <c r="Y9" s="92">
        <f t="shared" si="14"/>
        <v>0.02</v>
      </c>
      <c r="Z9" s="92">
        <f t="shared" si="15"/>
        <v>0.02</v>
      </c>
      <c r="AA9" s="92">
        <f t="shared" si="16"/>
        <v>0.02</v>
      </c>
      <c r="AB9" s="92">
        <f t="shared" si="17"/>
        <v>0.02</v>
      </c>
      <c r="AC9" s="92">
        <f t="shared" si="18"/>
        <v>0.02</v>
      </c>
      <c r="AD9" s="92">
        <f t="shared" si="19"/>
        <v>0.03</v>
      </c>
      <c r="AE9" s="92">
        <f t="shared" si="20"/>
        <v>0.02</v>
      </c>
      <c r="AF9" s="92">
        <f t="shared" si="21"/>
        <v>0.02</v>
      </c>
      <c r="AG9" s="92">
        <f t="shared" si="22"/>
        <v>0.02</v>
      </c>
      <c r="AH9" s="92">
        <f t="shared" si="23"/>
        <v>0.02</v>
      </c>
      <c r="AI9" s="92">
        <f t="shared" si="24"/>
        <v>0.02</v>
      </c>
      <c r="AJ9" s="92">
        <f t="shared" si="25"/>
        <v>0.02</v>
      </c>
    </row>
    <row r="10" spans="1:36" ht="12.95" customHeight="1" x14ac:dyDescent="0.15">
      <c r="A10" s="91">
        <v>167</v>
      </c>
      <c r="B10" s="107" t="s">
        <v>56</v>
      </c>
      <c r="C10" s="107"/>
      <c r="D10" s="91">
        <v>12</v>
      </c>
      <c r="E10" s="91">
        <v>11</v>
      </c>
      <c r="F10" s="4">
        <f t="shared" si="0"/>
        <v>0.06</v>
      </c>
      <c r="G10" s="5" t="s">
        <v>127</v>
      </c>
      <c r="H10" s="91" t="s">
        <v>61</v>
      </c>
      <c r="I10" s="91"/>
      <c r="J10" s="1" t="s">
        <v>15</v>
      </c>
      <c r="K10" s="92">
        <f t="shared" si="1"/>
        <v>7.0000000000000007E-2</v>
      </c>
      <c r="L10" s="92">
        <f t="shared" si="2"/>
        <v>7.0000000000000007E-2</v>
      </c>
      <c r="M10" s="92">
        <f t="shared" si="3"/>
        <v>7.0000000000000007E-2</v>
      </c>
      <c r="N10" s="92">
        <f t="shared" si="4"/>
        <v>7.0000000000000007E-2</v>
      </c>
      <c r="O10" s="92">
        <f t="shared" si="5"/>
        <v>7.0000000000000007E-2</v>
      </c>
      <c r="P10" s="92">
        <f t="shared" si="26"/>
        <v>7.0000000000000007E-2</v>
      </c>
      <c r="Q10" s="92">
        <f t="shared" si="6"/>
        <v>0.06</v>
      </c>
      <c r="R10" s="92">
        <f t="shared" si="7"/>
        <v>7.0000000000000007E-2</v>
      </c>
      <c r="S10" s="92">
        <f t="shared" si="8"/>
        <v>7.0000000000000007E-2</v>
      </c>
      <c r="T10" s="92">
        <f t="shared" si="9"/>
        <v>7.0000000000000007E-2</v>
      </c>
      <c r="U10" s="92">
        <f t="shared" si="10"/>
        <v>7.0000000000000007E-2</v>
      </c>
      <c r="V10" s="92">
        <f t="shared" si="11"/>
        <v>7.0000000000000007E-2</v>
      </c>
      <c r="W10" s="92">
        <f t="shared" si="12"/>
        <v>7.0000000000000007E-2</v>
      </c>
      <c r="X10" s="92">
        <f t="shared" si="13"/>
        <v>7.0000000000000007E-2</v>
      </c>
      <c r="Y10" s="92">
        <f t="shared" si="14"/>
        <v>0.06</v>
      </c>
      <c r="Z10" s="92">
        <f t="shared" si="15"/>
        <v>7.0000000000000007E-2</v>
      </c>
      <c r="AA10" s="92">
        <f t="shared" si="16"/>
        <v>0.06</v>
      </c>
      <c r="AB10" s="92">
        <f t="shared" si="17"/>
        <v>0.06</v>
      </c>
      <c r="AC10" s="92">
        <f t="shared" si="18"/>
        <v>7.0000000000000007E-2</v>
      </c>
      <c r="AD10" s="92">
        <f t="shared" si="19"/>
        <v>0.08</v>
      </c>
      <c r="AE10" s="92">
        <f t="shared" si="20"/>
        <v>0.06</v>
      </c>
      <c r="AF10" s="92">
        <f t="shared" si="21"/>
        <v>0.06</v>
      </c>
      <c r="AG10" s="92">
        <f t="shared" si="22"/>
        <v>0.06</v>
      </c>
      <c r="AH10" s="92">
        <f t="shared" si="23"/>
        <v>0.06</v>
      </c>
      <c r="AI10" s="92">
        <f t="shared" si="24"/>
        <v>7.0000000000000007E-2</v>
      </c>
      <c r="AJ10" s="92">
        <f t="shared" si="25"/>
        <v>0.06</v>
      </c>
    </row>
    <row r="11" spans="1:36" ht="12.95" customHeight="1" x14ac:dyDescent="0.15">
      <c r="A11" s="91">
        <v>168</v>
      </c>
      <c r="B11" s="107" t="s">
        <v>158</v>
      </c>
      <c r="C11" s="107"/>
      <c r="D11" s="91">
        <v>10</v>
      </c>
      <c r="E11" s="91">
        <v>8</v>
      </c>
      <c r="F11" s="4">
        <f t="shared" si="0"/>
        <v>0.03</v>
      </c>
      <c r="G11" s="5"/>
      <c r="H11" s="91" t="s">
        <v>61</v>
      </c>
      <c r="I11" s="91"/>
      <c r="J11" s="1" t="s">
        <v>15</v>
      </c>
      <c r="K11" s="92">
        <f t="shared" si="1"/>
        <v>0.03</v>
      </c>
      <c r="L11" s="92">
        <f t="shared" si="2"/>
        <v>0.03</v>
      </c>
      <c r="M11" s="92">
        <f t="shared" si="3"/>
        <v>0.03</v>
      </c>
      <c r="N11" s="92">
        <f t="shared" si="4"/>
        <v>0.04</v>
      </c>
      <c r="O11" s="92">
        <f t="shared" si="5"/>
        <v>0.04</v>
      </c>
      <c r="P11" s="92">
        <f t="shared" si="26"/>
        <v>0.03</v>
      </c>
      <c r="Q11" s="92">
        <f t="shared" si="6"/>
        <v>0.03</v>
      </c>
      <c r="R11" s="92">
        <f t="shared" si="7"/>
        <v>0.03</v>
      </c>
      <c r="S11" s="92">
        <f t="shared" si="8"/>
        <v>0.03</v>
      </c>
      <c r="T11" s="92">
        <f t="shared" si="9"/>
        <v>0.03</v>
      </c>
      <c r="U11" s="92">
        <f t="shared" si="10"/>
        <v>0.03</v>
      </c>
      <c r="V11" s="92">
        <f t="shared" si="11"/>
        <v>0.04</v>
      </c>
      <c r="W11" s="92">
        <f t="shared" si="12"/>
        <v>0.04</v>
      </c>
      <c r="X11" s="92">
        <f t="shared" si="13"/>
        <v>0.03</v>
      </c>
      <c r="Y11" s="92">
        <f t="shared" si="14"/>
        <v>0.03</v>
      </c>
      <c r="Z11" s="92">
        <f t="shared" si="15"/>
        <v>0.04</v>
      </c>
      <c r="AA11" s="92">
        <f t="shared" si="16"/>
        <v>0.03</v>
      </c>
      <c r="AB11" s="92">
        <f t="shared" si="17"/>
        <v>0.03</v>
      </c>
      <c r="AC11" s="92">
        <f t="shared" si="18"/>
        <v>0.03</v>
      </c>
      <c r="AD11" s="92">
        <f t="shared" si="19"/>
        <v>0.04</v>
      </c>
      <c r="AE11" s="92">
        <f t="shared" si="20"/>
        <v>0.03</v>
      </c>
      <c r="AF11" s="92">
        <f t="shared" si="21"/>
        <v>0.03</v>
      </c>
      <c r="AG11" s="92">
        <f t="shared" si="22"/>
        <v>0.03</v>
      </c>
      <c r="AH11" s="92">
        <f t="shared" si="23"/>
        <v>0.03</v>
      </c>
      <c r="AI11" s="92">
        <f t="shared" si="24"/>
        <v>0.04</v>
      </c>
      <c r="AJ11" s="92">
        <f t="shared" si="25"/>
        <v>0.03</v>
      </c>
    </row>
    <row r="12" spans="1:36" ht="12.95" customHeight="1" x14ac:dyDescent="0.15">
      <c r="A12" s="91">
        <v>169</v>
      </c>
      <c r="B12" s="107" t="s">
        <v>60</v>
      </c>
      <c r="C12" s="107"/>
      <c r="D12" s="91">
        <v>22</v>
      </c>
      <c r="E12" s="91">
        <v>18</v>
      </c>
      <c r="F12" s="4">
        <f t="shared" si="0"/>
        <v>0.31</v>
      </c>
      <c r="G12" s="5"/>
      <c r="H12" s="91"/>
      <c r="I12" s="91"/>
      <c r="J12" s="1" t="s">
        <v>15</v>
      </c>
      <c r="K12" s="92">
        <f t="shared" si="1"/>
        <v>0.31</v>
      </c>
      <c r="L12" s="92">
        <f t="shared" si="2"/>
        <v>0.34</v>
      </c>
      <c r="M12" s="92">
        <f t="shared" si="3"/>
        <v>0.34</v>
      </c>
      <c r="N12" s="92">
        <f t="shared" si="4"/>
        <v>0.34</v>
      </c>
      <c r="O12" s="92">
        <f t="shared" si="5"/>
        <v>0.34</v>
      </c>
      <c r="P12" s="92">
        <f t="shared" si="26"/>
        <v>0.34</v>
      </c>
      <c r="Q12" s="92">
        <f t="shared" si="6"/>
        <v>0.31</v>
      </c>
      <c r="R12" s="92">
        <f t="shared" si="7"/>
        <v>0.34</v>
      </c>
      <c r="S12" s="92">
        <f t="shared" si="8"/>
        <v>0.34</v>
      </c>
      <c r="T12" s="92">
        <f t="shared" si="9"/>
        <v>0.36</v>
      </c>
      <c r="U12" s="92">
        <f t="shared" si="10"/>
        <v>0.34</v>
      </c>
      <c r="V12" s="92">
        <f t="shared" si="11"/>
        <v>0.35</v>
      </c>
      <c r="W12" s="92">
        <f t="shared" si="12"/>
        <v>0.33</v>
      </c>
      <c r="X12" s="92">
        <f t="shared" si="13"/>
        <v>0.34</v>
      </c>
      <c r="Y12" s="92">
        <f t="shared" si="14"/>
        <v>0.31</v>
      </c>
      <c r="Z12" s="92">
        <f t="shared" si="15"/>
        <v>0.34</v>
      </c>
      <c r="AA12" s="92">
        <f t="shared" si="16"/>
        <v>0.3</v>
      </c>
      <c r="AB12" s="92">
        <f t="shared" si="17"/>
        <v>0.35</v>
      </c>
      <c r="AC12" s="92">
        <f t="shared" si="18"/>
        <v>0.35</v>
      </c>
      <c r="AD12" s="92">
        <f t="shared" si="19"/>
        <v>0.38</v>
      </c>
      <c r="AE12" s="92">
        <f t="shared" si="20"/>
        <v>0.31</v>
      </c>
      <c r="AF12" s="92">
        <f t="shared" si="21"/>
        <v>0.35</v>
      </c>
      <c r="AG12" s="92">
        <f t="shared" si="22"/>
        <v>0.28999999999999998</v>
      </c>
      <c r="AH12" s="92">
        <f t="shared" si="23"/>
        <v>0.31</v>
      </c>
      <c r="AI12" s="92">
        <f t="shared" si="24"/>
        <v>0.33</v>
      </c>
      <c r="AJ12" s="92">
        <f t="shared" si="25"/>
        <v>0.31</v>
      </c>
    </row>
    <row r="13" spans="1:36" ht="12.95" customHeight="1" x14ac:dyDescent="0.15">
      <c r="A13" s="91">
        <v>170</v>
      </c>
      <c r="B13" s="107" t="s">
        <v>58</v>
      </c>
      <c r="C13" s="107"/>
      <c r="D13" s="91">
        <v>12</v>
      </c>
      <c r="E13" s="91">
        <v>10</v>
      </c>
      <c r="F13" s="4">
        <f t="shared" si="0"/>
        <v>0.05</v>
      </c>
      <c r="G13" s="5"/>
      <c r="H13" s="91" t="s">
        <v>61</v>
      </c>
      <c r="I13" s="91"/>
      <c r="J13" s="1" t="s">
        <v>15</v>
      </c>
      <c r="K13" s="92">
        <f t="shared" si="1"/>
        <v>0.06</v>
      </c>
      <c r="L13" s="92">
        <f t="shared" si="2"/>
        <v>0.06</v>
      </c>
      <c r="M13" s="92">
        <f t="shared" si="3"/>
        <v>0.06</v>
      </c>
      <c r="N13" s="92">
        <f t="shared" si="4"/>
        <v>0.06</v>
      </c>
      <c r="O13" s="92">
        <f t="shared" si="5"/>
        <v>0.06</v>
      </c>
      <c r="P13" s="92">
        <f t="shared" si="26"/>
        <v>0.06</v>
      </c>
      <c r="Q13" s="92">
        <f t="shared" si="6"/>
        <v>0.06</v>
      </c>
      <c r="R13" s="92">
        <f t="shared" si="7"/>
        <v>0.06</v>
      </c>
      <c r="S13" s="92">
        <f t="shared" si="8"/>
        <v>0.06</v>
      </c>
      <c r="T13" s="92">
        <f t="shared" si="9"/>
        <v>0.06</v>
      </c>
      <c r="U13" s="92">
        <f t="shared" si="10"/>
        <v>0.06</v>
      </c>
      <c r="V13" s="92">
        <f t="shared" si="11"/>
        <v>0.06</v>
      </c>
      <c r="W13" s="92">
        <f t="shared" si="12"/>
        <v>0.06</v>
      </c>
      <c r="X13" s="92">
        <f t="shared" si="13"/>
        <v>0.06</v>
      </c>
      <c r="Y13" s="92">
        <f t="shared" si="14"/>
        <v>0.05</v>
      </c>
      <c r="Z13" s="92">
        <f t="shared" si="15"/>
        <v>0.06</v>
      </c>
      <c r="AA13" s="92">
        <f t="shared" si="16"/>
        <v>0.06</v>
      </c>
      <c r="AB13" s="92">
        <f t="shared" si="17"/>
        <v>0.06</v>
      </c>
      <c r="AC13" s="92">
        <f t="shared" si="18"/>
        <v>0.06</v>
      </c>
      <c r="AD13" s="92">
        <f t="shared" si="19"/>
        <v>7.0000000000000007E-2</v>
      </c>
      <c r="AE13" s="92">
        <f t="shared" si="20"/>
        <v>0.05</v>
      </c>
      <c r="AF13" s="92">
        <f t="shared" si="21"/>
        <v>0.06</v>
      </c>
      <c r="AG13" s="92">
        <f t="shared" si="22"/>
        <v>0.05</v>
      </c>
      <c r="AH13" s="92">
        <f t="shared" si="23"/>
        <v>0.05</v>
      </c>
      <c r="AI13" s="92">
        <f t="shared" si="24"/>
        <v>0.06</v>
      </c>
      <c r="AJ13" s="92">
        <f t="shared" si="25"/>
        <v>0.05</v>
      </c>
    </row>
    <row r="14" spans="1:36" ht="12.95" customHeight="1" x14ac:dyDescent="0.15">
      <c r="A14" s="91">
        <v>171</v>
      </c>
      <c r="B14" s="107" t="s">
        <v>68</v>
      </c>
      <c r="C14" s="107"/>
      <c r="D14" s="91">
        <v>10</v>
      </c>
      <c r="E14" s="91">
        <v>8</v>
      </c>
      <c r="F14" s="4">
        <f t="shared" si="0"/>
        <v>0.03</v>
      </c>
      <c r="G14" s="5"/>
      <c r="H14" s="91" t="s">
        <v>61</v>
      </c>
      <c r="I14" s="91"/>
      <c r="J14" s="1" t="s">
        <v>15</v>
      </c>
      <c r="K14" s="92">
        <f t="shared" si="1"/>
        <v>0.03</v>
      </c>
      <c r="L14" s="92">
        <f t="shared" si="2"/>
        <v>0.03</v>
      </c>
      <c r="M14" s="92">
        <f t="shared" si="3"/>
        <v>0.03</v>
      </c>
      <c r="N14" s="92">
        <f t="shared" si="4"/>
        <v>0.04</v>
      </c>
      <c r="O14" s="92">
        <f t="shared" si="5"/>
        <v>0.04</v>
      </c>
      <c r="P14" s="92">
        <f t="shared" si="26"/>
        <v>0.03</v>
      </c>
      <c r="Q14" s="92">
        <f t="shared" si="6"/>
        <v>0.03</v>
      </c>
      <c r="R14" s="92">
        <f t="shared" si="7"/>
        <v>0.03</v>
      </c>
      <c r="S14" s="92">
        <f t="shared" si="8"/>
        <v>0.03</v>
      </c>
      <c r="T14" s="92">
        <f t="shared" si="9"/>
        <v>0.03</v>
      </c>
      <c r="U14" s="92">
        <f t="shared" si="10"/>
        <v>0.03</v>
      </c>
      <c r="V14" s="92">
        <f t="shared" si="11"/>
        <v>0.04</v>
      </c>
      <c r="W14" s="92">
        <f t="shared" si="12"/>
        <v>0.04</v>
      </c>
      <c r="X14" s="92">
        <f t="shared" si="13"/>
        <v>0.03</v>
      </c>
      <c r="Y14" s="92">
        <f t="shared" si="14"/>
        <v>0.03</v>
      </c>
      <c r="Z14" s="92">
        <f t="shared" si="15"/>
        <v>0.04</v>
      </c>
      <c r="AA14" s="92">
        <f t="shared" si="16"/>
        <v>0.03</v>
      </c>
      <c r="AB14" s="92">
        <f t="shared" si="17"/>
        <v>0.03</v>
      </c>
      <c r="AC14" s="92">
        <f t="shared" si="18"/>
        <v>0.03</v>
      </c>
      <c r="AD14" s="92">
        <f t="shared" si="19"/>
        <v>0.04</v>
      </c>
      <c r="AE14" s="92">
        <f t="shared" si="20"/>
        <v>0.03</v>
      </c>
      <c r="AF14" s="92">
        <f t="shared" si="21"/>
        <v>0.03</v>
      </c>
      <c r="AG14" s="92">
        <f t="shared" si="22"/>
        <v>0.03</v>
      </c>
      <c r="AH14" s="92">
        <f t="shared" si="23"/>
        <v>0.03</v>
      </c>
      <c r="AI14" s="92">
        <f t="shared" si="24"/>
        <v>0.04</v>
      </c>
      <c r="AJ14" s="92">
        <f t="shared" si="25"/>
        <v>0.03</v>
      </c>
    </row>
    <row r="15" spans="1:36" ht="12.95" customHeight="1" x14ac:dyDescent="0.15">
      <c r="A15" s="91">
        <v>172</v>
      </c>
      <c r="B15" s="107" t="s">
        <v>68</v>
      </c>
      <c r="C15" s="107"/>
      <c r="D15" s="91">
        <v>12</v>
      </c>
      <c r="E15" s="91">
        <v>10</v>
      </c>
      <c r="F15" s="4">
        <f t="shared" si="0"/>
        <v>0.05</v>
      </c>
      <c r="G15" s="5"/>
      <c r="H15" s="91" t="s">
        <v>61</v>
      </c>
      <c r="I15" s="91"/>
      <c r="J15" s="1" t="s">
        <v>15</v>
      </c>
      <c r="K15" s="92">
        <f t="shared" si="1"/>
        <v>0.06</v>
      </c>
      <c r="L15" s="92">
        <f t="shared" si="2"/>
        <v>0.06</v>
      </c>
      <c r="M15" s="92">
        <f t="shared" si="3"/>
        <v>0.06</v>
      </c>
      <c r="N15" s="92">
        <f t="shared" si="4"/>
        <v>0.06</v>
      </c>
      <c r="O15" s="92">
        <f t="shared" si="5"/>
        <v>0.06</v>
      </c>
      <c r="P15" s="92">
        <f t="shared" si="26"/>
        <v>0.06</v>
      </c>
      <c r="Q15" s="92">
        <f t="shared" si="6"/>
        <v>0.06</v>
      </c>
      <c r="R15" s="92">
        <f t="shared" si="7"/>
        <v>0.06</v>
      </c>
      <c r="S15" s="92">
        <f t="shared" si="8"/>
        <v>0.06</v>
      </c>
      <c r="T15" s="92">
        <f t="shared" si="9"/>
        <v>0.06</v>
      </c>
      <c r="U15" s="92">
        <f t="shared" si="10"/>
        <v>0.06</v>
      </c>
      <c r="V15" s="92">
        <f t="shared" si="11"/>
        <v>0.06</v>
      </c>
      <c r="W15" s="92">
        <f t="shared" si="12"/>
        <v>0.06</v>
      </c>
      <c r="X15" s="92">
        <f t="shared" si="13"/>
        <v>0.06</v>
      </c>
      <c r="Y15" s="92">
        <f t="shared" si="14"/>
        <v>0.05</v>
      </c>
      <c r="Z15" s="92">
        <f t="shared" si="15"/>
        <v>0.06</v>
      </c>
      <c r="AA15" s="92">
        <f t="shared" si="16"/>
        <v>0.06</v>
      </c>
      <c r="AB15" s="92">
        <f t="shared" si="17"/>
        <v>0.06</v>
      </c>
      <c r="AC15" s="92">
        <f t="shared" si="18"/>
        <v>0.06</v>
      </c>
      <c r="AD15" s="92">
        <f t="shared" si="19"/>
        <v>7.0000000000000007E-2</v>
      </c>
      <c r="AE15" s="92">
        <f t="shared" si="20"/>
        <v>0.05</v>
      </c>
      <c r="AF15" s="92">
        <f t="shared" si="21"/>
        <v>0.06</v>
      </c>
      <c r="AG15" s="92">
        <f t="shared" si="22"/>
        <v>0.05</v>
      </c>
      <c r="AH15" s="92">
        <f t="shared" si="23"/>
        <v>0.05</v>
      </c>
      <c r="AI15" s="92">
        <f t="shared" si="24"/>
        <v>0.06</v>
      </c>
      <c r="AJ15" s="92">
        <f t="shared" si="25"/>
        <v>0.05</v>
      </c>
    </row>
    <row r="16" spans="1:36" ht="12.95" customHeight="1" x14ac:dyDescent="0.15">
      <c r="A16" s="91">
        <v>173</v>
      </c>
      <c r="B16" s="107" t="s">
        <v>60</v>
      </c>
      <c r="C16" s="107"/>
      <c r="D16" s="91">
        <v>14</v>
      </c>
      <c r="E16" s="91">
        <v>13</v>
      </c>
      <c r="F16" s="4">
        <f t="shared" si="0"/>
        <v>0.09</v>
      </c>
      <c r="G16" s="5" t="s">
        <v>127</v>
      </c>
      <c r="H16" s="91" t="s">
        <v>61</v>
      </c>
      <c r="I16" s="91"/>
      <c r="J16" s="1" t="s">
        <v>15</v>
      </c>
      <c r="K16" s="92">
        <f t="shared" si="1"/>
        <v>0.1</v>
      </c>
      <c r="L16" s="92">
        <f t="shared" si="2"/>
        <v>0.11</v>
      </c>
      <c r="M16" s="92">
        <f t="shared" si="3"/>
        <v>0.11</v>
      </c>
      <c r="N16" s="92">
        <f t="shared" si="4"/>
        <v>0.11</v>
      </c>
      <c r="O16" s="92">
        <f t="shared" si="5"/>
        <v>0.11</v>
      </c>
      <c r="P16" s="92">
        <f t="shared" si="26"/>
        <v>0.11</v>
      </c>
      <c r="Q16" s="92">
        <f t="shared" si="6"/>
        <v>0.1</v>
      </c>
      <c r="R16" s="92">
        <f t="shared" si="7"/>
        <v>0.1</v>
      </c>
      <c r="S16" s="92">
        <f t="shared" si="8"/>
        <v>0.11</v>
      </c>
      <c r="T16" s="92">
        <f t="shared" si="9"/>
        <v>0.11</v>
      </c>
      <c r="U16" s="92">
        <f t="shared" si="10"/>
        <v>0.1</v>
      </c>
      <c r="V16" s="92">
        <f t="shared" si="11"/>
        <v>0.11</v>
      </c>
      <c r="W16" s="92">
        <f t="shared" si="12"/>
        <v>0.11</v>
      </c>
      <c r="X16" s="92">
        <f t="shared" si="13"/>
        <v>0.11</v>
      </c>
      <c r="Y16" s="92">
        <f t="shared" si="14"/>
        <v>0.09</v>
      </c>
      <c r="Z16" s="92">
        <f t="shared" si="15"/>
        <v>0.11</v>
      </c>
      <c r="AA16" s="92">
        <f t="shared" si="16"/>
        <v>0.1</v>
      </c>
      <c r="AB16" s="92">
        <f t="shared" si="17"/>
        <v>0.1</v>
      </c>
      <c r="AC16" s="92">
        <f t="shared" si="18"/>
        <v>0.1</v>
      </c>
      <c r="AD16" s="92">
        <f t="shared" si="19"/>
        <v>0.13</v>
      </c>
      <c r="AE16" s="92">
        <f t="shared" si="20"/>
        <v>0.09</v>
      </c>
      <c r="AF16" s="92">
        <f t="shared" si="21"/>
        <v>0.1</v>
      </c>
      <c r="AG16" s="92">
        <f t="shared" si="22"/>
        <v>0.09</v>
      </c>
      <c r="AH16" s="92">
        <f t="shared" si="23"/>
        <v>0.09</v>
      </c>
      <c r="AI16" s="92">
        <f t="shared" si="24"/>
        <v>0.11</v>
      </c>
      <c r="AJ16" s="92">
        <f t="shared" si="25"/>
        <v>0.09</v>
      </c>
    </row>
    <row r="17" spans="1:36" ht="12.95" customHeight="1" x14ac:dyDescent="0.15">
      <c r="A17" s="91">
        <v>174</v>
      </c>
      <c r="B17" s="107" t="s">
        <v>60</v>
      </c>
      <c r="C17" s="107"/>
      <c r="D17" s="91">
        <v>10</v>
      </c>
      <c r="E17" s="91">
        <v>10</v>
      </c>
      <c r="F17" s="4">
        <f t="shared" si="0"/>
        <v>0.04</v>
      </c>
      <c r="G17" s="5" t="s">
        <v>127</v>
      </c>
      <c r="H17" s="91" t="s">
        <v>61</v>
      </c>
      <c r="I17" s="91"/>
      <c r="J17" s="1" t="s">
        <v>15</v>
      </c>
      <c r="K17" s="92">
        <f t="shared" si="1"/>
        <v>0.04</v>
      </c>
      <c r="L17" s="92">
        <f t="shared" si="2"/>
        <v>0.04</v>
      </c>
      <c r="M17" s="92">
        <f t="shared" si="3"/>
        <v>0.04</v>
      </c>
      <c r="N17" s="92">
        <f t="shared" si="4"/>
        <v>0.05</v>
      </c>
      <c r="O17" s="92">
        <f t="shared" si="5"/>
        <v>0.05</v>
      </c>
      <c r="P17" s="92">
        <f t="shared" si="26"/>
        <v>0.04</v>
      </c>
      <c r="Q17" s="92">
        <f t="shared" si="6"/>
        <v>0.04</v>
      </c>
      <c r="R17" s="92">
        <f t="shared" si="7"/>
        <v>0.04</v>
      </c>
      <c r="S17" s="92">
        <f t="shared" si="8"/>
        <v>0.04</v>
      </c>
      <c r="T17" s="92">
        <f t="shared" si="9"/>
        <v>0.04</v>
      </c>
      <c r="U17" s="92">
        <f t="shared" si="10"/>
        <v>0.04</v>
      </c>
      <c r="V17" s="92">
        <f t="shared" si="11"/>
        <v>0.04</v>
      </c>
      <c r="W17" s="92">
        <f t="shared" si="12"/>
        <v>0.04</v>
      </c>
      <c r="X17" s="92">
        <f t="shared" si="13"/>
        <v>0.04</v>
      </c>
      <c r="Y17" s="92">
        <f t="shared" si="14"/>
        <v>0.04</v>
      </c>
      <c r="Z17" s="92">
        <f t="shared" si="15"/>
        <v>0.04</v>
      </c>
      <c r="AA17" s="92">
        <f t="shared" si="16"/>
        <v>0.04</v>
      </c>
      <c r="AB17" s="92">
        <f t="shared" si="17"/>
        <v>0.04</v>
      </c>
      <c r="AC17" s="92">
        <f t="shared" si="18"/>
        <v>0.04</v>
      </c>
      <c r="AD17" s="92">
        <f t="shared" si="19"/>
        <v>0.06</v>
      </c>
      <c r="AE17" s="92">
        <f t="shared" si="20"/>
        <v>0.04</v>
      </c>
      <c r="AF17" s="92">
        <f t="shared" si="21"/>
        <v>0.04</v>
      </c>
      <c r="AG17" s="92">
        <f t="shared" si="22"/>
        <v>0.04</v>
      </c>
      <c r="AH17" s="92">
        <f t="shared" si="23"/>
        <v>0.04</v>
      </c>
      <c r="AI17" s="92">
        <f t="shared" si="24"/>
        <v>0.04</v>
      </c>
      <c r="AJ17" s="92">
        <f t="shared" si="25"/>
        <v>0.04</v>
      </c>
    </row>
    <row r="18" spans="1:36" ht="12.95" customHeight="1" x14ac:dyDescent="0.15">
      <c r="A18" s="91">
        <v>175</v>
      </c>
      <c r="B18" s="107" t="s">
        <v>60</v>
      </c>
      <c r="C18" s="107"/>
      <c r="D18" s="91">
        <v>20</v>
      </c>
      <c r="E18" s="91">
        <v>15</v>
      </c>
      <c r="F18" s="4">
        <f t="shared" si="0"/>
        <v>0.22</v>
      </c>
      <c r="G18" s="5" t="s">
        <v>127</v>
      </c>
      <c r="H18" s="91" t="s">
        <v>61</v>
      </c>
      <c r="I18" s="91"/>
      <c r="J18" s="1" t="s">
        <v>15</v>
      </c>
      <c r="K18" s="92">
        <f t="shared" si="1"/>
        <v>0.22</v>
      </c>
      <c r="L18" s="92">
        <f t="shared" si="2"/>
        <v>0.24</v>
      </c>
      <c r="M18" s="92">
        <f t="shared" si="3"/>
        <v>0.23</v>
      </c>
      <c r="N18" s="92">
        <f t="shared" si="4"/>
        <v>0.24</v>
      </c>
      <c r="O18" s="92">
        <f t="shared" si="5"/>
        <v>0.24</v>
      </c>
      <c r="P18" s="92">
        <f t="shared" si="26"/>
        <v>0.24</v>
      </c>
      <c r="Q18" s="92">
        <f t="shared" si="6"/>
        <v>0.22</v>
      </c>
      <c r="R18" s="92">
        <f t="shared" si="7"/>
        <v>0.24</v>
      </c>
      <c r="S18" s="92">
        <f t="shared" si="8"/>
        <v>0.24</v>
      </c>
      <c r="T18" s="92">
        <f t="shared" si="9"/>
        <v>0.24</v>
      </c>
      <c r="U18" s="92">
        <f t="shared" si="10"/>
        <v>0.24</v>
      </c>
      <c r="V18" s="92">
        <f t="shared" si="11"/>
        <v>0.25</v>
      </c>
      <c r="W18" s="92">
        <f t="shared" si="12"/>
        <v>0.23</v>
      </c>
      <c r="X18" s="92">
        <f t="shared" si="13"/>
        <v>0.23</v>
      </c>
      <c r="Y18" s="92">
        <f t="shared" si="14"/>
        <v>0.21</v>
      </c>
      <c r="Z18" s="92">
        <f t="shared" si="15"/>
        <v>0.23</v>
      </c>
      <c r="AA18" s="92">
        <f t="shared" si="16"/>
        <v>0.21</v>
      </c>
      <c r="AB18" s="92">
        <f t="shared" si="17"/>
        <v>0.24</v>
      </c>
      <c r="AC18" s="92">
        <f t="shared" si="18"/>
        <v>0.24</v>
      </c>
      <c r="AD18" s="92">
        <f t="shared" si="19"/>
        <v>0.27</v>
      </c>
      <c r="AE18" s="92">
        <f t="shared" si="20"/>
        <v>0.21</v>
      </c>
      <c r="AF18" s="92">
        <f t="shared" si="21"/>
        <v>0.24</v>
      </c>
      <c r="AG18" s="92">
        <f t="shared" si="22"/>
        <v>0.21</v>
      </c>
      <c r="AH18" s="92">
        <f t="shared" si="23"/>
        <v>0.22</v>
      </c>
      <c r="AI18" s="92">
        <f t="shared" si="24"/>
        <v>0.24</v>
      </c>
      <c r="AJ18" s="92">
        <f t="shared" si="25"/>
        <v>0.22</v>
      </c>
    </row>
    <row r="19" spans="1:36" ht="12.95" customHeight="1" x14ac:dyDescent="0.15">
      <c r="A19" s="91">
        <v>176</v>
      </c>
      <c r="B19" s="107" t="s">
        <v>60</v>
      </c>
      <c r="C19" s="107"/>
      <c r="D19" s="91">
        <v>20</v>
      </c>
      <c r="E19" s="91">
        <v>16</v>
      </c>
      <c r="F19" s="4">
        <f t="shared" si="0"/>
        <v>0.23</v>
      </c>
      <c r="G19" s="5" t="s">
        <v>127</v>
      </c>
      <c r="H19" s="91"/>
      <c r="I19" s="91"/>
      <c r="J19" s="1" t="s">
        <v>15</v>
      </c>
      <c r="K19" s="92">
        <f t="shared" si="1"/>
        <v>0.23</v>
      </c>
      <c r="L19" s="92">
        <f t="shared" si="2"/>
        <v>0.25</v>
      </c>
      <c r="M19" s="92">
        <f t="shared" si="3"/>
        <v>0.25</v>
      </c>
      <c r="N19" s="92">
        <f t="shared" si="4"/>
        <v>0.25</v>
      </c>
      <c r="O19" s="92">
        <f t="shared" si="5"/>
        <v>0.26</v>
      </c>
      <c r="P19" s="92">
        <f t="shared" si="26"/>
        <v>0.25</v>
      </c>
      <c r="Q19" s="92">
        <f t="shared" si="6"/>
        <v>0.23</v>
      </c>
      <c r="R19" s="92">
        <f t="shared" si="7"/>
        <v>0.25</v>
      </c>
      <c r="S19" s="92">
        <f t="shared" si="8"/>
        <v>0.25</v>
      </c>
      <c r="T19" s="92">
        <f t="shared" si="9"/>
        <v>0.26</v>
      </c>
      <c r="U19" s="92">
        <f t="shared" si="10"/>
        <v>0.25</v>
      </c>
      <c r="V19" s="92">
        <f t="shared" si="11"/>
        <v>0.26</v>
      </c>
      <c r="W19" s="92">
        <f t="shared" si="12"/>
        <v>0.25</v>
      </c>
      <c r="X19" s="92">
        <f t="shared" si="13"/>
        <v>0.25</v>
      </c>
      <c r="Y19" s="92">
        <f t="shared" si="14"/>
        <v>0.23</v>
      </c>
      <c r="Z19" s="92">
        <f t="shared" si="15"/>
        <v>0.25</v>
      </c>
      <c r="AA19" s="92">
        <f t="shared" si="16"/>
        <v>0.22</v>
      </c>
      <c r="AB19" s="92">
        <f t="shared" si="17"/>
        <v>0.26</v>
      </c>
      <c r="AC19" s="92">
        <f t="shared" si="18"/>
        <v>0.26</v>
      </c>
      <c r="AD19" s="92">
        <f t="shared" si="19"/>
        <v>0.28999999999999998</v>
      </c>
      <c r="AE19" s="92">
        <f t="shared" si="20"/>
        <v>0.23</v>
      </c>
      <c r="AF19" s="92">
        <f t="shared" si="21"/>
        <v>0.26</v>
      </c>
      <c r="AG19" s="92">
        <f t="shared" si="22"/>
        <v>0.22</v>
      </c>
      <c r="AH19" s="92">
        <f t="shared" si="23"/>
        <v>0.23</v>
      </c>
      <c r="AI19" s="92">
        <f t="shared" si="24"/>
        <v>0.25</v>
      </c>
      <c r="AJ19" s="92">
        <f t="shared" si="25"/>
        <v>0.23</v>
      </c>
    </row>
    <row r="20" spans="1:36" ht="12.95" customHeight="1" x14ac:dyDescent="0.15">
      <c r="A20" s="91">
        <v>177</v>
      </c>
      <c r="B20" s="107" t="s">
        <v>62</v>
      </c>
      <c r="C20" s="107"/>
      <c r="D20" s="91">
        <v>14</v>
      </c>
      <c r="E20" s="91">
        <v>13</v>
      </c>
      <c r="F20" s="4">
        <f t="shared" si="0"/>
        <v>0.09</v>
      </c>
      <c r="G20" s="5"/>
      <c r="H20" s="91"/>
      <c r="I20" s="91"/>
      <c r="J20" s="1" t="s">
        <v>15</v>
      </c>
      <c r="K20" s="92">
        <f t="shared" si="1"/>
        <v>0.1</v>
      </c>
      <c r="L20" s="92">
        <f t="shared" si="2"/>
        <v>0.11</v>
      </c>
      <c r="M20" s="92">
        <f t="shared" si="3"/>
        <v>0.11</v>
      </c>
      <c r="N20" s="92">
        <f t="shared" si="4"/>
        <v>0.11</v>
      </c>
      <c r="O20" s="92">
        <f t="shared" si="5"/>
        <v>0.11</v>
      </c>
      <c r="P20" s="92">
        <f t="shared" si="26"/>
        <v>0.11</v>
      </c>
      <c r="Q20" s="92">
        <f t="shared" si="6"/>
        <v>0.1</v>
      </c>
      <c r="R20" s="92">
        <f t="shared" si="7"/>
        <v>0.1</v>
      </c>
      <c r="S20" s="92">
        <f t="shared" si="8"/>
        <v>0.11</v>
      </c>
      <c r="T20" s="92">
        <f t="shared" si="9"/>
        <v>0.11</v>
      </c>
      <c r="U20" s="92">
        <f t="shared" si="10"/>
        <v>0.1</v>
      </c>
      <c r="V20" s="92">
        <f t="shared" si="11"/>
        <v>0.11</v>
      </c>
      <c r="W20" s="92">
        <f t="shared" si="12"/>
        <v>0.11</v>
      </c>
      <c r="X20" s="92">
        <f t="shared" si="13"/>
        <v>0.11</v>
      </c>
      <c r="Y20" s="92">
        <f t="shared" si="14"/>
        <v>0.09</v>
      </c>
      <c r="Z20" s="92">
        <f t="shared" si="15"/>
        <v>0.11</v>
      </c>
      <c r="AA20" s="92">
        <f t="shared" si="16"/>
        <v>0.1</v>
      </c>
      <c r="AB20" s="92">
        <f t="shared" si="17"/>
        <v>0.1</v>
      </c>
      <c r="AC20" s="92">
        <f t="shared" si="18"/>
        <v>0.1</v>
      </c>
      <c r="AD20" s="92">
        <f t="shared" si="19"/>
        <v>0.13</v>
      </c>
      <c r="AE20" s="92">
        <f t="shared" si="20"/>
        <v>0.09</v>
      </c>
      <c r="AF20" s="92">
        <f t="shared" si="21"/>
        <v>0.1</v>
      </c>
      <c r="AG20" s="92">
        <f t="shared" si="22"/>
        <v>0.09</v>
      </c>
      <c r="AH20" s="92">
        <f t="shared" si="23"/>
        <v>0.09</v>
      </c>
      <c r="AI20" s="92">
        <f t="shared" si="24"/>
        <v>0.11</v>
      </c>
      <c r="AJ20" s="92">
        <f t="shared" si="25"/>
        <v>0.09</v>
      </c>
    </row>
    <row r="21" spans="1:36" ht="12.95" customHeight="1" x14ac:dyDescent="0.15">
      <c r="A21" s="91">
        <v>178</v>
      </c>
      <c r="B21" s="107" t="s">
        <v>58</v>
      </c>
      <c r="C21" s="107"/>
      <c r="D21" s="91">
        <v>12</v>
      </c>
      <c r="E21" s="91">
        <v>12</v>
      </c>
      <c r="F21" s="4">
        <f t="shared" si="0"/>
        <v>7.0000000000000007E-2</v>
      </c>
      <c r="G21" s="5"/>
      <c r="H21" s="91" t="s">
        <v>61</v>
      </c>
      <c r="I21" s="91"/>
      <c r="J21" s="1" t="s">
        <v>15</v>
      </c>
      <c r="K21" s="92">
        <f t="shared" si="1"/>
        <v>7.0000000000000007E-2</v>
      </c>
      <c r="L21" s="92">
        <f t="shared" si="2"/>
        <v>7.0000000000000007E-2</v>
      </c>
      <c r="M21" s="92">
        <f t="shared" si="3"/>
        <v>7.0000000000000007E-2</v>
      </c>
      <c r="N21" s="92">
        <f t="shared" si="4"/>
        <v>0.08</v>
      </c>
      <c r="O21" s="92">
        <f t="shared" si="5"/>
        <v>0.08</v>
      </c>
      <c r="P21" s="92">
        <f t="shared" si="26"/>
        <v>7.0000000000000007E-2</v>
      </c>
      <c r="Q21" s="92">
        <f t="shared" si="6"/>
        <v>7.0000000000000007E-2</v>
      </c>
      <c r="R21" s="92">
        <f t="shared" si="7"/>
        <v>7.0000000000000007E-2</v>
      </c>
      <c r="S21" s="92">
        <f t="shared" si="8"/>
        <v>7.0000000000000007E-2</v>
      </c>
      <c r="T21" s="92">
        <f t="shared" si="9"/>
        <v>7.0000000000000007E-2</v>
      </c>
      <c r="U21" s="92">
        <f t="shared" si="10"/>
        <v>7.0000000000000007E-2</v>
      </c>
      <c r="V21" s="92">
        <f t="shared" si="11"/>
        <v>7.0000000000000007E-2</v>
      </c>
      <c r="W21" s="92">
        <f t="shared" si="12"/>
        <v>7.0000000000000007E-2</v>
      </c>
      <c r="X21" s="92">
        <f t="shared" si="13"/>
        <v>7.0000000000000007E-2</v>
      </c>
      <c r="Y21" s="92">
        <f t="shared" si="14"/>
        <v>0.06</v>
      </c>
      <c r="Z21" s="92">
        <f t="shared" si="15"/>
        <v>7.0000000000000007E-2</v>
      </c>
      <c r="AA21" s="92">
        <f t="shared" si="16"/>
        <v>7.0000000000000007E-2</v>
      </c>
      <c r="AB21" s="92">
        <f t="shared" si="17"/>
        <v>7.0000000000000007E-2</v>
      </c>
      <c r="AC21" s="92">
        <f t="shared" si="18"/>
        <v>7.0000000000000007E-2</v>
      </c>
      <c r="AD21" s="92">
        <f t="shared" si="19"/>
        <v>0.09</v>
      </c>
      <c r="AE21" s="92">
        <f t="shared" si="20"/>
        <v>0.06</v>
      </c>
      <c r="AF21" s="92">
        <f t="shared" si="21"/>
        <v>7.0000000000000007E-2</v>
      </c>
      <c r="AG21" s="92">
        <f t="shared" si="22"/>
        <v>0.06</v>
      </c>
      <c r="AH21" s="92">
        <f t="shared" si="23"/>
        <v>7.0000000000000007E-2</v>
      </c>
      <c r="AI21" s="92">
        <f t="shared" si="24"/>
        <v>7.0000000000000007E-2</v>
      </c>
      <c r="AJ21" s="92">
        <f t="shared" si="25"/>
        <v>7.0000000000000007E-2</v>
      </c>
    </row>
    <row r="22" spans="1:36" ht="12.95" customHeight="1" x14ac:dyDescent="0.15">
      <c r="A22" s="91">
        <v>179</v>
      </c>
      <c r="B22" s="107" t="s">
        <v>60</v>
      </c>
      <c r="C22" s="107"/>
      <c r="D22" s="91">
        <v>16</v>
      </c>
      <c r="E22" s="91">
        <v>15</v>
      </c>
      <c r="F22" s="4">
        <f t="shared" si="0"/>
        <v>0.14000000000000001</v>
      </c>
      <c r="G22" s="5" t="s">
        <v>127</v>
      </c>
      <c r="H22" s="91" t="s">
        <v>61</v>
      </c>
      <c r="I22" s="91"/>
      <c r="J22" s="1" t="s">
        <v>15</v>
      </c>
      <c r="K22" s="92">
        <f t="shared" si="1"/>
        <v>0.15</v>
      </c>
      <c r="L22" s="92">
        <f t="shared" si="2"/>
        <v>0.16</v>
      </c>
      <c r="M22" s="92">
        <f t="shared" si="3"/>
        <v>0.16</v>
      </c>
      <c r="N22" s="92">
        <f t="shared" si="4"/>
        <v>0.16</v>
      </c>
      <c r="O22" s="92">
        <f t="shared" si="5"/>
        <v>0.16</v>
      </c>
      <c r="P22" s="92">
        <f t="shared" si="26"/>
        <v>0.16</v>
      </c>
      <c r="Q22" s="92">
        <f t="shared" si="6"/>
        <v>0.15</v>
      </c>
      <c r="R22" s="92">
        <f t="shared" si="7"/>
        <v>0.16</v>
      </c>
      <c r="S22" s="92">
        <f t="shared" si="8"/>
        <v>0.16</v>
      </c>
      <c r="T22" s="92">
        <f t="shared" si="9"/>
        <v>0.16</v>
      </c>
      <c r="U22" s="92">
        <f t="shared" si="10"/>
        <v>0.16</v>
      </c>
      <c r="V22" s="92">
        <f t="shared" si="11"/>
        <v>0.16</v>
      </c>
      <c r="W22" s="92">
        <f t="shared" si="12"/>
        <v>0.15</v>
      </c>
      <c r="X22" s="92">
        <f t="shared" si="13"/>
        <v>0.16</v>
      </c>
      <c r="Y22" s="92">
        <f t="shared" si="14"/>
        <v>0.14000000000000001</v>
      </c>
      <c r="Z22" s="92">
        <f t="shared" si="15"/>
        <v>0.15</v>
      </c>
      <c r="AA22" s="92">
        <f t="shared" si="16"/>
        <v>0.14000000000000001</v>
      </c>
      <c r="AB22" s="92">
        <f t="shared" si="17"/>
        <v>0.15</v>
      </c>
      <c r="AC22" s="92">
        <f t="shared" si="18"/>
        <v>0.16</v>
      </c>
      <c r="AD22" s="92">
        <f t="shared" si="19"/>
        <v>0.19</v>
      </c>
      <c r="AE22" s="92">
        <f t="shared" si="20"/>
        <v>0.14000000000000001</v>
      </c>
      <c r="AF22" s="92">
        <f t="shared" si="21"/>
        <v>0.15</v>
      </c>
      <c r="AG22" s="92">
        <f t="shared" si="22"/>
        <v>0.14000000000000001</v>
      </c>
      <c r="AH22" s="92">
        <f t="shared" si="23"/>
        <v>0.14000000000000001</v>
      </c>
      <c r="AI22" s="92">
        <f t="shared" si="24"/>
        <v>0.16</v>
      </c>
      <c r="AJ22" s="92">
        <f t="shared" si="25"/>
        <v>0.14000000000000001</v>
      </c>
    </row>
    <row r="23" spans="1:36" ht="12.95" customHeight="1" x14ac:dyDescent="0.15">
      <c r="A23" s="91">
        <v>180</v>
      </c>
      <c r="B23" s="107" t="s">
        <v>60</v>
      </c>
      <c r="C23" s="107"/>
      <c r="D23" s="91">
        <v>16</v>
      </c>
      <c r="E23" s="91">
        <v>14</v>
      </c>
      <c r="F23" s="4">
        <f t="shared" si="0"/>
        <v>0.13</v>
      </c>
      <c r="G23" s="5" t="s">
        <v>127</v>
      </c>
      <c r="H23" s="91" t="s">
        <v>61</v>
      </c>
      <c r="I23" s="91"/>
      <c r="J23" s="1" t="s">
        <v>15</v>
      </c>
      <c r="K23" s="92">
        <f t="shared" si="1"/>
        <v>0.14000000000000001</v>
      </c>
      <c r="L23" s="92">
        <f t="shared" si="2"/>
        <v>0.15</v>
      </c>
      <c r="M23" s="92">
        <f t="shared" si="3"/>
        <v>0.15</v>
      </c>
      <c r="N23" s="92">
        <f t="shared" si="4"/>
        <v>0.15</v>
      </c>
      <c r="O23" s="92">
        <f t="shared" si="5"/>
        <v>0.15</v>
      </c>
      <c r="P23" s="92">
        <f t="shared" si="26"/>
        <v>0.15</v>
      </c>
      <c r="Q23" s="92">
        <f t="shared" si="6"/>
        <v>0.14000000000000001</v>
      </c>
      <c r="R23" s="92">
        <f t="shared" si="7"/>
        <v>0.14000000000000001</v>
      </c>
      <c r="S23" s="92">
        <f t="shared" si="8"/>
        <v>0.15</v>
      </c>
      <c r="T23" s="92">
        <f t="shared" si="9"/>
        <v>0.15</v>
      </c>
      <c r="U23" s="92">
        <f t="shared" si="10"/>
        <v>0.14000000000000001</v>
      </c>
      <c r="V23" s="92">
        <f t="shared" si="11"/>
        <v>0.15</v>
      </c>
      <c r="W23" s="92">
        <f t="shared" si="12"/>
        <v>0.14000000000000001</v>
      </c>
      <c r="X23" s="92">
        <f t="shared" si="13"/>
        <v>0.15</v>
      </c>
      <c r="Y23" s="92">
        <f t="shared" si="14"/>
        <v>0.13</v>
      </c>
      <c r="Z23" s="92">
        <f t="shared" si="15"/>
        <v>0.14000000000000001</v>
      </c>
      <c r="AA23" s="92">
        <f t="shared" si="16"/>
        <v>0.13</v>
      </c>
      <c r="AB23" s="92">
        <f t="shared" si="17"/>
        <v>0.14000000000000001</v>
      </c>
      <c r="AC23" s="92">
        <f t="shared" si="18"/>
        <v>0.15</v>
      </c>
      <c r="AD23" s="92">
        <f t="shared" si="19"/>
        <v>0.17</v>
      </c>
      <c r="AE23" s="92">
        <f t="shared" si="20"/>
        <v>0.13</v>
      </c>
      <c r="AF23" s="92">
        <f t="shared" si="21"/>
        <v>0.14000000000000001</v>
      </c>
      <c r="AG23" s="92">
        <f t="shared" si="22"/>
        <v>0.13</v>
      </c>
      <c r="AH23" s="92">
        <f t="shared" si="23"/>
        <v>0.13</v>
      </c>
      <c r="AI23" s="92">
        <f t="shared" si="24"/>
        <v>0.15</v>
      </c>
      <c r="AJ23" s="92">
        <f t="shared" si="25"/>
        <v>0.13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5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6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6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214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20</v>
      </c>
      <c r="D47" s="14">
        <f>COUNTIF(G4:G43,"*下層*")</f>
        <v>0</v>
      </c>
      <c r="E47" s="14">
        <f>COUNTA(A4:A43)</f>
        <v>20</v>
      </c>
      <c r="F47" s="10"/>
      <c r="G47" s="15">
        <f>C47*100</f>
        <v>2000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15</v>
      </c>
      <c r="D49" s="14" t="str">
        <f>IF(D47&gt;0,ROUND(SUMIF(G4:G43,"*下層*",D4:D43)/D47,0),"")</f>
        <v/>
      </c>
      <c r="E49" s="14">
        <f>ROUND(SUM(D4:D43)/E47,0)</f>
        <v>15</v>
      </c>
      <c r="F49" s="13"/>
      <c r="G49" s="15">
        <f>C49</f>
        <v>15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2.62</v>
      </c>
      <c r="D50" s="16">
        <f>SUMIF(G4:G43,"*下層*",F4:F43)</f>
        <v>0</v>
      </c>
      <c r="E50" s="4">
        <f>SUM(F4:F43)</f>
        <v>2.62</v>
      </c>
      <c r="F50" s="13"/>
      <c r="G50" s="17">
        <f>C50*100</f>
        <v>262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形状比＝87、Sr＝17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15</v>
      </c>
      <c r="D54" s="14">
        <f>COUNTIF(H4:H43,"▲")</f>
        <v>0</v>
      </c>
      <c r="E54" s="14">
        <f>COUNTA(H4:H43)</f>
        <v>15</v>
      </c>
      <c r="F54" s="10"/>
      <c r="G54" s="15">
        <f>C54*100</f>
        <v>1500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1.2999999999999998</v>
      </c>
      <c r="D57" s="16">
        <f>SUMIF(H4:H43,"▲",F4:F43)</f>
        <v>0</v>
      </c>
      <c r="E57" s="16">
        <f>SUM(C57:D57)</f>
        <v>1.2999999999999998</v>
      </c>
      <c r="F57" s="13"/>
      <c r="G57" s="19">
        <f>C57*100</f>
        <v>129.99999999999997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49.6</v>
      </c>
      <c r="D62" s="20" t="str">
        <f>IF(D47&gt;0,ROUND(D57/D50*100,1),"")</f>
        <v/>
      </c>
      <c r="E62" s="20">
        <f>ROUND(E57/E50*100,1)</f>
        <v>49.6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17</v>
      </c>
      <c r="D67" s="14" t="str">
        <f>IF(D66&gt;0,ROUND(SUMIFS(E4:E43,G4:G43,"*下層*",H4:H43,"")/D66,0),"")</f>
        <v/>
      </c>
      <c r="E67" s="14">
        <f>IF(E66&gt;0,ROUND(SUMIF(H4:H43,"",E4:E43)/E66,0),"")</f>
        <v>17</v>
      </c>
      <c r="F67" s="13"/>
      <c r="G67" s="15">
        <f>C67</f>
        <v>17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1.3200000000000003</v>
      </c>
      <c r="D69" s="16" t="str">
        <f>IF(D66&gt;0,D50-D57,"")</f>
        <v/>
      </c>
      <c r="E69" s="4">
        <f>SUM(C69:D69)</f>
        <v>1.3200000000000003</v>
      </c>
      <c r="F69" s="13"/>
      <c r="G69" s="17">
        <f>C69*100</f>
        <v>132.00000000000003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形状比＝85、Sr＝26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3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79" priority="16" stopIfTrue="1">
      <formula>AND(($H4="スギ"),(#REF!&lt;12))</formula>
    </cfRule>
  </conditionalFormatting>
  <conditionalFormatting sqref="L4:L43">
    <cfRule type="expression" dxfId="78" priority="15" stopIfTrue="1">
      <formula>AND(($H4="スギ"),(#REF!&lt;22),(#REF!&gt;=12))</formula>
    </cfRule>
  </conditionalFormatting>
  <conditionalFormatting sqref="M4:M43">
    <cfRule type="expression" dxfId="77" priority="14" stopIfTrue="1">
      <formula>AND(($H4="スギ"),(#REF!&lt;32),(#REF!&gt;=22))</formula>
    </cfRule>
  </conditionalFormatting>
  <conditionalFormatting sqref="N4:N43">
    <cfRule type="expression" dxfId="76" priority="13" stopIfTrue="1">
      <formula>AND(($H4="スギ"),(#REF!&lt;42),(#REF!&gt;=32))</formula>
    </cfRule>
  </conditionalFormatting>
  <conditionalFormatting sqref="U4:U43 Z4:AF43 AJ4:AJ43 O4:P43">
    <cfRule type="expression" dxfId="75" priority="12" stopIfTrue="1">
      <formula>AND(($H4="スギ"),(#REF!&gt;=42))</formula>
    </cfRule>
  </conditionalFormatting>
  <conditionalFormatting sqref="Q4:Q43 AA4:AA43">
    <cfRule type="expression" dxfId="74" priority="11" stopIfTrue="1">
      <formula>AND(($H4="ヒノキ"),(#REF!&lt;12))</formula>
    </cfRule>
  </conditionalFormatting>
  <conditionalFormatting sqref="R4:R43 AB4:AE43">
    <cfRule type="expression" dxfId="73" priority="10" stopIfTrue="1">
      <formula>AND(($H4="ヒノキ"),(#REF!&lt;22),(#REF!&gt;=12))</formula>
    </cfRule>
  </conditionalFormatting>
  <conditionalFormatting sqref="S4:S43">
    <cfRule type="expression" dxfId="72" priority="9" stopIfTrue="1">
      <formula>AND(($H4="ヒノキ"),(#REF!&lt;32),(#REF!&gt;=22))</formula>
    </cfRule>
  </conditionalFormatting>
  <conditionalFormatting sqref="T4:U43 Z4:AF43 AJ4:AJ43">
    <cfRule type="expression" dxfId="71" priority="8" stopIfTrue="1">
      <formula>AND(($H4="ヒノキ"),(#REF!&gt;=32))</formula>
    </cfRule>
  </conditionalFormatting>
  <conditionalFormatting sqref="V4:V43 AA4:AA43">
    <cfRule type="expression" dxfId="70" priority="7" stopIfTrue="1">
      <formula>AND(($H4="アカマツ"),(#REF!&lt;12))</formula>
    </cfRule>
  </conditionalFormatting>
  <conditionalFormatting sqref="W4:W43 AB4:AB43">
    <cfRule type="expression" dxfId="69" priority="6" stopIfTrue="1">
      <formula>AND(($H4="アカマツ"),(#REF!&lt;22),(#REF!&gt;=12))</formula>
    </cfRule>
  </conditionalFormatting>
  <conditionalFormatting sqref="X4:X43 AC4:AC43">
    <cfRule type="expression" dxfId="68" priority="5" stopIfTrue="1">
      <formula>AND(($H4="アカマツ"),(#REF!&lt;42),(#REF!&gt;=22))</formula>
    </cfRule>
  </conditionalFormatting>
  <conditionalFormatting sqref="Y4:AF43 AJ4:AJ43">
    <cfRule type="expression" dxfId="67" priority="4" stopIfTrue="1">
      <formula>AND(($H4="アカマツ"),(#REF!&gt;=42))</formula>
    </cfRule>
  </conditionalFormatting>
  <conditionalFormatting sqref="AG4:AG43">
    <cfRule type="expression" dxfId="66" priority="3" stopIfTrue="1">
      <formula>AND(($H4&lt;&gt;"スギ"),($H4&lt;&gt;"ヒノキ"),($H4&lt;&gt;"アカマツ"),(#REF!&lt;12))</formula>
    </cfRule>
  </conditionalFormatting>
  <conditionalFormatting sqref="AH4:AH43">
    <cfRule type="expression" dxfId="6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6C0F1-8E0D-4993-B3C4-26342450DA1B}">
  <sheetPr>
    <tabColor rgb="FFFFFF00"/>
  </sheetPr>
  <dimension ref="A1:AJ120"/>
  <sheetViews>
    <sheetView showGridLines="0" tabSelected="1" view="pageBreakPreview" topLeftCell="A19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215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181</v>
      </c>
      <c r="B4" s="107" t="s">
        <v>62</v>
      </c>
      <c r="C4" s="107"/>
      <c r="D4" s="91">
        <v>20</v>
      </c>
      <c r="E4" s="91">
        <v>15</v>
      </c>
      <c r="F4" s="4">
        <f t="shared" ref="F4:F43" si="0">IF(D4&gt;0,IF(B4="スギ",P4,IF(B4="ヒノキ",U4,IF(B4="アカマツ",Z4,IF(B4="カラマツ",AF4,AJ4)))),"")</f>
        <v>0.22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0.22</v>
      </c>
      <c r="L4" s="92">
        <f t="shared" ref="L4:L43" si="2">ROUND(10^(-5+0.73504+1.83346*LOG(D4)+1.06569*LOG(E4)),2)</f>
        <v>0.24</v>
      </c>
      <c r="M4" s="92">
        <f t="shared" ref="M4:M43" si="3">ROUND(10^(-5+0.71514+1.74357*LOG(D4)+1.17719*LOG(E4)),2)</f>
        <v>0.23</v>
      </c>
      <c r="N4" s="92">
        <f t="shared" ref="N4:N43" si="4">ROUND(10^(-5+0.82956+1.76381*LOG(D4)+1.06412*LOG(E4)),2)</f>
        <v>0.24</v>
      </c>
      <c r="O4" s="92">
        <f t="shared" ref="O4:O43" si="5">ROUND(10^(-5+0.88226+1.79204*LOG(D4)+0.99303*LOG(E4)),2)</f>
        <v>0.24</v>
      </c>
      <c r="P4" s="92">
        <f>HLOOKUP($D4,K$3:O$43,MATCH($A4,$A$3:$A$43,0),1)</f>
        <v>0.24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0.22</v>
      </c>
      <c r="R4" s="92">
        <f t="shared" ref="R4:R43" si="7">ROUND(10^(1.905709*LOG(D4)+1.011385*LOG(E4)-4.293729),2)</f>
        <v>0.24</v>
      </c>
      <c r="S4" s="92">
        <f t="shared" ref="S4:S43" si="8">ROUND(10^(1.771888*LOG(D4)+1.138415*LOG(E4)-4.271259),2)</f>
        <v>0.24</v>
      </c>
      <c r="T4" s="92">
        <f t="shared" ref="T4:T43" si="9">ROUND(10^(1.671519*LOG(D4)+1.363617*LOG(E4)-4.404407),2)</f>
        <v>0.24</v>
      </c>
      <c r="U4" s="92">
        <f t="shared" ref="U4:U43" si="10">HLOOKUP($D4,Q$3:T$43,MATCH($A4,$A$3:$A$43,0),1)</f>
        <v>0.24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0.25</v>
      </c>
      <c r="W4" s="92">
        <f t="shared" ref="W4:W43" si="12">ROUND(10^(-4.155639+1.847898*LOG(D4)+0.951955*LOG(E4)),2)</f>
        <v>0.23</v>
      </c>
      <c r="X4" s="92">
        <f t="shared" ref="X4:X43" si="13">ROUND(10^(-4.194535+1.804172*LOG(D4)+1.034248*LOG(E4)),2)</f>
        <v>0.23</v>
      </c>
      <c r="Y4" s="92">
        <f t="shared" ref="Y4:Y43" si="14">ROUND(10^(-4.42347+2.006485*LOG(D4)+0.967757*LOG(E4)),2)</f>
        <v>0.21</v>
      </c>
      <c r="Z4" s="92">
        <f t="shared" ref="Z4:Z43" si="15">HLOOKUP($D4,V$3:Y$43,MATCH($A4,$A$3:$A$43,0),1)</f>
        <v>0.23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0.21</v>
      </c>
      <c r="AB4" s="92">
        <f t="shared" ref="AB4:AB43" si="17">ROUND(10^(1.979213*LOG(D4)+0.998347*LOG(E4)-4.369281),2)</f>
        <v>0.24</v>
      </c>
      <c r="AC4" s="92">
        <f t="shared" ref="AC4:AC43" si="18">ROUND(10^(1.904401*LOG(D4)+1.062478*LOG(E4)-4.348104),2)</f>
        <v>0.24</v>
      </c>
      <c r="AD4" s="92">
        <f t="shared" ref="AD4:AD43" si="19">ROUND(10^(1.640825*LOG(D4)+1.080387*LOG(E4)-3.976731),2)</f>
        <v>0.27</v>
      </c>
      <c r="AE4" s="92">
        <f t="shared" ref="AE4:AE43" si="20">ROUND(10^(1.90887*LOG(D4)+1.088002*LOG(E4)-4.431495),2)</f>
        <v>0.21</v>
      </c>
      <c r="AF4" s="92">
        <f t="shared" ref="AF4:AF43" si="21">HLOOKUP($D4,AA$3:AE$43,MATCH($A4,$A$3:$A$43,0),1)</f>
        <v>0.24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0.21</v>
      </c>
      <c r="AH4" s="92">
        <f t="shared" ref="AH4:AH43" si="23">ROUND(10^(1.93813902*LOG(D4)+0.96697002*LOG(E4)-4.32216295),2)</f>
        <v>0.22</v>
      </c>
      <c r="AI4" s="92">
        <f t="shared" ref="AI4:AI43" si="24">ROUND(10^(1.82464098*LOG(D4)+0.97625989*LOG(E4)-4.15096808),2)</f>
        <v>0.24</v>
      </c>
      <c r="AJ4" s="92">
        <f t="shared" ref="AJ4:AJ43" si="25">HLOOKUP($D4,AG$3:AI$43,MATCH($A4,$A$3:$A$43,0),1)</f>
        <v>0.22</v>
      </c>
    </row>
    <row r="5" spans="1:36" ht="12.95" customHeight="1" x14ac:dyDescent="0.15">
      <c r="A5" s="91">
        <v>182</v>
      </c>
      <c r="B5" s="107" t="s">
        <v>68</v>
      </c>
      <c r="C5" s="107"/>
      <c r="D5" s="91">
        <v>8</v>
      </c>
      <c r="E5" s="91">
        <v>8</v>
      </c>
      <c r="F5" s="4">
        <f t="shared" si="0"/>
        <v>0.02</v>
      </c>
      <c r="G5" s="5"/>
      <c r="H5" s="91" t="s">
        <v>61</v>
      </c>
      <c r="I5" s="91"/>
      <c r="J5" s="1" t="s">
        <v>15</v>
      </c>
      <c r="K5" s="92">
        <f t="shared" si="1"/>
        <v>0.02</v>
      </c>
      <c r="L5" s="92">
        <f t="shared" si="2"/>
        <v>0.02</v>
      </c>
      <c r="M5" s="92">
        <f t="shared" si="3"/>
        <v>0.02</v>
      </c>
      <c r="N5" s="92">
        <f t="shared" si="4"/>
        <v>0.02</v>
      </c>
      <c r="O5" s="92">
        <f t="shared" si="5"/>
        <v>0.02</v>
      </c>
      <c r="P5" s="92">
        <f t="shared" ref="P5:P43" si="26">HLOOKUP($D5,K$3:O$43,MATCH(A5,$A$3:$A$43,0),1)</f>
        <v>0.02</v>
      </c>
      <c r="Q5" s="92">
        <f t="shared" si="6"/>
        <v>0.02</v>
      </c>
      <c r="R5" s="92">
        <f t="shared" si="7"/>
        <v>0.02</v>
      </c>
      <c r="S5" s="92">
        <f t="shared" si="8"/>
        <v>0.02</v>
      </c>
      <c r="T5" s="92">
        <f t="shared" si="9"/>
        <v>0.02</v>
      </c>
      <c r="U5" s="92">
        <f t="shared" si="10"/>
        <v>0.02</v>
      </c>
      <c r="V5" s="92">
        <f t="shared" si="11"/>
        <v>0.02</v>
      </c>
      <c r="W5" s="92">
        <f t="shared" si="12"/>
        <v>0.02</v>
      </c>
      <c r="X5" s="92">
        <f t="shared" si="13"/>
        <v>0.02</v>
      </c>
      <c r="Y5" s="92">
        <f t="shared" si="14"/>
        <v>0.02</v>
      </c>
      <c r="Z5" s="92">
        <f t="shared" si="15"/>
        <v>0.02</v>
      </c>
      <c r="AA5" s="92">
        <f t="shared" si="16"/>
        <v>0.02</v>
      </c>
      <c r="AB5" s="92">
        <f t="shared" si="17"/>
        <v>0.02</v>
      </c>
      <c r="AC5" s="92">
        <f t="shared" si="18"/>
        <v>0.02</v>
      </c>
      <c r="AD5" s="92">
        <f t="shared" si="19"/>
        <v>0.03</v>
      </c>
      <c r="AE5" s="92">
        <f t="shared" si="20"/>
        <v>0.02</v>
      </c>
      <c r="AF5" s="92">
        <f t="shared" si="21"/>
        <v>0.02</v>
      </c>
      <c r="AG5" s="92">
        <f t="shared" si="22"/>
        <v>0.02</v>
      </c>
      <c r="AH5" s="92">
        <f t="shared" si="23"/>
        <v>0.02</v>
      </c>
      <c r="AI5" s="92">
        <f t="shared" si="24"/>
        <v>0.02</v>
      </c>
      <c r="AJ5" s="92">
        <f t="shared" si="25"/>
        <v>0.02</v>
      </c>
    </row>
    <row r="6" spans="1:36" ht="12.95" customHeight="1" x14ac:dyDescent="0.15">
      <c r="A6" s="91">
        <v>183</v>
      </c>
      <c r="B6" s="107" t="s">
        <v>60</v>
      </c>
      <c r="C6" s="107"/>
      <c r="D6" s="91">
        <v>10</v>
      </c>
      <c r="E6" s="91">
        <v>8</v>
      </c>
      <c r="F6" s="4">
        <f t="shared" si="0"/>
        <v>0.03</v>
      </c>
      <c r="G6" s="5" t="s">
        <v>63</v>
      </c>
      <c r="H6" s="91" t="s">
        <v>61</v>
      </c>
      <c r="I6" s="91"/>
      <c r="J6" s="1" t="s">
        <v>15</v>
      </c>
      <c r="K6" s="92">
        <f t="shared" si="1"/>
        <v>0.03</v>
      </c>
      <c r="L6" s="92">
        <f t="shared" si="2"/>
        <v>0.03</v>
      </c>
      <c r="M6" s="92">
        <f t="shared" si="3"/>
        <v>0.03</v>
      </c>
      <c r="N6" s="92">
        <f t="shared" si="4"/>
        <v>0.04</v>
      </c>
      <c r="O6" s="92">
        <f t="shared" si="5"/>
        <v>0.04</v>
      </c>
      <c r="P6" s="92">
        <f t="shared" si="26"/>
        <v>0.03</v>
      </c>
      <c r="Q6" s="92">
        <f t="shared" si="6"/>
        <v>0.03</v>
      </c>
      <c r="R6" s="92">
        <f t="shared" si="7"/>
        <v>0.03</v>
      </c>
      <c r="S6" s="92">
        <f t="shared" si="8"/>
        <v>0.03</v>
      </c>
      <c r="T6" s="92">
        <f t="shared" si="9"/>
        <v>0.03</v>
      </c>
      <c r="U6" s="92">
        <f t="shared" si="10"/>
        <v>0.03</v>
      </c>
      <c r="V6" s="92">
        <f t="shared" si="11"/>
        <v>0.04</v>
      </c>
      <c r="W6" s="92">
        <f t="shared" si="12"/>
        <v>0.04</v>
      </c>
      <c r="X6" s="92">
        <f t="shared" si="13"/>
        <v>0.03</v>
      </c>
      <c r="Y6" s="92">
        <f t="shared" si="14"/>
        <v>0.03</v>
      </c>
      <c r="Z6" s="92">
        <f t="shared" si="15"/>
        <v>0.04</v>
      </c>
      <c r="AA6" s="92">
        <f t="shared" si="16"/>
        <v>0.03</v>
      </c>
      <c r="AB6" s="92">
        <f t="shared" si="17"/>
        <v>0.03</v>
      </c>
      <c r="AC6" s="92">
        <f t="shared" si="18"/>
        <v>0.03</v>
      </c>
      <c r="AD6" s="92">
        <f t="shared" si="19"/>
        <v>0.04</v>
      </c>
      <c r="AE6" s="92">
        <f t="shared" si="20"/>
        <v>0.03</v>
      </c>
      <c r="AF6" s="92">
        <f t="shared" si="21"/>
        <v>0.03</v>
      </c>
      <c r="AG6" s="92">
        <f t="shared" si="22"/>
        <v>0.03</v>
      </c>
      <c r="AH6" s="92">
        <f t="shared" si="23"/>
        <v>0.03</v>
      </c>
      <c r="AI6" s="92">
        <f t="shared" si="24"/>
        <v>0.04</v>
      </c>
      <c r="AJ6" s="92">
        <f t="shared" si="25"/>
        <v>0.03</v>
      </c>
    </row>
    <row r="7" spans="1:36" ht="12.95" customHeight="1" x14ac:dyDescent="0.15">
      <c r="A7" s="91">
        <v>184</v>
      </c>
      <c r="B7" s="107" t="s">
        <v>60</v>
      </c>
      <c r="C7" s="107"/>
      <c r="D7" s="91">
        <v>14</v>
      </c>
      <c r="E7" s="91">
        <v>13</v>
      </c>
      <c r="F7" s="4">
        <f t="shared" si="0"/>
        <v>0.09</v>
      </c>
      <c r="G7" s="5" t="s">
        <v>63</v>
      </c>
      <c r="H7" s="91"/>
      <c r="I7" s="91"/>
      <c r="J7" s="1" t="s">
        <v>15</v>
      </c>
      <c r="K7" s="92">
        <f t="shared" si="1"/>
        <v>0.1</v>
      </c>
      <c r="L7" s="92">
        <f t="shared" si="2"/>
        <v>0.11</v>
      </c>
      <c r="M7" s="92">
        <f t="shared" si="3"/>
        <v>0.11</v>
      </c>
      <c r="N7" s="92">
        <f t="shared" si="4"/>
        <v>0.11</v>
      </c>
      <c r="O7" s="92">
        <f t="shared" si="5"/>
        <v>0.11</v>
      </c>
      <c r="P7" s="92">
        <f t="shared" si="26"/>
        <v>0.11</v>
      </c>
      <c r="Q7" s="92">
        <f t="shared" si="6"/>
        <v>0.1</v>
      </c>
      <c r="R7" s="92">
        <f t="shared" si="7"/>
        <v>0.1</v>
      </c>
      <c r="S7" s="92">
        <f t="shared" si="8"/>
        <v>0.11</v>
      </c>
      <c r="T7" s="92">
        <f t="shared" si="9"/>
        <v>0.11</v>
      </c>
      <c r="U7" s="92">
        <f t="shared" si="10"/>
        <v>0.1</v>
      </c>
      <c r="V7" s="92">
        <f t="shared" si="11"/>
        <v>0.11</v>
      </c>
      <c r="W7" s="92">
        <f t="shared" si="12"/>
        <v>0.11</v>
      </c>
      <c r="X7" s="92">
        <f t="shared" si="13"/>
        <v>0.11</v>
      </c>
      <c r="Y7" s="92">
        <f t="shared" si="14"/>
        <v>0.09</v>
      </c>
      <c r="Z7" s="92">
        <f t="shared" si="15"/>
        <v>0.11</v>
      </c>
      <c r="AA7" s="92">
        <f t="shared" si="16"/>
        <v>0.1</v>
      </c>
      <c r="AB7" s="92">
        <f t="shared" si="17"/>
        <v>0.1</v>
      </c>
      <c r="AC7" s="92">
        <f t="shared" si="18"/>
        <v>0.1</v>
      </c>
      <c r="AD7" s="92">
        <f t="shared" si="19"/>
        <v>0.13</v>
      </c>
      <c r="AE7" s="92">
        <f t="shared" si="20"/>
        <v>0.09</v>
      </c>
      <c r="AF7" s="92">
        <f t="shared" si="21"/>
        <v>0.1</v>
      </c>
      <c r="AG7" s="92">
        <f t="shared" si="22"/>
        <v>0.09</v>
      </c>
      <c r="AH7" s="92">
        <f t="shared" si="23"/>
        <v>0.09</v>
      </c>
      <c r="AI7" s="92">
        <f t="shared" si="24"/>
        <v>0.11</v>
      </c>
      <c r="AJ7" s="92">
        <f t="shared" si="25"/>
        <v>0.09</v>
      </c>
    </row>
    <row r="8" spans="1:36" ht="12.95" customHeight="1" x14ac:dyDescent="0.15">
      <c r="A8" s="91">
        <v>185</v>
      </c>
      <c r="B8" s="107" t="s">
        <v>60</v>
      </c>
      <c r="C8" s="107"/>
      <c r="D8" s="91">
        <v>10</v>
      </c>
      <c r="E8" s="91">
        <v>10</v>
      </c>
      <c r="F8" s="4">
        <f t="shared" si="0"/>
        <v>0.04</v>
      </c>
      <c r="G8" s="5" t="s">
        <v>63</v>
      </c>
      <c r="H8" s="91" t="s">
        <v>61</v>
      </c>
      <c r="I8" s="91"/>
      <c r="J8" s="1" t="s">
        <v>15</v>
      </c>
      <c r="K8" s="92">
        <f t="shared" si="1"/>
        <v>0.04</v>
      </c>
      <c r="L8" s="92">
        <f t="shared" si="2"/>
        <v>0.04</v>
      </c>
      <c r="M8" s="92">
        <f t="shared" si="3"/>
        <v>0.04</v>
      </c>
      <c r="N8" s="92">
        <f t="shared" si="4"/>
        <v>0.05</v>
      </c>
      <c r="O8" s="92">
        <f t="shared" si="5"/>
        <v>0.05</v>
      </c>
      <c r="P8" s="92">
        <f t="shared" si="26"/>
        <v>0.04</v>
      </c>
      <c r="Q8" s="92">
        <f t="shared" si="6"/>
        <v>0.04</v>
      </c>
      <c r="R8" s="92">
        <f t="shared" si="7"/>
        <v>0.04</v>
      </c>
      <c r="S8" s="92">
        <f t="shared" si="8"/>
        <v>0.04</v>
      </c>
      <c r="T8" s="92">
        <f t="shared" si="9"/>
        <v>0.04</v>
      </c>
      <c r="U8" s="92">
        <f t="shared" si="10"/>
        <v>0.04</v>
      </c>
      <c r="V8" s="92">
        <f t="shared" si="11"/>
        <v>0.04</v>
      </c>
      <c r="W8" s="92">
        <f t="shared" si="12"/>
        <v>0.04</v>
      </c>
      <c r="X8" s="92">
        <f t="shared" si="13"/>
        <v>0.04</v>
      </c>
      <c r="Y8" s="92">
        <f t="shared" si="14"/>
        <v>0.04</v>
      </c>
      <c r="Z8" s="92">
        <f t="shared" si="15"/>
        <v>0.04</v>
      </c>
      <c r="AA8" s="92">
        <f t="shared" si="16"/>
        <v>0.04</v>
      </c>
      <c r="AB8" s="92">
        <f t="shared" si="17"/>
        <v>0.04</v>
      </c>
      <c r="AC8" s="92">
        <f t="shared" si="18"/>
        <v>0.04</v>
      </c>
      <c r="AD8" s="92">
        <f t="shared" si="19"/>
        <v>0.06</v>
      </c>
      <c r="AE8" s="92">
        <f t="shared" si="20"/>
        <v>0.04</v>
      </c>
      <c r="AF8" s="92">
        <f t="shared" si="21"/>
        <v>0.04</v>
      </c>
      <c r="AG8" s="92">
        <f t="shared" si="22"/>
        <v>0.04</v>
      </c>
      <c r="AH8" s="92">
        <f t="shared" si="23"/>
        <v>0.04</v>
      </c>
      <c r="AI8" s="92">
        <f t="shared" si="24"/>
        <v>0.04</v>
      </c>
      <c r="AJ8" s="92">
        <f t="shared" si="25"/>
        <v>0.04</v>
      </c>
    </row>
    <row r="9" spans="1:36" ht="12.95" customHeight="1" x14ac:dyDescent="0.15">
      <c r="A9" s="91">
        <v>186</v>
      </c>
      <c r="B9" s="107" t="s">
        <v>57</v>
      </c>
      <c r="C9" s="107"/>
      <c r="D9" s="91">
        <v>14</v>
      </c>
      <c r="E9" s="91">
        <v>13</v>
      </c>
      <c r="F9" s="4">
        <f t="shared" si="0"/>
        <v>0.09</v>
      </c>
      <c r="G9" s="5" t="s">
        <v>63</v>
      </c>
      <c r="H9" s="91" t="s">
        <v>61</v>
      </c>
      <c r="I9" s="91"/>
      <c r="J9" s="1" t="s">
        <v>15</v>
      </c>
      <c r="K9" s="92">
        <f t="shared" si="1"/>
        <v>0.1</v>
      </c>
      <c r="L9" s="92">
        <f t="shared" si="2"/>
        <v>0.11</v>
      </c>
      <c r="M9" s="92">
        <f t="shared" si="3"/>
        <v>0.11</v>
      </c>
      <c r="N9" s="92">
        <f t="shared" si="4"/>
        <v>0.11</v>
      </c>
      <c r="O9" s="92">
        <f t="shared" si="5"/>
        <v>0.11</v>
      </c>
      <c r="P9" s="92">
        <f t="shared" si="26"/>
        <v>0.11</v>
      </c>
      <c r="Q9" s="92">
        <f t="shared" si="6"/>
        <v>0.1</v>
      </c>
      <c r="R9" s="92">
        <f t="shared" si="7"/>
        <v>0.1</v>
      </c>
      <c r="S9" s="92">
        <f t="shared" si="8"/>
        <v>0.11</v>
      </c>
      <c r="T9" s="92">
        <f t="shared" si="9"/>
        <v>0.11</v>
      </c>
      <c r="U9" s="92">
        <f t="shared" si="10"/>
        <v>0.1</v>
      </c>
      <c r="V9" s="92">
        <f t="shared" si="11"/>
        <v>0.11</v>
      </c>
      <c r="W9" s="92">
        <f t="shared" si="12"/>
        <v>0.11</v>
      </c>
      <c r="X9" s="92">
        <f t="shared" si="13"/>
        <v>0.11</v>
      </c>
      <c r="Y9" s="92">
        <f t="shared" si="14"/>
        <v>0.09</v>
      </c>
      <c r="Z9" s="92">
        <f t="shared" si="15"/>
        <v>0.11</v>
      </c>
      <c r="AA9" s="92">
        <f t="shared" si="16"/>
        <v>0.1</v>
      </c>
      <c r="AB9" s="92">
        <f t="shared" si="17"/>
        <v>0.1</v>
      </c>
      <c r="AC9" s="92">
        <f t="shared" si="18"/>
        <v>0.1</v>
      </c>
      <c r="AD9" s="92">
        <f t="shared" si="19"/>
        <v>0.13</v>
      </c>
      <c r="AE9" s="92">
        <f t="shared" si="20"/>
        <v>0.09</v>
      </c>
      <c r="AF9" s="92">
        <f t="shared" si="21"/>
        <v>0.1</v>
      </c>
      <c r="AG9" s="92">
        <f t="shared" si="22"/>
        <v>0.09</v>
      </c>
      <c r="AH9" s="92">
        <f t="shared" si="23"/>
        <v>0.09</v>
      </c>
      <c r="AI9" s="92">
        <f t="shared" si="24"/>
        <v>0.11</v>
      </c>
      <c r="AJ9" s="92">
        <f t="shared" si="25"/>
        <v>0.09</v>
      </c>
    </row>
    <row r="10" spans="1:36" ht="12.95" customHeight="1" x14ac:dyDescent="0.15">
      <c r="A10" s="91">
        <v>187</v>
      </c>
      <c r="B10" s="107" t="s">
        <v>57</v>
      </c>
      <c r="C10" s="107"/>
      <c r="D10" s="91">
        <v>8</v>
      </c>
      <c r="E10" s="91">
        <v>8</v>
      </c>
      <c r="F10" s="4">
        <f t="shared" si="0"/>
        <v>0.02</v>
      </c>
      <c r="G10" s="5" t="s">
        <v>63</v>
      </c>
      <c r="H10" s="91" t="s">
        <v>61</v>
      </c>
      <c r="I10" s="91"/>
      <c r="J10" s="1" t="s">
        <v>15</v>
      </c>
      <c r="K10" s="92">
        <f t="shared" si="1"/>
        <v>0.02</v>
      </c>
      <c r="L10" s="92">
        <f t="shared" si="2"/>
        <v>0.02</v>
      </c>
      <c r="M10" s="92">
        <f t="shared" si="3"/>
        <v>0.02</v>
      </c>
      <c r="N10" s="92">
        <f t="shared" si="4"/>
        <v>0.02</v>
      </c>
      <c r="O10" s="92">
        <f t="shared" si="5"/>
        <v>0.02</v>
      </c>
      <c r="P10" s="92">
        <f t="shared" si="26"/>
        <v>0.02</v>
      </c>
      <c r="Q10" s="92">
        <f t="shared" si="6"/>
        <v>0.02</v>
      </c>
      <c r="R10" s="92">
        <f t="shared" si="7"/>
        <v>0.02</v>
      </c>
      <c r="S10" s="92">
        <f t="shared" si="8"/>
        <v>0.02</v>
      </c>
      <c r="T10" s="92">
        <f t="shared" si="9"/>
        <v>0.02</v>
      </c>
      <c r="U10" s="92">
        <f t="shared" si="10"/>
        <v>0.02</v>
      </c>
      <c r="V10" s="92">
        <f t="shared" si="11"/>
        <v>0.02</v>
      </c>
      <c r="W10" s="92">
        <f t="shared" si="12"/>
        <v>0.02</v>
      </c>
      <c r="X10" s="92">
        <f t="shared" si="13"/>
        <v>0.02</v>
      </c>
      <c r="Y10" s="92">
        <f t="shared" si="14"/>
        <v>0.02</v>
      </c>
      <c r="Z10" s="92">
        <f t="shared" si="15"/>
        <v>0.02</v>
      </c>
      <c r="AA10" s="92">
        <f t="shared" si="16"/>
        <v>0.02</v>
      </c>
      <c r="AB10" s="92">
        <f t="shared" si="17"/>
        <v>0.02</v>
      </c>
      <c r="AC10" s="92">
        <f t="shared" si="18"/>
        <v>0.02</v>
      </c>
      <c r="AD10" s="92">
        <f t="shared" si="19"/>
        <v>0.03</v>
      </c>
      <c r="AE10" s="92">
        <f t="shared" si="20"/>
        <v>0.02</v>
      </c>
      <c r="AF10" s="92">
        <f t="shared" si="21"/>
        <v>0.02</v>
      </c>
      <c r="AG10" s="92">
        <f t="shared" si="22"/>
        <v>0.02</v>
      </c>
      <c r="AH10" s="92">
        <f t="shared" si="23"/>
        <v>0.02</v>
      </c>
      <c r="AI10" s="92">
        <f t="shared" si="24"/>
        <v>0.02</v>
      </c>
      <c r="AJ10" s="92">
        <f t="shared" si="25"/>
        <v>0.02</v>
      </c>
    </row>
    <row r="11" spans="1:36" ht="12.95" customHeight="1" x14ac:dyDescent="0.15">
      <c r="A11" s="91">
        <v>188</v>
      </c>
      <c r="B11" s="107" t="s">
        <v>62</v>
      </c>
      <c r="C11" s="107"/>
      <c r="D11" s="91">
        <v>18</v>
      </c>
      <c r="E11" s="91">
        <v>14</v>
      </c>
      <c r="F11" s="4">
        <f t="shared" si="0"/>
        <v>0.17</v>
      </c>
      <c r="G11" s="5"/>
      <c r="H11" s="91"/>
      <c r="I11" s="91"/>
      <c r="J11" s="1" t="s">
        <v>15</v>
      </c>
      <c r="K11" s="92">
        <f t="shared" si="1"/>
        <v>0.17</v>
      </c>
      <c r="L11" s="92">
        <f t="shared" si="2"/>
        <v>0.18</v>
      </c>
      <c r="M11" s="92">
        <f t="shared" si="3"/>
        <v>0.18</v>
      </c>
      <c r="N11" s="92">
        <f t="shared" si="4"/>
        <v>0.18</v>
      </c>
      <c r="O11" s="92">
        <f t="shared" si="5"/>
        <v>0.19</v>
      </c>
      <c r="P11" s="92">
        <f t="shared" si="26"/>
        <v>0.18</v>
      </c>
      <c r="Q11" s="92">
        <f t="shared" si="6"/>
        <v>0.17</v>
      </c>
      <c r="R11" s="92">
        <f t="shared" si="7"/>
        <v>0.18</v>
      </c>
      <c r="S11" s="92">
        <f t="shared" si="8"/>
        <v>0.18</v>
      </c>
      <c r="T11" s="92">
        <f t="shared" si="9"/>
        <v>0.18</v>
      </c>
      <c r="U11" s="92">
        <f t="shared" si="10"/>
        <v>0.18</v>
      </c>
      <c r="V11" s="92">
        <f t="shared" si="11"/>
        <v>0.19</v>
      </c>
      <c r="W11" s="92">
        <f t="shared" si="12"/>
        <v>0.18</v>
      </c>
      <c r="X11" s="92">
        <f t="shared" si="13"/>
        <v>0.18</v>
      </c>
      <c r="Y11" s="92">
        <f t="shared" si="14"/>
        <v>0.16</v>
      </c>
      <c r="Z11" s="92">
        <f t="shared" si="15"/>
        <v>0.18</v>
      </c>
      <c r="AA11" s="92">
        <f t="shared" si="16"/>
        <v>0.16</v>
      </c>
      <c r="AB11" s="92">
        <f t="shared" si="17"/>
        <v>0.18</v>
      </c>
      <c r="AC11" s="92">
        <f t="shared" si="18"/>
        <v>0.18</v>
      </c>
      <c r="AD11" s="92">
        <f t="shared" si="19"/>
        <v>0.21</v>
      </c>
      <c r="AE11" s="92">
        <f t="shared" si="20"/>
        <v>0.16</v>
      </c>
      <c r="AF11" s="92">
        <f t="shared" si="21"/>
        <v>0.18</v>
      </c>
      <c r="AG11" s="92">
        <f t="shared" si="22"/>
        <v>0.16</v>
      </c>
      <c r="AH11" s="92">
        <f t="shared" si="23"/>
        <v>0.17</v>
      </c>
      <c r="AI11" s="92">
        <f t="shared" si="24"/>
        <v>0.18</v>
      </c>
      <c r="AJ11" s="92">
        <f t="shared" si="25"/>
        <v>0.17</v>
      </c>
    </row>
    <row r="12" spans="1:36" ht="12.95" customHeight="1" x14ac:dyDescent="0.15">
      <c r="A12" s="91">
        <v>189</v>
      </c>
      <c r="B12" s="107" t="s">
        <v>56</v>
      </c>
      <c r="C12" s="107"/>
      <c r="D12" s="91">
        <v>8</v>
      </c>
      <c r="E12" s="91">
        <v>9</v>
      </c>
      <c r="F12" s="4">
        <f t="shared" si="0"/>
        <v>0.02</v>
      </c>
      <c r="G12" s="5"/>
      <c r="H12" s="91" t="s">
        <v>61</v>
      </c>
      <c r="I12" s="91"/>
      <c r="J12" s="1" t="s">
        <v>15</v>
      </c>
      <c r="K12" s="92">
        <f t="shared" si="1"/>
        <v>0.03</v>
      </c>
      <c r="L12" s="92">
        <f t="shared" si="2"/>
        <v>0.03</v>
      </c>
      <c r="M12" s="92">
        <f t="shared" si="3"/>
        <v>0.03</v>
      </c>
      <c r="N12" s="92">
        <f t="shared" si="4"/>
        <v>0.03</v>
      </c>
      <c r="O12" s="92">
        <f t="shared" si="5"/>
        <v>0.03</v>
      </c>
      <c r="P12" s="92">
        <f t="shared" si="26"/>
        <v>0.03</v>
      </c>
      <c r="Q12" s="92">
        <f t="shared" si="6"/>
        <v>0.03</v>
      </c>
      <c r="R12" s="92">
        <f t="shared" si="7"/>
        <v>0.02</v>
      </c>
      <c r="S12" s="92">
        <f t="shared" si="8"/>
        <v>0.03</v>
      </c>
      <c r="T12" s="92">
        <f t="shared" si="9"/>
        <v>0.03</v>
      </c>
      <c r="U12" s="92">
        <f t="shared" si="10"/>
        <v>0.03</v>
      </c>
      <c r="V12" s="92">
        <f t="shared" si="11"/>
        <v>0.03</v>
      </c>
      <c r="W12" s="92">
        <f t="shared" si="12"/>
        <v>0.03</v>
      </c>
      <c r="X12" s="92">
        <f t="shared" si="13"/>
        <v>0.03</v>
      </c>
      <c r="Y12" s="92">
        <f t="shared" si="14"/>
        <v>0.02</v>
      </c>
      <c r="Z12" s="92">
        <f t="shared" si="15"/>
        <v>0.03</v>
      </c>
      <c r="AA12" s="92">
        <f t="shared" si="16"/>
        <v>0.02</v>
      </c>
      <c r="AB12" s="92">
        <f t="shared" si="17"/>
        <v>0.02</v>
      </c>
      <c r="AC12" s="92">
        <f t="shared" si="18"/>
        <v>0.02</v>
      </c>
      <c r="AD12" s="92">
        <f t="shared" si="19"/>
        <v>0.03</v>
      </c>
      <c r="AE12" s="92">
        <f t="shared" si="20"/>
        <v>0.02</v>
      </c>
      <c r="AF12" s="92">
        <f t="shared" si="21"/>
        <v>0.02</v>
      </c>
      <c r="AG12" s="92">
        <f t="shared" si="22"/>
        <v>0.02</v>
      </c>
      <c r="AH12" s="92">
        <f t="shared" si="23"/>
        <v>0.02</v>
      </c>
      <c r="AI12" s="92">
        <f t="shared" si="24"/>
        <v>0.03</v>
      </c>
      <c r="AJ12" s="92">
        <f t="shared" si="25"/>
        <v>0.02</v>
      </c>
    </row>
    <row r="13" spans="1:36" ht="12.95" customHeight="1" x14ac:dyDescent="0.15">
      <c r="A13" s="91">
        <v>190</v>
      </c>
      <c r="B13" s="107" t="s">
        <v>60</v>
      </c>
      <c r="C13" s="107"/>
      <c r="D13" s="91">
        <v>14</v>
      </c>
      <c r="E13" s="91">
        <v>14</v>
      </c>
      <c r="F13" s="4">
        <f t="shared" si="0"/>
        <v>0.1</v>
      </c>
      <c r="G13" s="5" t="s">
        <v>63</v>
      </c>
      <c r="H13" s="91" t="s">
        <v>61</v>
      </c>
      <c r="I13" s="91"/>
      <c r="J13" s="1" t="s">
        <v>15</v>
      </c>
      <c r="K13" s="92">
        <f t="shared" si="1"/>
        <v>0.11</v>
      </c>
      <c r="L13" s="92">
        <f t="shared" si="2"/>
        <v>0.11</v>
      </c>
      <c r="M13" s="92">
        <f t="shared" si="3"/>
        <v>0.12</v>
      </c>
      <c r="N13" s="92">
        <f t="shared" si="4"/>
        <v>0.12</v>
      </c>
      <c r="O13" s="92">
        <f t="shared" si="5"/>
        <v>0.12</v>
      </c>
      <c r="P13" s="92">
        <f t="shared" si="26"/>
        <v>0.11</v>
      </c>
      <c r="Q13" s="92">
        <f t="shared" si="6"/>
        <v>0.11</v>
      </c>
      <c r="R13" s="92">
        <f t="shared" si="7"/>
        <v>0.11</v>
      </c>
      <c r="S13" s="92">
        <f t="shared" si="8"/>
        <v>0.12</v>
      </c>
      <c r="T13" s="92">
        <f t="shared" si="9"/>
        <v>0.12</v>
      </c>
      <c r="U13" s="92">
        <f t="shared" si="10"/>
        <v>0.11</v>
      </c>
      <c r="V13" s="92">
        <f t="shared" si="11"/>
        <v>0.12</v>
      </c>
      <c r="W13" s="92">
        <f t="shared" si="12"/>
        <v>0.11</v>
      </c>
      <c r="X13" s="92">
        <f t="shared" si="13"/>
        <v>0.11</v>
      </c>
      <c r="Y13" s="92">
        <f t="shared" si="14"/>
        <v>0.1</v>
      </c>
      <c r="Z13" s="92">
        <f t="shared" si="15"/>
        <v>0.11</v>
      </c>
      <c r="AA13" s="92">
        <f t="shared" si="16"/>
        <v>0.1</v>
      </c>
      <c r="AB13" s="92">
        <f t="shared" si="17"/>
        <v>0.11</v>
      </c>
      <c r="AC13" s="92">
        <f t="shared" si="18"/>
        <v>0.11</v>
      </c>
      <c r="AD13" s="92">
        <f t="shared" si="19"/>
        <v>0.14000000000000001</v>
      </c>
      <c r="AE13" s="92">
        <f t="shared" si="20"/>
        <v>0.1</v>
      </c>
      <c r="AF13" s="92">
        <f t="shared" si="21"/>
        <v>0.11</v>
      </c>
      <c r="AG13" s="92">
        <f t="shared" si="22"/>
        <v>0.1</v>
      </c>
      <c r="AH13" s="92">
        <f t="shared" si="23"/>
        <v>0.1</v>
      </c>
      <c r="AI13" s="92">
        <f t="shared" si="24"/>
        <v>0.11</v>
      </c>
      <c r="AJ13" s="92">
        <f t="shared" si="25"/>
        <v>0.1</v>
      </c>
    </row>
    <row r="14" spans="1:36" ht="12.95" customHeight="1" x14ac:dyDescent="0.15">
      <c r="A14" s="91">
        <v>191</v>
      </c>
      <c r="B14" s="107" t="s">
        <v>60</v>
      </c>
      <c r="C14" s="107"/>
      <c r="D14" s="91">
        <v>14</v>
      </c>
      <c r="E14" s="91">
        <v>14</v>
      </c>
      <c r="F14" s="4">
        <f t="shared" si="0"/>
        <v>0.1</v>
      </c>
      <c r="G14" s="5" t="s">
        <v>63</v>
      </c>
      <c r="H14" s="91" t="s">
        <v>61</v>
      </c>
      <c r="I14" s="91"/>
      <c r="J14" s="1" t="s">
        <v>15</v>
      </c>
      <c r="K14" s="92">
        <f t="shared" si="1"/>
        <v>0.11</v>
      </c>
      <c r="L14" s="92">
        <f t="shared" si="2"/>
        <v>0.11</v>
      </c>
      <c r="M14" s="92">
        <f t="shared" si="3"/>
        <v>0.12</v>
      </c>
      <c r="N14" s="92">
        <f t="shared" si="4"/>
        <v>0.12</v>
      </c>
      <c r="O14" s="92">
        <f t="shared" si="5"/>
        <v>0.12</v>
      </c>
      <c r="P14" s="92">
        <f t="shared" si="26"/>
        <v>0.11</v>
      </c>
      <c r="Q14" s="92">
        <f t="shared" si="6"/>
        <v>0.11</v>
      </c>
      <c r="R14" s="92">
        <f t="shared" si="7"/>
        <v>0.11</v>
      </c>
      <c r="S14" s="92">
        <f t="shared" si="8"/>
        <v>0.12</v>
      </c>
      <c r="T14" s="92">
        <f t="shared" si="9"/>
        <v>0.12</v>
      </c>
      <c r="U14" s="92">
        <f t="shared" si="10"/>
        <v>0.11</v>
      </c>
      <c r="V14" s="92">
        <f t="shared" si="11"/>
        <v>0.12</v>
      </c>
      <c r="W14" s="92">
        <f t="shared" si="12"/>
        <v>0.11</v>
      </c>
      <c r="X14" s="92">
        <f t="shared" si="13"/>
        <v>0.11</v>
      </c>
      <c r="Y14" s="92">
        <f t="shared" si="14"/>
        <v>0.1</v>
      </c>
      <c r="Z14" s="92">
        <f t="shared" si="15"/>
        <v>0.11</v>
      </c>
      <c r="AA14" s="92">
        <f t="shared" si="16"/>
        <v>0.1</v>
      </c>
      <c r="AB14" s="92">
        <f t="shared" si="17"/>
        <v>0.11</v>
      </c>
      <c r="AC14" s="92">
        <f t="shared" si="18"/>
        <v>0.11</v>
      </c>
      <c r="AD14" s="92">
        <f t="shared" si="19"/>
        <v>0.14000000000000001</v>
      </c>
      <c r="AE14" s="92">
        <f t="shared" si="20"/>
        <v>0.1</v>
      </c>
      <c r="AF14" s="92">
        <f t="shared" si="21"/>
        <v>0.11</v>
      </c>
      <c r="AG14" s="92">
        <f t="shared" si="22"/>
        <v>0.1</v>
      </c>
      <c r="AH14" s="92">
        <f t="shared" si="23"/>
        <v>0.1</v>
      </c>
      <c r="AI14" s="92">
        <f t="shared" si="24"/>
        <v>0.11</v>
      </c>
      <c r="AJ14" s="92">
        <f t="shared" si="25"/>
        <v>0.1</v>
      </c>
    </row>
    <row r="15" spans="1:36" ht="12.95" customHeight="1" x14ac:dyDescent="0.15">
      <c r="A15" s="91">
        <v>192</v>
      </c>
      <c r="B15" s="107" t="s">
        <v>60</v>
      </c>
      <c r="C15" s="107"/>
      <c r="D15" s="91">
        <v>14</v>
      </c>
      <c r="E15" s="91">
        <v>15</v>
      </c>
      <c r="F15" s="4">
        <f t="shared" si="0"/>
        <v>0.11</v>
      </c>
      <c r="G15" s="5" t="s">
        <v>160</v>
      </c>
      <c r="H15" s="91" t="s">
        <v>61</v>
      </c>
      <c r="I15" s="91"/>
      <c r="J15" s="1" t="s">
        <v>15</v>
      </c>
      <c r="K15" s="92">
        <f t="shared" si="1"/>
        <v>0.12</v>
      </c>
      <c r="L15" s="92">
        <f t="shared" si="2"/>
        <v>0.12</v>
      </c>
      <c r="M15" s="92">
        <f t="shared" si="3"/>
        <v>0.13</v>
      </c>
      <c r="N15" s="92">
        <f t="shared" si="4"/>
        <v>0.13</v>
      </c>
      <c r="O15" s="92">
        <f t="shared" si="5"/>
        <v>0.13</v>
      </c>
      <c r="P15" s="92">
        <f t="shared" si="26"/>
        <v>0.12</v>
      </c>
      <c r="Q15" s="92">
        <f t="shared" si="6"/>
        <v>0.11</v>
      </c>
      <c r="R15" s="92">
        <f t="shared" si="7"/>
        <v>0.12</v>
      </c>
      <c r="S15" s="92">
        <f t="shared" si="8"/>
        <v>0.13</v>
      </c>
      <c r="T15" s="92">
        <f t="shared" si="9"/>
        <v>0.13</v>
      </c>
      <c r="U15" s="92">
        <f t="shared" si="10"/>
        <v>0.12</v>
      </c>
      <c r="V15" s="92">
        <f t="shared" si="11"/>
        <v>0.12</v>
      </c>
      <c r="W15" s="92">
        <f t="shared" si="12"/>
        <v>0.12</v>
      </c>
      <c r="X15" s="92">
        <f t="shared" si="13"/>
        <v>0.12</v>
      </c>
      <c r="Y15" s="92">
        <f t="shared" si="14"/>
        <v>0.1</v>
      </c>
      <c r="Z15" s="92">
        <f t="shared" si="15"/>
        <v>0.12</v>
      </c>
      <c r="AA15" s="92">
        <f t="shared" si="16"/>
        <v>0.11</v>
      </c>
      <c r="AB15" s="92">
        <f t="shared" si="17"/>
        <v>0.12</v>
      </c>
      <c r="AC15" s="92">
        <f t="shared" si="18"/>
        <v>0.12</v>
      </c>
      <c r="AD15" s="92">
        <f t="shared" si="19"/>
        <v>0.15</v>
      </c>
      <c r="AE15" s="92">
        <f t="shared" si="20"/>
        <v>0.11</v>
      </c>
      <c r="AF15" s="92">
        <f t="shared" si="21"/>
        <v>0.12</v>
      </c>
      <c r="AG15" s="92">
        <f t="shared" si="22"/>
        <v>0.1</v>
      </c>
      <c r="AH15" s="92">
        <f t="shared" si="23"/>
        <v>0.11</v>
      </c>
      <c r="AI15" s="92">
        <f t="shared" si="24"/>
        <v>0.12</v>
      </c>
      <c r="AJ15" s="92">
        <f t="shared" si="25"/>
        <v>0.11</v>
      </c>
    </row>
    <row r="16" spans="1:36" ht="12.95" customHeight="1" x14ac:dyDescent="0.15">
      <c r="A16" s="91">
        <v>193</v>
      </c>
      <c r="B16" s="107" t="s">
        <v>60</v>
      </c>
      <c r="C16" s="107"/>
      <c r="D16" s="91">
        <v>12</v>
      </c>
      <c r="E16" s="91">
        <v>12</v>
      </c>
      <c r="F16" s="4">
        <f t="shared" si="0"/>
        <v>7.0000000000000007E-2</v>
      </c>
      <c r="G16" s="5" t="s">
        <v>63</v>
      </c>
      <c r="H16" s="91" t="s">
        <v>61</v>
      </c>
      <c r="I16" s="91"/>
      <c r="J16" s="1" t="s">
        <v>15</v>
      </c>
      <c r="K16" s="92">
        <f t="shared" si="1"/>
        <v>7.0000000000000007E-2</v>
      </c>
      <c r="L16" s="92">
        <f t="shared" si="2"/>
        <v>7.0000000000000007E-2</v>
      </c>
      <c r="M16" s="92">
        <f t="shared" si="3"/>
        <v>7.0000000000000007E-2</v>
      </c>
      <c r="N16" s="92">
        <f t="shared" si="4"/>
        <v>0.08</v>
      </c>
      <c r="O16" s="92">
        <f t="shared" si="5"/>
        <v>0.08</v>
      </c>
      <c r="P16" s="92">
        <f t="shared" si="26"/>
        <v>7.0000000000000007E-2</v>
      </c>
      <c r="Q16" s="92">
        <f t="shared" si="6"/>
        <v>7.0000000000000007E-2</v>
      </c>
      <c r="R16" s="92">
        <f t="shared" si="7"/>
        <v>7.0000000000000007E-2</v>
      </c>
      <c r="S16" s="92">
        <f t="shared" si="8"/>
        <v>7.0000000000000007E-2</v>
      </c>
      <c r="T16" s="92">
        <f t="shared" si="9"/>
        <v>7.0000000000000007E-2</v>
      </c>
      <c r="U16" s="92">
        <f t="shared" si="10"/>
        <v>7.0000000000000007E-2</v>
      </c>
      <c r="V16" s="92">
        <f t="shared" si="11"/>
        <v>7.0000000000000007E-2</v>
      </c>
      <c r="W16" s="92">
        <f t="shared" si="12"/>
        <v>7.0000000000000007E-2</v>
      </c>
      <c r="X16" s="92">
        <f t="shared" si="13"/>
        <v>7.0000000000000007E-2</v>
      </c>
      <c r="Y16" s="92">
        <f t="shared" si="14"/>
        <v>0.06</v>
      </c>
      <c r="Z16" s="92">
        <f t="shared" si="15"/>
        <v>7.0000000000000007E-2</v>
      </c>
      <c r="AA16" s="92">
        <f t="shared" si="16"/>
        <v>7.0000000000000007E-2</v>
      </c>
      <c r="AB16" s="92">
        <f t="shared" si="17"/>
        <v>7.0000000000000007E-2</v>
      </c>
      <c r="AC16" s="92">
        <f t="shared" si="18"/>
        <v>7.0000000000000007E-2</v>
      </c>
      <c r="AD16" s="92">
        <f t="shared" si="19"/>
        <v>0.09</v>
      </c>
      <c r="AE16" s="92">
        <f t="shared" si="20"/>
        <v>0.06</v>
      </c>
      <c r="AF16" s="92">
        <f t="shared" si="21"/>
        <v>7.0000000000000007E-2</v>
      </c>
      <c r="AG16" s="92">
        <f t="shared" si="22"/>
        <v>0.06</v>
      </c>
      <c r="AH16" s="92">
        <f t="shared" si="23"/>
        <v>7.0000000000000007E-2</v>
      </c>
      <c r="AI16" s="92">
        <f t="shared" si="24"/>
        <v>7.0000000000000007E-2</v>
      </c>
      <c r="AJ16" s="92">
        <f t="shared" si="25"/>
        <v>7.0000000000000007E-2</v>
      </c>
    </row>
    <row r="17" spans="1:36" ht="12.95" customHeight="1" x14ac:dyDescent="0.15">
      <c r="A17" s="91">
        <v>194</v>
      </c>
      <c r="B17" s="107" t="s">
        <v>60</v>
      </c>
      <c r="C17" s="107"/>
      <c r="D17" s="91">
        <v>14</v>
      </c>
      <c r="E17" s="91">
        <v>15</v>
      </c>
      <c r="F17" s="4">
        <f t="shared" si="0"/>
        <v>0.11</v>
      </c>
      <c r="G17" s="5" t="s">
        <v>63</v>
      </c>
      <c r="H17" s="91"/>
      <c r="I17" s="91"/>
      <c r="J17" s="1" t="s">
        <v>15</v>
      </c>
      <c r="K17" s="92">
        <f t="shared" si="1"/>
        <v>0.12</v>
      </c>
      <c r="L17" s="92">
        <f t="shared" si="2"/>
        <v>0.12</v>
      </c>
      <c r="M17" s="92">
        <f t="shared" si="3"/>
        <v>0.13</v>
      </c>
      <c r="N17" s="92">
        <f t="shared" si="4"/>
        <v>0.13</v>
      </c>
      <c r="O17" s="92">
        <f t="shared" si="5"/>
        <v>0.13</v>
      </c>
      <c r="P17" s="92">
        <f t="shared" si="26"/>
        <v>0.12</v>
      </c>
      <c r="Q17" s="92">
        <f t="shared" si="6"/>
        <v>0.11</v>
      </c>
      <c r="R17" s="92">
        <f t="shared" si="7"/>
        <v>0.12</v>
      </c>
      <c r="S17" s="92">
        <f t="shared" si="8"/>
        <v>0.13</v>
      </c>
      <c r="T17" s="92">
        <f t="shared" si="9"/>
        <v>0.13</v>
      </c>
      <c r="U17" s="92">
        <f t="shared" si="10"/>
        <v>0.12</v>
      </c>
      <c r="V17" s="92">
        <f t="shared" si="11"/>
        <v>0.12</v>
      </c>
      <c r="W17" s="92">
        <f t="shared" si="12"/>
        <v>0.12</v>
      </c>
      <c r="X17" s="92">
        <f t="shared" si="13"/>
        <v>0.12</v>
      </c>
      <c r="Y17" s="92">
        <f t="shared" si="14"/>
        <v>0.1</v>
      </c>
      <c r="Z17" s="92">
        <f t="shared" si="15"/>
        <v>0.12</v>
      </c>
      <c r="AA17" s="92">
        <f t="shared" si="16"/>
        <v>0.11</v>
      </c>
      <c r="AB17" s="92">
        <f t="shared" si="17"/>
        <v>0.12</v>
      </c>
      <c r="AC17" s="92">
        <f t="shared" si="18"/>
        <v>0.12</v>
      </c>
      <c r="AD17" s="92">
        <f t="shared" si="19"/>
        <v>0.15</v>
      </c>
      <c r="AE17" s="92">
        <f t="shared" si="20"/>
        <v>0.11</v>
      </c>
      <c r="AF17" s="92">
        <f t="shared" si="21"/>
        <v>0.12</v>
      </c>
      <c r="AG17" s="92">
        <f t="shared" si="22"/>
        <v>0.1</v>
      </c>
      <c r="AH17" s="92">
        <f t="shared" si="23"/>
        <v>0.11</v>
      </c>
      <c r="AI17" s="92">
        <f t="shared" si="24"/>
        <v>0.12</v>
      </c>
      <c r="AJ17" s="92">
        <f t="shared" si="25"/>
        <v>0.11</v>
      </c>
    </row>
    <row r="18" spans="1:36" ht="12.95" customHeight="1" x14ac:dyDescent="0.15">
      <c r="A18" s="91">
        <v>195</v>
      </c>
      <c r="B18" s="107" t="s">
        <v>60</v>
      </c>
      <c r="C18" s="107"/>
      <c r="D18" s="91">
        <v>14</v>
      </c>
      <c r="E18" s="91">
        <v>12</v>
      </c>
      <c r="F18" s="4">
        <f t="shared" si="0"/>
        <v>0.09</v>
      </c>
      <c r="G18" s="5" t="s">
        <v>63</v>
      </c>
      <c r="H18" s="91" t="s">
        <v>61</v>
      </c>
      <c r="I18" s="91"/>
      <c r="J18" s="1" t="s">
        <v>15</v>
      </c>
      <c r="K18" s="92">
        <f t="shared" si="1"/>
        <v>0.09</v>
      </c>
      <c r="L18" s="92">
        <f t="shared" si="2"/>
        <v>0.1</v>
      </c>
      <c r="M18" s="92">
        <f t="shared" si="3"/>
        <v>0.1</v>
      </c>
      <c r="N18" s="92">
        <f t="shared" si="4"/>
        <v>0.1</v>
      </c>
      <c r="O18" s="92">
        <f t="shared" si="5"/>
        <v>0.1</v>
      </c>
      <c r="P18" s="92">
        <f t="shared" si="26"/>
        <v>0.1</v>
      </c>
      <c r="Q18" s="92">
        <f t="shared" si="6"/>
        <v>0.09</v>
      </c>
      <c r="R18" s="92">
        <f t="shared" si="7"/>
        <v>0.1</v>
      </c>
      <c r="S18" s="92">
        <f t="shared" si="8"/>
        <v>0.1</v>
      </c>
      <c r="T18" s="92">
        <f t="shared" si="9"/>
        <v>0.1</v>
      </c>
      <c r="U18" s="92">
        <f t="shared" si="10"/>
        <v>0.1</v>
      </c>
      <c r="V18" s="92">
        <f t="shared" si="11"/>
        <v>0.1</v>
      </c>
      <c r="W18" s="92">
        <f t="shared" si="12"/>
        <v>0.1</v>
      </c>
      <c r="X18" s="92">
        <f t="shared" si="13"/>
        <v>0.1</v>
      </c>
      <c r="Y18" s="92">
        <f t="shared" si="14"/>
        <v>0.08</v>
      </c>
      <c r="Z18" s="92">
        <f t="shared" si="15"/>
        <v>0.1</v>
      </c>
      <c r="AA18" s="92">
        <f t="shared" si="16"/>
        <v>0.09</v>
      </c>
      <c r="AB18" s="92">
        <f t="shared" si="17"/>
        <v>0.09</v>
      </c>
      <c r="AC18" s="92">
        <f t="shared" si="18"/>
        <v>0.1</v>
      </c>
      <c r="AD18" s="92">
        <f t="shared" si="19"/>
        <v>0.12</v>
      </c>
      <c r="AE18" s="92">
        <f t="shared" si="20"/>
        <v>0.09</v>
      </c>
      <c r="AF18" s="92">
        <f t="shared" si="21"/>
        <v>0.09</v>
      </c>
      <c r="AG18" s="92">
        <f t="shared" si="22"/>
        <v>0.09</v>
      </c>
      <c r="AH18" s="92">
        <f t="shared" si="23"/>
        <v>0.09</v>
      </c>
      <c r="AI18" s="92">
        <f t="shared" si="24"/>
        <v>0.1</v>
      </c>
      <c r="AJ18" s="92">
        <f t="shared" si="25"/>
        <v>0.09</v>
      </c>
    </row>
    <row r="19" spans="1:36" ht="12.95" customHeight="1" x14ac:dyDescent="0.15">
      <c r="A19" s="91">
        <v>196</v>
      </c>
      <c r="B19" s="107" t="s">
        <v>60</v>
      </c>
      <c r="C19" s="107"/>
      <c r="D19" s="91">
        <v>14</v>
      </c>
      <c r="E19" s="91">
        <v>14</v>
      </c>
      <c r="F19" s="4">
        <f t="shared" si="0"/>
        <v>0.1</v>
      </c>
      <c r="G19" s="5" t="s">
        <v>63</v>
      </c>
      <c r="H19" s="91" t="s">
        <v>61</v>
      </c>
      <c r="I19" s="91"/>
      <c r="J19" s="1" t="s">
        <v>15</v>
      </c>
      <c r="K19" s="92">
        <f t="shared" si="1"/>
        <v>0.11</v>
      </c>
      <c r="L19" s="92">
        <f t="shared" si="2"/>
        <v>0.11</v>
      </c>
      <c r="M19" s="92">
        <f t="shared" si="3"/>
        <v>0.12</v>
      </c>
      <c r="N19" s="92">
        <f t="shared" si="4"/>
        <v>0.12</v>
      </c>
      <c r="O19" s="92">
        <f t="shared" si="5"/>
        <v>0.12</v>
      </c>
      <c r="P19" s="92">
        <f t="shared" si="26"/>
        <v>0.11</v>
      </c>
      <c r="Q19" s="92">
        <f t="shared" si="6"/>
        <v>0.11</v>
      </c>
      <c r="R19" s="92">
        <f t="shared" si="7"/>
        <v>0.11</v>
      </c>
      <c r="S19" s="92">
        <f t="shared" si="8"/>
        <v>0.12</v>
      </c>
      <c r="T19" s="92">
        <f t="shared" si="9"/>
        <v>0.12</v>
      </c>
      <c r="U19" s="92">
        <f t="shared" si="10"/>
        <v>0.11</v>
      </c>
      <c r="V19" s="92">
        <f t="shared" si="11"/>
        <v>0.12</v>
      </c>
      <c r="W19" s="92">
        <f t="shared" si="12"/>
        <v>0.11</v>
      </c>
      <c r="X19" s="92">
        <f t="shared" si="13"/>
        <v>0.11</v>
      </c>
      <c r="Y19" s="92">
        <f t="shared" si="14"/>
        <v>0.1</v>
      </c>
      <c r="Z19" s="92">
        <f t="shared" si="15"/>
        <v>0.11</v>
      </c>
      <c r="AA19" s="92">
        <f t="shared" si="16"/>
        <v>0.1</v>
      </c>
      <c r="AB19" s="92">
        <f t="shared" si="17"/>
        <v>0.11</v>
      </c>
      <c r="AC19" s="92">
        <f t="shared" si="18"/>
        <v>0.11</v>
      </c>
      <c r="AD19" s="92">
        <f t="shared" si="19"/>
        <v>0.14000000000000001</v>
      </c>
      <c r="AE19" s="92">
        <f t="shared" si="20"/>
        <v>0.1</v>
      </c>
      <c r="AF19" s="92">
        <f t="shared" si="21"/>
        <v>0.11</v>
      </c>
      <c r="AG19" s="92">
        <f t="shared" si="22"/>
        <v>0.1</v>
      </c>
      <c r="AH19" s="92">
        <f t="shared" si="23"/>
        <v>0.1</v>
      </c>
      <c r="AI19" s="92">
        <f t="shared" si="24"/>
        <v>0.11</v>
      </c>
      <c r="AJ19" s="92">
        <f t="shared" si="25"/>
        <v>0.1</v>
      </c>
    </row>
    <row r="20" spans="1:36" ht="12.95" customHeight="1" x14ac:dyDescent="0.15">
      <c r="A20" s="91"/>
      <c r="B20" s="107"/>
      <c r="C20" s="107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07"/>
      <c r="C21" s="107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07"/>
      <c r="C22" s="107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5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5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5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5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5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5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216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16</v>
      </c>
      <c r="D47" s="14">
        <f>COUNTIF(G4:G43,"*下層*")</f>
        <v>0</v>
      </c>
      <c r="E47" s="14">
        <f>COUNTA(A4:A43)</f>
        <v>16</v>
      </c>
      <c r="F47" s="10"/>
      <c r="G47" s="15">
        <f>C47*100</f>
        <v>1600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13</v>
      </c>
      <c r="D49" s="14" t="str">
        <f>IF(D47&gt;0,ROUND(SUMIF(G4:G43,"*下層*",D4:D43)/D47,0),"")</f>
        <v/>
      </c>
      <c r="E49" s="14">
        <f>ROUND(SUM(D4:D43)/E47,0)</f>
        <v>13</v>
      </c>
      <c r="F49" s="13"/>
      <c r="G49" s="15">
        <f>C49</f>
        <v>13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1.3800000000000003</v>
      </c>
      <c r="D50" s="16">
        <f>SUMIF(G4:G43,"*下層*",F4:F43)</f>
        <v>0</v>
      </c>
      <c r="E50" s="4">
        <f>SUM(F4:F43)</f>
        <v>1.3800000000000003</v>
      </c>
      <c r="F50" s="13"/>
      <c r="G50" s="17">
        <f>C50*100</f>
        <v>138.00000000000003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形状比＝92、Sr＝21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12</v>
      </c>
      <c r="D54" s="14">
        <f>COUNTIF(H4:H43,"▲")</f>
        <v>0</v>
      </c>
      <c r="E54" s="14">
        <f>COUNTA(H4:H43)</f>
        <v>12</v>
      </c>
      <c r="F54" s="10"/>
      <c r="G54" s="15">
        <f>C54*100</f>
        <v>1200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11</v>
      </c>
      <c r="D55" s="14" t="str">
        <f>IF(D54&gt;0,ROUND(SUMIF(H4:H43,"▲",E4:E43)/D54,0),"")</f>
        <v/>
      </c>
      <c r="E55" s="14">
        <f>ROUND(SUMIF(H4:H43,"*",E4:E43)/E54,0)</f>
        <v>11</v>
      </c>
      <c r="F55" s="13"/>
      <c r="G55" s="15">
        <f>C55</f>
        <v>11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12</v>
      </c>
      <c r="D56" s="14" t="str">
        <f>IF(D54&gt;0,ROUND(SUMIF(H4:H43,"▲",D4:D43)/D54,0),"")</f>
        <v/>
      </c>
      <c r="E56" s="14">
        <f>ROUND(SUMIF(H4:H43,"*",D4:D43)/E54,0)</f>
        <v>12</v>
      </c>
      <c r="F56" s="13"/>
      <c r="G56" s="15">
        <f>C56</f>
        <v>12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0.78999999999999981</v>
      </c>
      <c r="D57" s="16">
        <f>SUMIF(H4:H43,"▲",F4:F43)</f>
        <v>0</v>
      </c>
      <c r="E57" s="16">
        <f>SUM(C57:D57)</f>
        <v>0.78999999999999981</v>
      </c>
      <c r="F57" s="13"/>
      <c r="G57" s="19">
        <f>C57*100</f>
        <v>78.999999999999986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75</v>
      </c>
      <c r="D61" s="20" t="str">
        <f>IF(D47&gt;0,ROUND(D54/D47*100,1),"")</f>
        <v/>
      </c>
      <c r="E61" s="20">
        <f>ROUND(E54/E47*100,1)</f>
        <v>75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57.2</v>
      </c>
      <c r="D62" s="20" t="str">
        <f>IF(D47&gt;0,ROUND(D57/D50*100,1),"")</f>
        <v/>
      </c>
      <c r="E62" s="20">
        <f>ROUND(E57/E50*100,1)</f>
        <v>57.2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14</v>
      </c>
      <c r="D67" s="14" t="str">
        <f>IF(D66&gt;0,ROUND(SUMIFS(E4:E43,G4:G43,"*下層*",H4:H43,"")/D66,0),"")</f>
        <v/>
      </c>
      <c r="E67" s="14">
        <f>IF(E66&gt;0,ROUND(SUMIF(H4:H43,"",E4:E43)/E66,0),"")</f>
        <v>14</v>
      </c>
      <c r="F67" s="13"/>
      <c r="G67" s="15">
        <f>C67</f>
        <v>14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0.59000000000000052</v>
      </c>
      <c r="D69" s="16" t="str">
        <f>IF(D66&gt;0,D50-D57,"")</f>
        <v/>
      </c>
      <c r="E69" s="4">
        <f>SUM(C69:D69)</f>
        <v>0.59000000000000052</v>
      </c>
      <c r="F69" s="13"/>
      <c r="G69" s="17">
        <f>C69*100</f>
        <v>59.00000000000005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形状比＝82、Sr＝36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63" priority="16" stopIfTrue="1">
      <formula>AND(($H4="スギ"),(#REF!&lt;12))</formula>
    </cfRule>
  </conditionalFormatting>
  <conditionalFormatting sqref="L4:L43">
    <cfRule type="expression" dxfId="62" priority="15" stopIfTrue="1">
      <formula>AND(($H4="スギ"),(#REF!&lt;22),(#REF!&gt;=12))</formula>
    </cfRule>
  </conditionalFormatting>
  <conditionalFormatting sqref="M4:M43">
    <cfRule type="expression" dxfId="61" priority="14" stopIfTrue="1">
      <formula>AND(($H4="スギ"),(#REF!&lt;32),(#REF!&gt;=22))</formula>
    </cfRule>
  </conditionalFormatting>
  <conditionalFormatting sqref="N4:N43">
    <cfRule type="expression" dxfId="60" priority="13" stopIfTrue="1">
      <formula>AND(($H4="スギ"),(#REF!&lt;42),(#REF!&gt;=32))</formula>
    </cfRule>
  </conditionalFormatting>
  <conditionalFormatting sqref="U4:U43 Z4:AF43 AJ4:AJ43 O4:P43">
    <cfRule type="expression" dxfId="59" priority="12" stopIfTrue="1">
      <formula>AND(($H4="スギ"),(#REF!&gt;=42))</formula>
    </cfRule>
  </conditionalFormatting>
  <conditionalFormatting sqref="Q4:Q43 AA4:AA43">
    <cfRule type="expression" dxfId="58" priority="11" stopIfTrue="1">
      <formula>AND(($H4="ヒノキ"),(#REF!&lt;12))</formula>
    </cfRule>
  </conditionalFormatting>
  <conditionalFormatting sqref="R4:R43 AB4:AE43">
    <cfRule type="expression" dxfId="57" priority="10" stopIfTrue="1">
      <formula>AND(($H4="ヒノキ"),(#REF!&lt;22),(#REF!&gt;=12))</formula>
    </cfRule>
  </conditionalFormatting>
  <conditionalFormatting sqref="S4:S43">
    <cfRule type="expression" dxfId="56" priority="9" stopIfTrue="1">
      <formula>AND(($H4="ヒノキ"),(#REF!&lt;32),(#REF!&gt;=22))</formula>
    </cfRule>
  </conditionalFormatting>
  <conditionalFormatting sqref="T4:U43 Z4:AF43 AJ4:AJ43">
    <cfRule type="expression" dxfId="55" priority="8" stopIfTrue="1">
      <formula>AND(($H4="ヒノキ"),(#REF!&gt;=32))</formula>
    </cfRule>
  </conditionalFormatting>
  <conditionalFormatting sqref="V4:V43 AA4:AA43">
    <cfRule type="expression" dxfId="54" priority="7" stopIfTrue="1">
      <formula>AND(($H4="アカマツ"),(#REF!&lt;12))</formula>
    </cfRule>
  </conditionalFormatting>
  <conditionalFormatting sqref="W4:W43 AB4:AB43">
    <cfRule type="expression" dxfId="53" priority="6" stopIfTrue="1">
      <formula>AND(($H4="アカマツ"),(#REF!&lt;22),(#REF!&gt;=12))</formula>
    </cfRule>
  </conditionalFormatting>
  <conditionalFormatting sqref="X4:X43 AC4:AC43">
    <cfRule type="expression" dxfId="52" priority="5" stopIfTrue="1">
      <formula>AND(($H4="アカマツ"),(#REF!&lt;42),(#REF!&gt;=22))</formula>
    </cfRule>
  </conditionalFormatting>
  <conditionalFormatting sqref="Y4:AF43 AJ4:AJ43">
    <cfRule type="expression" dxfId="51" priority="4" stopIfTrue="1">
      <formula>AND(($H4="アカマツ"),(#REF!&gt;=42))</formula>
    </cfRule>
  </conditionalFormatting>
  <conditionalFormatting sqref="AG4:AG43">
    <cfRule type="expression" dxfId="50" priority="3" stopIfTrue="1">
      <formula>AND(($H4&lt;&gt;"スギ"),($H4&lt;&gt;"ヒノキ"),($H4&lt;&gt;"アカマツ"),(#REF!&lt;12))</formula>
    </cfRule>
  </conditionalFormatting>
  <conditionalFormatting sqref="AH4:AH43">
    <cfRule type="expression" dxfId="4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1BC59-5942-4EF0-A6A9-584213D4D111}">
  <sheetPr>
    <tabColor rgb="FFFFFF00"/>
  </sheetPr>
  <dimension ref="A1:AJ120"/>
  <sheetViews>
    <sheetView showGridLines="0" tabSelected="1" view="pageBreakPreview" topLeftCell="A34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217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201</v>
      </c>
      <c r="B4" s="107" t="s">
        <v>56</v>
      </c>
      <c r="C4" s="107"/>
      <c r="D4" s="91">
        <v>24</v>
      </c>
      <c r="E4" s="91">
        <v>18</v>
      </c>
      <c r="F4" s="4">
        <f t="shared" ref="F4:F43" si="0">IF(D4&gt;0,IF(B4="スギ",P4,IF(B4="ヒノキ",U4,IF(B4="アカマツ",Z4,IF(B4="カラマツ",AF4,AJ4)))),"")</f>
        <v>0.37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0.36</v>
      </c>
      <c r="L4" s="92">
        <f t="shared" ref="L4:L43" si="2">ROUND(10^(-5+0.73504+1.83346*LOG(D4)+1.06569*LOG(E4)),2)</f>
        <v>0.4</v>
      </c>
      <c r="M4" s="92">
        <f t="shared" ref="M4:M43" si="3">ROUND(10^(-5+0.71514+1.74357*LOG(D4)+1.17719*LOG(E4)),2)</f>
        <v>0.4</v>
      </c>
      <c r="N4" s="92">
        <f t="shared" ref="N4:N43" si="4">ROUND(10^(-5+0.82956+1.76381*LOG(D4)+1.06412*LOG(E4)),2)</f>
        <v>0.4</v>
      </c>
      <c r="O4" s="92">
        <f t="shared" ref="O4:O43" si="5">ROUND(10^(-5+0.88226+1.79204*LOG(D4)+0.99303*LOG(E4)),2)</f>
        <v>0.4</v>
      </c>
      <c r="P4" s="92">
        <f>HLOOKUP($D4,K$3:O$43,MATCH($A4,$A$3:$A$43,0),1)</f>
        <v>0.4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0.36</v>
      </c>
      <c r="R4" s="92">
        <f t="shared" ref="R4:R43" si="7">ROUND(10^(1.905709*LOG(D4)+1.011385*LOG(E4)-4.293729),2)</f>
        <v>0.4</v>
      </c>
      <c r="S4" s="92">
        <f t="shared" ref="S4:S43" si="8">ROUND(10^(1.771888*LOG(D4)+1.138415*LOG(E4)-4.271259),2)</f>
        <v>0.4</v>
      </c>
      <c r="T4" s="92">
        <f t="shared" ref="T4:T43" si="9">ROUND(10^(1.671519*LOG(D4)+1.363617*LOG(E4)-4.404407),2)</f>
        <v>0.41</v>
      </c>
      <c r="U4" s="92">
        <f t="shared" ref="U4:U43" si="10">HLOOKUP($D4,Q$3:T$43,MATCH($A4,$A$3:$A$43,0),1)</f>
        <v>0.4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0.42</v>
      </c>
      <c r="W4" s="92">
        <f t="shared" ref="W4:W43" si="12">ROUND(10^(-4.155639+1.847898*LOG(D4)+0.951955*LOG(E4)),2)</f>
        <v>0.39</v>
      </c>
      <c r="X4" s="92">
        <f t="shared" ref="X4:X43" si="13">ROUND(10^(-4.194535+1.804172*LOG(D4)+1.034248*LOG(E4)),2)</f>
        <v>0.39</v>
      </c>
      <c r="Y4" s="92">
        <f t="shared" ref="Y4:Y43" si="14">ROUND(10^(-4.42347+2.006485*LOG(D4)+0.967757*LOG(E4)),2)</f>
        <v>0.36</v>
      </c>
      <c r="Z4" s="92">
        <f t="shared" ref="Z4:Z43" si="15">HLOOKUP($D4,V$3:Y$43,MATCH($A4,$A$3:$A$43,0),1)</f>
        <v>0.39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0.35</v>
      </c>
      <c r="AB4" s="92">
        <f t="shared" ref="AB4:AB43" si="17">ROUND(10^(1.979213*LOG(D4)+0.998347*LOG(E4)-4.369281),2)</f>
        <v>0.41</v>
      </c>
      <c r="AC4" s="92">
        <f t="shared" ref="AC4:AC43" si="18">ROUND(10^(1.904401*LOG(D4)+1.062478*LOG(E4)-4.348104),2)</f>
        <v>0.41</v>
      </c>
      <c r="AD4" s="92">
        <f t="shared" ref="AD4:AD43" si="19">ROUND(10^(1.640825*LOG(D4)+1.080387*LOG(E4)-3.976731),2)</f>
        <v>0.44</v>
      </c>
      <c r="AE4" s="92">
        <f t="shared" ref="AE4:AE43" si="20">ROUND(10^(1.90887*LOG(D4)+1.088002*LOG(E4)-4.431495),2)</f>
        <v>0.37</v>
      </c>
      <c r="AF4" s="92">
        <f t="shared" ref="AF4:AF43" si="21">HLOOKUP($D4,AA$3:AE$43,MATCH($A4,$A$3:$A$43,0),1)</f>
        <v>0.41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0.35</v>
      </c>
      <c r="AH4" s="92">
        <f t="shared" ref="AH4:AH43" si="23">ROUND(10^(1.93813902*LOG(D4)+0.96697002*LOG(E4)-4.32216295),2)</f>
        <v>0.37</v>
      </c>
      <c r="AI4" s="92">
        <f t="shared" ref="AI4:AI43" si="24">ROUND(10^(1.82464098*LOG(D4)+0.97625989*LOG(E4)-4.15096808),2)</f>
        <v>0.39</v>
      </c>
      <c r="AJ4" s="92">
        <f t="shared" ref="AJ4:AJ43" si="25">HLOOKUP($D4,AG$3:AI$43,MATCH($A4,$A$3:$A$43,0),1)</f>
        <v>0.37</v>
      </c>
    </row>
    <row r="5" spans="1:36" ht="12.95" customHeight="1" x14ac:dyDescent="0.15">
      <c r="A5" s="91">
        <v>202</v>
      </c>
      <c r="B5" s="107" t="s">
        <v>56</v>
      </c>
      <c r="C5" s="107"/>
      <c r="D5" s="91">
        <v>10</v>
      </c>
      <c r="E5" s="91">
        <v>9</v>
      </c>
      <c r="F5" s="4">
        <f t="shared" si="0"/>
        <v>0.04</v>
      </c>
      <c r="G5" s="5"/>
      <c r="H5" s="91" t="s">
        <v>61</v>
      </c>
      <c r="I5" s="91"/>
      <c r="J5" s="1" t="s">
        <v>15</v>
      </c>
      <c r="K5" s="92">
        <f t="shared" si="1"/>
        <v>0.04</v>
      </c>
      <c r="L5" s="92">
        <f t="shared" si="2"/>
        <v>0.04</v>
      </c>
      <c r="M5" s="92">
        <f t="shared" si="3"/>
        <v>0.04</v>
      </c>
      <c r="N5" s="92">
        <f t="shared" si="4"/>
        <v>0.04</v>
      </c>
      <c r="O5" s="92">
        <f t="shared" si="5"/>
        <v>0.04</v>
      </c>
      <c r="P5" s="92">
        <f t="shared" ref="P5:P43" si="26">HLOOKUP($D5,K$3:O$43,MATCH(A5,$A$3:$A$43,0),1)</f>
        <v>0.04</v>
      </c>
      <c r="Q5" s="92">
        <f t="shared" si="6"/>
        <v>0.04</v>
      </c>
      <c r="R5" s="92">
        <f t="shared" si="7"/>
        <v>0.04</v>
      </c>
      <c r="S5" s="92">
        <f t="shared" si="8"/>
        <v>0.04</v>
      </c>
      <c r="T5" s="92">
        <f t="shared" si="9"/>
        <v>0.04</v>
      </c>
      <c r="U5" s="92">
        <f t="shared" si="10"/>
        <v>0.04</v>
      </c>
      <c r="V5" s="92">
        <f t="shared" si="11"/>
        <v>0.04</v>
      </c>
      <c r="W5" s="92">
        <f t="shared" si="12"/>
        <v>0.04</v>
      </c>
      <c r="X5" s="92">
        <f t="shared" si="13"/>
        <v>0.04</v>
      </c>
      <c r="Y5" s="92">
        <f t="shared" si="14"/>
        <v>0.03</v>
      </c>
      <c r="Z5" s="92">
        <f t="shared" si="15"/>
        <v>0.04</v>
      </c>
      <c r="AA5" s="92">
        <f t="shared" si="16"/>
        <v>0.04</v>
      </c>
      <c r="AB5" s="92">
        <f t="shared" si="17"/>
        <v>0.04</v>
      </c>
      <c r="AC5" s="92">
        <f t="shared" si="18"/>
        <v>0.04</v>
      </c>
      <c r="AD5" s="92">
        <f t="shared" si="19"/>
        <v>0.05</v>
      </c>
      <c r="AE5" s="92">
        <f t="shared" si="20"/>
        <v>0.03</v>
      </c>
      <c r="AF5" s="92">
        <f t="shared" si="21"/>
        <v>0.04</v>
      </c>
      <c r="AG5" s="92">
        <f t="shared" si="22"/>
        <v>0.04</v>
      </c>
      <c r="AH5" s="92">
        <f t="shared" si="23"/>
        <v>0.03</v>
      </c>
      <c r="AI5" s="92">
        <f t="shared" si="24"/>
        <v>0.04</v>
      </c>
      <c r="AJ5" s="92">
        <f t="shared" si="25"/>
        <v>0.04</v>
      </c>
    </row>
    <row r="6" spans="1:36" ht="12.95" customHeight="1" x14ac:dyDescent="0.15">
      <c r="A6" s="91">
        <v>203</v>
      </c>
      <c r="B6" s="107" t="s">
        <v>60</v>
      </c>
      <c r="C6" s="107"/>
      <c r="D6" s="91">
        <v>14</v>
      </c>
      <c r="E6" s="91">
        <v>12</v>
      </c>
      <c r="F6" s="4">
        <f t="shared" si="0"/>
        <v>0.09</v>
      </c>
      <c r="G6" s="5" t="s">
        <v>63</v>
      </c>
      <c r="H6" s="91" t="s">
        <v>61</v>
      </c>
      <c r="I6" s="91"/>
      <c r="J6" s="1" t="s">
        <v>15</v>
      </c>
      <c r="K6" s="92">
        <f t="shared" si="1"/>
        <v>0.09</v>
      </c>
      <c r="L6" s="92">
        <f t="shared" si="2"/>
        <v>0.1</v>
      </c>
      <c r="M6" s="92">
        <f t="shared" si="3"/>
        <v>0.1</v>
      </c>
      <c r="N6" s="92">
        <f t="shared" si="4"/>
        <v>0.1</v>
      </c>
      <c r="O6" s="92">
        <f t="shared" si="5"/>
        <v>0.1</v>
      </c>
      <c r="P6" s="92">
        <f t="shared" si="26"/>
        <v>0.1</v>
      </c>
      <c r="Q6" s="92">
        <f t="shared" si="6"/>
        <v>0.09</v>
      </c>
      <c r="R6" s="92">
        <f t="shared" si="7"/>
        <v>0.1</v>
      </c>
      <c r="S6" s="92">
        <f t="shared" si="8"/>
        <v>0.1</v>
      </c>
      <c r="T6" s="92">
        <f t="shared" si="9"/>
        <v>0.1</v>
      </c>
      <c r="U6" s="92">
        <f t="shared" si="10"/>
        <v>0.1</v>
      </c>
      <c r="V6" s="92">
        <f t="shared" si="11"/>
        <v>0.1</v>
      </c>
      <c r="W6" s="92">
        <f t="shared" si="12"/>
        <v>0.1</v>
      </c>
      <c r="X6" s="92">
        <f t="shared" si="13"/>
        <v>0.1</v>
      </c>
      <c r="Y6" s="92">
        <f t="shared" si="14"/>
        <v>0.08</v>
      </c>
      <c r="Z6" s="92">
        <f t="shared" si="15"/>
        <v>0.1</v>
      </c>
      <c r="AA6" s="92">
        <f t="shared" si="16"/>
        <v>0.09</v>
      </c>
      <c r="AB6" s="92">
        <f t="shared" si="17"/>
        <v>0.09</v>
      </c>
      <c r="AC6" s="92">
        <f t="shared" si="18"/>
        <v>0.1</v>
      </c>
      <c r="AD6" s="92">
        <f t="shared" si="19"/>
        <v>0.12</v>
      </c>
      <c r="AE6" s="92">
        <f t="shared" si="20"/>
        <v>0.09</v>
      </c>
      <c r="AF6" s="92">
        <f t="shared" si="21"/>
        <v>0.09</v>
      </c>
      <c r="AG6" s="92">
        <f t="shared" si="22"/>
        <v>0.09</v>
      </c>
      <c r="AH6" s="92">
        <f t="shared" si="23"/>
        <v>0.09</v>
      </c>
      <c r="AI6" s="92">
        <f t="shared" si="24"/>
        <v>0.1</v>
      </c>
      <c r="AJ6" s="92">
        <f t="shared" si="25"/>
        <v>0.09</v>
      </c>
    </row>
    <row r="7" spans="1:36" ht="12.95" customHeight="1" x14ac:dyDescent="0.15">
      <c r="A7" s="91">
        <v>204</v>
      </c>
      <c r="B7" s="107" t="s">
        <v>60</v>
      </c>
      <c r="C7" s="107"/>
      <c r="D7" s="91">
        <v>26</v>
      </c>
      <c r="E7" s="91">
        <v>18</v>
      </c>
      <c r="F7" s="4">
        <f t="shared" si="0"/>
        <v>0.43</v>
      </c>
      <c r="G7" s="5" t="s">
        <v>63</v>
      </c>
      <c r="H7" s="91" t="s">
        <v>61</v>
      </c>
      <c r="I7" s="91"/>
      <c r="J7" s="1" t="s">
        <v>15</v>
      </c>
      <c r="K7" s="92">
        <f t="shared" si="1"/>
        <v>0.42</v>
      </c>
      <c r="L7" s="92">
        <f t="shared" si="2"/>
        <v>0.46</v>
      </c>
      <c r="M7" s="92">
        <f t="shared" si="3"/>
        <v>0.46</v>
      </c>
      <c r="N7" s="92">
        <f t="shared" si="4"/>
        <v>0.46</v>
      </c>
      <c r="O7" s="92">
        <f t="shared" si="5"/>
        <v>0.46</v>
      </c>
      <c r="P7" s="92">
        <f t="shared" si="26"/>
        <v>0.46</v>
      </c>
      <c r="Q7" s="92">
        <f t="shared" si="6"/>
        <v>0.42</v>
      </c>
      <c r="R7" s="92">
        <f t="shared" si="7"/>
        <v>0.47</v>
      </c>
      <c r="S7" s="92">
        <f t="shared" si="8"/>
        <v>0.46</v>
      </c>
      <c r="T7" s="92">
        <f t="shared" si="9"/>
        <v>0.47</v>
      </c>
      <c r="U7" s="92">
        <f t="shared" si="10"/>
        <v>0.46</v>
      </c>
      <c r="V7" s="92">
        <f t="shared" si="11"/>
        <v>0.49</v>
      </c>
      <c r="W7" s="92">
        <f t="shared" si="12"/>
        <v>0.45</v>
      </c>
      <c r="X7" s="92">
        <f t="shared" si="13"/>
        <v>0.45</v>
      </c>
      <c r="Y7" s="92">
        <f t="shared" si="14"/>
        <v>0.43</v>
      </c>
      <c r="Z7" s="92">
        <f t="shared" si="15"/>
        <v>0.45</v>
      </c>
      <c r="AA7" s="92">
        <f t="shared" si="16"/>
        <v>0.4</v>
      </c>
      <c r="AB7" s="92">
        <f t="shared" si="17"/>
        <v>0.48</v>
      </c>
      <c r="AC7" s="92">
        <f t="shared" si="18"/>
        <v>0.48</v>
      </c>
      <c r="AD7" s="92">
        <f t="shared" si="19"/>
        <v>0.5</v>
      </c>
      <c r="AE7" s="92">
        <f t="shared" si="20"/>
        <v>0.43</v>
      </c>
      <c r="AF7" s="92">
        <f t="shared" si="21"/>
        <v>0.48</v>
      </c>
      <c r="AG7" s="92">
        <f t="shared" si="22"/>
        <v>0.41</v>
      </c>
      <c r="AH7" s="92">
        <f t="shared" si="23"/>
        <v>0.43</v>
      </c>
      <c r="AI7" s="92">
        <f t="shared" si="24"/>
        <v>0.45</v>
      </c>
      <c r="AJ7" s="92">
        <f t="shared" si="25"/>
        <v>0.43</v>
      </c>
    </row>
    <row r="8" spans="1:36" ht="12.95" customHeight="1" x14ac:dyDescent="0.15">
      <c r="A8" s="91">
        <v>205</v>
      </c>
      <c r="B8" s="107" t="s">
        <v>75</v>
      </c>
      <c r="C8" s="107"/>
      <c r="D8" s="91">
        <v>16</v>
      </c>
      <c r="E8" s="91">
        <v>14</v>
      </c>
      <c r="F8" s="4">
        <f t="shared" si="0"/>
        <v>0.13</v>
      </c>
      <c r="G8" s="5"/>
      <c r="H8" s="91"/>
      <c r="I8" s="91"/>
      <c r="J8" s="1" t="s">
        <v>15</v>
      </c>
      <c r="K8" s="92">
        <f t="shared" si="1"/>
        <v>0.14000000000000001</v>
      </c>
      <c r="L8" s="92">
        <f t="shared" si="2"/>
        <v>0.15</v>
      </c>
      <c r="M8" s="92">
        <f t="shared" si="3"/>
        <v>0.15</v>
      </c>
      <c r="N8" s="92">
        <f t="shared" si="4"/>
        <v>0.15</v>
      </c>
      <c r="O8" s="92">
        <f t="shared" si="5"/>
        <v>0.15</v>
      </c>
      <c r="P8" s="92">
        <f t="shared" si="26"/>
        <v>0.15</v>
      </c>
      <c r="Q8" s="92">
        <f t="shared" si="6"/>
        <v>0.14000000000000001</v>
      </c>
      <c r="R8" s="92">
        <f t="shared" si="7"/>
        <v>0.14000000000000001</v>
      </c>
      <c r="S8" s="92">
        <f t="shared" si="8"/>
        <v>0.15</v>
      </c>
      <c r="T8" s="92">
        <f t="shared" si="9"/>
        <v>0.15</v>
      </c>
      <c r="U8" s="92">
        <f t="shared" si="10"/>
        <v>0.14000000000000001</v>
      </c>
      <c r="V8" s="92">
        <f t="shared" si="11"/>
        <v>0.15</v>
      </c>
      <c r="W8" s="92">
        <f t="shared" si="12"/>
        <v>0.14000000000000001</v>
      </c>
      <c r="X8" s="92">
        <f t="shared" si="13"/>
        <v>0.15</v>
      </c>
      <c r="Y8" s="92">
        <f t="shared" si="14"/>
        <v>0.13</v>
      </c>
      <c r="Z8" s="92">
        <f t="shared" si="15"/>
        <v>0.14000000000000001</v>
      </c>
      <c r="AA8" s="92">
        <f t="shared" si="16"/>
        <v>0.13</v>
      </c>
      <c r="AB8" s="92">
        <f t="shared" si="17"/>
        <v>0.14000000000000001</v>
      </c>
      <c r="AC8" s="92">
        <f t="shared" si="18"/>
        <v>0.15</v>
      </c>
      <c r="AD8" s="92">
        <f t="shared" si="19"/>
        <v>0.17</v>
      </c>
      <c r="AE8" s="92">
        <f t="shared" si="20"/>
        <v>0.13</v>
      </c>
      <c r="AF8" s="92">
        <f t="shared" si="21"/>
        <v>0.14000000000000001</v>
      </c>
      <c r="AG8" s="92">
        <f t="shared" si="22"/>
        <v>0.13</v>
      </c>
      <c r="AH8" s="92">
        <f t="shared" si="23"/>
        <v>0.13</v>
      </c>
      <c r="AI8" s="92">
        <f t="shared" si="24"/>
        <v>0.15</v>
      </c>
      <c r="AJ8" s="92">
        <f t="shared" si="25"/>
        <v>0.13</v>
      </c>
    </row>
    <row r="9" spans="1:36" ht="12.95" customHeight="1" x14ac:dyDescent="0.15">
      <c r="A9" s="91">
        <v>206</v>
      </c>
      <c r="B9" s="107" t="s">
        <v>62</v>
      </c>
      <c r="C9" s="107"/>
      <c r="D9" s="91">
        <v>20</v>
      </c>
      <c r="E9" s="91">
        <v>15</v>
      </c>
      <c r="F9" s="4">
        <f t="shared" si="0"/>
        <v>0.22</v>
      </c>
      <c r="G9" s="5"/>
      <c r="H9" s="91"/>
      <c r="I9" s="91"/>
      <c r="J9" s="1" t="s">
        <v>15</v>
      </c>
      <c r="K9" s="92">
        <f t="shared" si="1"/>
        <v>0.22</v>
      </c>
      <c r="L9" s="92">
        <f t="shared" si="2"/>
        <v>0.24</v>
      </c>
      <c r="M9" s="92">
        <f t="shared" si="3"/>
        <v>0.23</v>
      </c>
      <c r="N9" s="92">
        <f t="shared" si="4"/>
        <v>0.24</v>
      </c>
      <c r="O9" s="92">
        <f t="shared" si="5"/>
        <v>0.24</v>
      </c>
      <c r="P9" s="92">
        <f t="shared" si="26"/>
        <v>0.24</v>
      </c>
      <c r="Q9" s="92">
        <f t="shared" si="6"/>
        <v>0.22</v>
      </c>
      <c r="R9" s="92">
        <f t="shared" si="7"/>
        <v>0.24</v>
      </c>
      <c r="S9" s="92">
        <f t="shared" si="8"/>
        <v>0.24</v>
      </c>
      <c r="T9" s="92">
        <f t="shared" si="9"/>
        <v>0.24</v>
      </c>
      <c r="U9" s="92">
        <f t="shared" si="10"/>
        <v>0.24</v>
      </c>
      <c r="V9" s="92">
        <f t="shared" si="11"/>
        <v>0.25</v>
      </c>
      <c r="W9" s="92">
        <f t="shared" si="12"/>
        <v>0.23</v>
      </c>
      <c r="X9" s="92">
        <f t="shared" si="13"/>
        <v>0.23</v>
      </c>
      <c r="Y9" s="92">
        <f t="shared" si="14"/>
        <v>0.21</v>
      </c>
      <c r="Z9" s="92">
        <f t="shared" si="15"/>
        <v>0.23</v>
      </c>
      <c r="AA9" s="92">
        <f t="shared" si="16"/>
        <v>0.21</v>
      </c>
      <c r="AB9" s="92">
        <f t="shared" si="17"/>
        <v>0.24</v>
      </c>
      <c r="AC9" s="92">
        <f t="shared" si="18"/>
        <v>0.24</v>
      </c>
      <c r="AD9" s="92">
        <f t="shared" si="19"/>
        <v>0.27</v>
      </c>
      <c r="AE9" s="92">
        <f t="shared" si="20"/>
        <v>0.21</v>
      </c>
      <c r="AF9" s="92">
        <f t="shared" si="21"/>
        <v>0.24</v>
      </c>
      <c r="AG9" s="92">
        <f t="shared" si="22"/>
        <v>0.21</v>
      </c>
      <c r="AH9" s="92">
        <f t="shared" si="23"/>
        <v>0.22</v>
      </c>
      <c r="AI9" s="92">
        <f t="shared" si="24"/>
        <v>0.24</v>
      </c>
      <c r="AJ9" s="92">
        <f t="shared" si="25"/>
        <v>0.22</v>
      </c>
    </row>
    <row r="10" spans="1:36" ht="12.95" customHeight="1" x14ac:dyDescent="0.15">
      <c r="A10" s="91">
        <v>207</v>
      </c>
      <c r="B10" s="107" t="s">
        <v>55</v>
      </c>
      <c r="C10" s="107"/>
      <c r="D10" s="91">
        <v>10</v>
      </c>
      <c r="E10" s="91">
        <v>11</v>
      </c>
      <c r="F10" s="4">
        <f t="shared" si="0"/>
        <v>0.04</v>
      </c>
      <c r="G10" s="5" t="s">
        <v>63</v>
      </c>
      <c r="H10" s="91" t="s">
        <v>61</v>
      </c>
      <c r="I10" s="91"/>
      <c r="J10" s="1" t="s">
        <v>15</v>
      </c>
      <c r="K10" s="92">
        <f t="shared" si="1"/>
        <v>0.05</v>
      </c>
      <c r="L10" s="92">
        <f t="shared" si="2"/>
        <v>0.05</v>
      </c>
      <c r="M10" s="92">
        <f t="shared" si="3"/>
        <v>0.05</v>
      </c>
      <c r="N10" s="92">
        <f t="shared" si="4"/>
        <v>0.05</v>
      </c>
      <c r="O10" s="92">
        <f t="shared" si="5"/>
        <v>0.05</v>
      </c>
      <c r="P10" s="92">
        <f t="shared" si="26"/>
        <v>0.05</v>
      </c>
      <c r="Q10" s="92">
        <f t="shared" si="6"/>
        <v>0.05</v>
      </c>
      <c r="R10" s="92">
        <f t="shared" si="7"/>
        <v>0.05</v>
      </c>
      <c r="S10" s="92">
        <f t="shared" si="8"/>
        <v>0.05</v>
      </c>
      <c r="T10" s="92">
        <f t="shared" si="9"/>
        <v>0.05</v>
      </c>
      <c r="U10" s="92">
        <f t="shared" si="10"/>
        <v>0.05</v>
      </c>
      <c r="V10" s="92">
        <f t="shared" si="11"/>
        <v>0.05</v>
      </c>
      <c r="W10" s="92">
        <f t="shared" si="12"/>
        <v>0.05</v>
      </c>
      <c r="X10" s="92">
        <f t="shared" si="13"/>
        <v>0.05</v>
      </c>
      <c r="Y10" s="92">
        <f t="shared" si="14"/>
        <v>0.04</v>
      </c>
      <c r="Z10" s="92">
        <f t="shared" si="15"/>
        <v>0.05</v>
      </c>
      <c r="AA10" s="92">
        <f t="shared" si="16"/>
        <v>0.04</v>
      </c>
      <c r="AB10" s="92">
        <f t="shared" si="17"/>
        <v>0.04</v>
      </c>
      <c r="AC10" s="92">
        <f t="shared" si="18"/>
        <v>0.05</v>
      </c>
      <c r="AD10" s="92">
        <f t="shared" si="19"/>
        <v>0.06</v>
      </c>
      <c r="AE10" s="92">
        <f t="shared" si="20"/>
        <v>0.04</v>
      </c>
      <c r="AF10" s="92">
        <f t="shared" si="21"/>
        <v>0.04</v>
      </c>
      <c r="AG10" s="92">
        <f t="shared" si="22"/>
        <v>0.04</v>
      </c>
      <c r="AH10" s="92">
        <f t="shared" si="23"/>
        <v>0.04</v>
      </c>
      <c r="AI10" s="92">
        <f t="shared" si="24"/>
        <v>0.05</v>
      </c>
      <c r="AJ10" s="92">
        <f t="shared" si="25"/>
        <v>0.04</v>
      </c>
    </row>
    <row r="11" spans="1:36" ht="12.95" customHeight="1" x14ac:dyDescent="0.15">
      <c r="A11" s="91">
        <v>208</v>
      </c>
      <c r="B11" s="107" t="s">
        <v>55</v>
      </c>
      <c r="C11" s="107"/>
      <c r="D11" s="91">
        <v>8</v>
      </c>
      <c r="E11" s="91">
        <v>6</v>
      </c>
      <c r="F11" s="4">
        <f t="shared" si="0"/>
        <v>0.02</v>
      </c>
      <c r="G11" s="5" t="s">
        <v>63</v>
      </c>
      <c r="H11" s="91" t="s">
        <v>61</v>
      </c>
      <c r="I11" s="91"/>
      <c r="J11" s="1" t="s">
        <v>15</v>
      </c>
      <c r="K11" s="92">
        <f t="shared" si="1"/>
        <v>0.02</v>
      </c>
      <c r="L11" s="92">
        <f t="shared" si="2"/>
        <v>0.02</v>
      </c>
      <c r="M11" s="92">
        <f t="shared" si="3"/>
        <v>0.02</v>
      </c>
      <c r="N11" s="92">
        <f t="shared" si="4"/>
        <v>0.02</v>
      </c>
      <c r="O11" s="92">
        <f t="shared" si="5"/>
        <v>0.02</v>
      </c>
      <c r="P11" s="92">
        <f t="shared" si="26"/>
        <v>0.02</v>
      </c>
      <c r="Q11" s="92">
        <f t="shared" si="6"/>
        <v>0.02</v>
      </c>
      <c r="R11" s="92">
        <f t="shared" si="7"/>
        <v>0.02</v>
      </c>
      <c r="S11" s="92">
        <f t="shared" si="8"/>
        <v>0.02</v>
      </c>
      <c r="T11" s="92">
        <f t="shared" si="9"/>
        <v>0.01</v>
      </c>
      <c r="U11" s="92">
        <f t="shared" si="10"/>
        <v>0.02</v>
      </c>
      <c r="V11" s="92">
        <f t="shared" si="11"/>
        <v>0.02</v>
      </c>
      <c r="W11" s="92">
        <f t="shared" si="12"/>
        <v>0.02</v>
      </c>
      <c r="X11" s="92">
        <f t="shared" si="13"/>
        <v>0.02</v>
      </c>
      <c r="Y11" s="92">
        <f t="shared" si="14"/>
        <v>0.01</v>
      </c>
      <c r="Z11" s="92">
        <f t="shared" si="15"/>
        <v>0.02</v>
      </c>
      <c r="AA11" s="92">
        <f t="shared" si="16"/>
        <v>0.02</v>
      </c>
      <c r="AB11" s="92">
        <f t="shared" si="17"/>
        <v>0.02</v>
      </c>
      <c r="AC11" s="92">
        <f t="shared" si="18"/>
        <v>0.02</v>
      </c>
      <c r="AD11" s="92">
        <f t="shared" si="19"/>
        <v>0.02</v>
      </c>
      <c r="AE11" s="92">
        <f t="shared" si="20"/>
        <v>0.01</v>
      </c>
      <c r="AF11" s="92">
        <f t="shared" si="21"/>
        <v>0.02</v>
      </c>
      <c r="AG11" s="92">
        <f t="shared" si="22"/>
        <v>0.02</v>
      </c>
      <c r="AH11" s="92">
        <f t="shared" si="23"/>
        <v>0.02</v>
      </c>
      <c r="AI11" s="92">
        <f t="shared" si="24"/>
        <v>0.02</v>
      </c>
      <c r="AJ11" s="92">
        <f t="shared" si="25"/>
        <v>0.02</v>
      </c>
    </row>
    <row r="12" spans="1:36" ht="12.95" customHeight="1" x14ac:dyDescent="0.15">
      <c r="A12" s="91">
        <v>209</v>
      </c>
      <c r="B12" s="107" t="s">
        <v>60</v>
      </c>
      <c r="C12" s="107"/>
      <c r="D12" s="91">
        <v>20</v>
      </c>
      <c r="E12" s="91">
        <v>18</v>
      </c>
      <c r="F12" s="4">
        <f t="shared" si="0"/>
        <v>0.26</v>
      </c>
      <c r="G12" s="5"/>
      <c r="H12" s="91" t="s">
        <v>61</v>
      </c>
      <c r="I12" s="91"/>
      <c r="J12" s="1" t="s">
        <v>15</v>
      </c>
      <c r="K12" s="92">
        <f t="shared" si="1"/>
        <v>0.26</v>
      </c>
      <c r="L12" s="92">
        <f t="shared" si="2"/>
        <v>0.28999999999999998</v>
      </c>
      <c r="M12" s="92">
        <f t="shared" si="3"/>
        <v>0.28999999999999998</v>
      </c>
      <c r="N12" s="92">
        <f t="shared" si="4"/>
        <v>0.28999999999999998</v>
      </c>
      <c r="O12" s="92">
        <f t="shared" si="5"/>
        <v>0.28999999999999998</v>
      </c>
      <c r="P12" s="92">
        <f t="shared" si="26"/>
        <v>0.28999999999999998</v>
      </c>
      <c r="Q12" s="92">
        <f t="shared" si="6"/>
        <v>0.26</v>
      </c>
      <c r="R12" s="92">
        <f t="shared" si="7"/>
        <v>0.28999999999999998</v>
      </c>
      <c r="S12" s="92">
        <f t="shared" si="8"/>
        <v>0.28999999999999998</v>
      </c>
      <c r="T12" s="92">
        <f t="shared" si="9"/>
        <v>0.3</v>
      </c>
      <c r="U12" s="92">
        <f t="shared" si="10"/>
        <v>0.28999999999999998</v>
      </c>
      <c r="V12" s="92">
        <f t="shared" si="11"/>
        <v>0.28999999999999998</v>
      </c>
      <c r="W12" s="92">
        <f t="shared" si="12"/>
        <v>0.28000000000000003</v>
      </c>
      <c r="X12" s="92">
        <f t="shared" si="13"/>
        <v>0.28000000000000003</v>
      </c>
      <c r="Y12" s="92">
        <f t="shared" si="14"/>
        <v>0.25</v>
      </c>
      <c r="Z12" s="92">
        <f t="shared" si="15"/>
        <v>0.28000000000000003</v>
      </c>
      <c r="AA12" s="92">
        <f t="shared" si="16"/>
        <v>0.25</v>
      </c>
      <c r="AB12" s="92">
        <f t="shared" si="17"/>
        <v>0.28999999999999998</v>
      </c>
      <c r="AC12" s="92">
        <f t="shared" si="18"/>
        <v>0.28999999999999998</v>
      </c>
      <c r="AD12" s="92">
        <f t="shared" si="19"/>
        <v>0.33</v>
      </c>
      <c r="AE12" s="92">
        <f t="shared" si="20"/>
        <v>0.26</v>
      </c>
      <c r="AF12" s="92">
        <f t="shared" si="21"/>
        <v>0.28999999999999998</v>
      </c>
      <c r="AG12" s="92">
        <f t="shared" si="22"/>
        <v>0.24</v>
      </c>
      <c r="AH12" s="92">
        <f t="shared" si="23"/>
        <v>0.26</v>
      </c>
      <c r="AI12" s="92">
        <f t="shared" si="24"/>
        <v>0.28000000000000003</v>
      </c>
      <c r="AJ12" s="92">
        <f t="shared" si="25"/>
        <v>0.26</v>
      </c>
    </row>
    <row r="13" spans="1:36" ht="12.95" customHeight="1" x14ac:dyDescent="0.15">
      <c r="A13" s="91">
        <v>210</v>
      </c>
      <c r="B13" s="107" t="s">
        <v>200</v>
      </c>
      <c r="C13" s="107"/>
      <c r="D13" s="91">
        <v>20</v>
      </c>
      <c r="E13" s="91">
        <v>14</v>
      </c>
      <c r="F13" s="4">
        <f t="shared" si="0"/>
        <v>0.2</v>
      </c>
      <c r="G13" s="5"/>
      <c r="H13" s="91" t="s">
        <v>61</v>
      </c>
      <c r="I13" s="91"/>
      <c r="J13" s="1" t="s">
        <v>15</v>
      </c>
      <c r="K13" s="92">
        <f t="shared" si="1"/>
        <v>0.2</v>
      </c>
      <c r="L13" s="92">
        <f t="shared" si="2"/>
        <v>0.22</v>
      </c>
      <c r="M13" s="92">
        <f t="shared" si="3"/>
        <v>0.22</v>
      </c>
      <c r="N13" s="92">
        <f t="shared" si="4"/>
        <v>0.22</v>
      </c>
      <c r="O13" s="92">
        <f t="shared" si="5"/>
        <v>0.22</v>
      </c>
      <c r="P13" s="92">
        <f t="shared" si="26"/>
        <v>0.22</v>
      </c>
      <c r="Q13" s="92">
        <f t="shared" si="6"/>
        <v>0.2</v>
      </c>
      <c r="R13" s="92">
        <f t="shared" si="7"/>
        <v>0.22</v>
      </c>
      <c r="S13" s="92">
        <f t="shared" si="8"/>
        <v>0.22</v>
      </c>
      <c r="T13" s="92">
        <f t="shared" si="9"/>
        <v>0.22</v>
      </c>
      <c r="U13" s="92">
        <f t="shared" si="10"/>
        <v>0.22</v>
      </c>
      <c r="V13" s="92">
        <f t="shared" si="11"/>
        <v>0.23</v>
      </c>
      <c r="W13" s="92">
        <f t="shared" si="12"/>
        <v>0.22</v>
      </c>
      <c r="X13" s="92">
        <f t="shared" si="13"/>
        <v>0.22</v>
      </c>
      <c r="Y13" s="92">
        <f t="shared" si="14"/>
        <v>0.2</v>
      </c>
      <c r="Z13" s="92">
        <f t="shared" si="15"/>
        <v>0.22</v>
      </c>
      <c r="AA13" s="92">
        <f t="shared" si="16"/>
        <v>0.2</v>
      </c>
      <c r="AB13" s="92">
        <f t="shared" si="17"/>
        <v>0.22</v>
      </c>
      <c r="AC13" s="92">
        <f t="shared" si="18"/>
        <v>0.22</v>
      </c>
      <c r="AD13" s="92">
        <f t="shared" si="19"/>
        <v>0.25</v>
      </c>
      <c r="AE13" s="92">
        <f t="shared" si="20"/>
        <v>0.2</v>
      </c>
      <c r="AF13" s="92">
        <f t="shared" si="21"/>
        <v>0.22</v>
      </c>
      <c r="AG13" s="92">
        <f t="shared" si="22"/>
        <v>0.2</v>
      </c>
      <c r="AH13" s="92">
        <f t="shared" si="23"/>
        <v>0.2</v>
      </c>
      <c r="AI13" s="92">
        <f t="shared" si="24"/>
        <v>0.22</v>
      </c>
      <c r="AJ13" s="92">
        <f t="shared" si="25"/>
        <v>0.2</v>
      </c>
    </row>
    <row r="14" spans="1:36" ht="12.95" customHeight="1" x14ac:dyDescent="0.15">
      <c r="A14" s="91"/>
      <c r="B14" s="107"/>
      <c r="C14" s="107"/>
      <c r="D14" s="91"/>
      <c r="E14" s="91"/>
      <c r="F14" s="4" t="str">
        <f t="shared" si="0"/>
        <v/>
      </c>
      <c r="G14" s="5"/>
      <c r="H14" s="91"/>
      <c r="I14" s="91"/>
      <c r="J14" s="1" t="s">
        <v>15</v>
      </c>
      <c r="K14" s="92" t="e">
        <f t="shared" si="1"/>
        <v>#NUM!</v>
      </c>
      <c r="L14" s="92" t="e">
        <f t="shared" si="2"/>
        <v>#NUM!</v>
      </c>
      <c r="M14" s="92" t="e">
        <f t="shared" si="3"/>
        <v>#NUM!</v>
      </c>
      <c r="N14" s="92" t="e">
        <f t="shared" si="4"/>
        <v>#NUM!</v>
      </c>
      <c r="O14" s="92" t="e">
        <f t="shared" si="5"/>
        <v>#NUM!</v>
      </c>
      <c r="P14" s="92" t="e">
        <f t="shared" si="26"/>
        <v>#N/A</v>
      </c>
      <c r="Q14" s="92" t="e">
        <f t="shared" si="6"/>
        <v>#NUM!</v>
      </c>
      <c r="R14" s="92" t="e">
        <f t="shared" si="7"/>
        <v>#NUM!</v>
      </c>
      <c r="S14" s="92" t="e">
        <f t="shared" si="8"/>
        <v>#NUM!</v>
      </c>
      <c r="T14" s="92" t="e">
        <f t="shared" si="9"/>
        <v>#NUM!</v>
      </c>
      <c r="U14" s="92" t="e">
        <f t="shared" si="10"/>
        <v>#N/A</v>
      </c>
      <c r="V14" s="92" t="e">
        <f t="shared" si="11"/>
        <v>#NUM!</v>
      </c>
      <c r="W14" s="92" t="e">
        <f t="shared" si="12"/>
        <v>#NUM!</v>
      </c>
      <c r="X14" s="92" t="e">
        <f t="shared" si="13"/>
        <v>#NUM!</v>
      </c>
      <c r="Y14" s="92" t="e">
        <f t="shared" si="14"/>
        <v>#NUM!</v>
      </c>
      <c r="Z14" s="92" t="e">
        <f t="shared" si="15"/>
        <v>#N/A</v>
      </c>
      <c r="AA14" s="92" t="e">
        <f t="shared" si="16"/>
        <v>#NUM!</v>
      </c>
      <c r="AB14" s="92" t="e">
        <f t="shared" si="17"/>
        <v>#NUM!</v>
      </c>
      <c r="AC14" s="92" t="e">
        <f t="shared" si="18"/>
        <v>#NUM!</v>
      </c>
      <c r="AD14" s="92" t="e">
        <f t="shared" si="19"/>
        <v>#NUM!</v>
      </c>
      <c r="AE14" s="92" t="e">
        <f t="shared" si="20"/>
        <v>#NUM!</v>
      </c>
      <c r="AF14" s="92" t="e">
        <f t="shared" si="21"/>
        <v>#N/A</v>
      </c>
      <c r="AG14" s="92" t="e">
        <f t="shared" si="22"/>
        <v>#NUM!</v>
      </c>
      <c r="AH14" s="92" t="e">
        <f t="shared" si="23"/>
        <v>#NUM!</v>
      </c>
      <c r="AI14" s="92" t="e">
        <f t="shared" si="24"/>
        <v>#NUM!</v>
      </c>
      <c r="AJ14" s="92" t="e">
        <f t="shared" si="25"/>
        <v>#N/A</v>
      </c>
    </row>
    <row r="15" spans="1:36" ht="12.95" customHeight="1" x14ac:dyDescent="0.15">
      <c r="A15" s="91"/>
      <c r="B15" s="107"/>
      <c r="C15" s="107"/>
      <c r="D15" s="91"/>
      <c r="E15" s="91"/>
      <c r="F15" s="4" t="str">
        <f t="shared" si="0"/>
        <v/>
      </c>
      <c r="G15" s="5"/>
      <c r="H15" s="91"/>
      <c r="I15" s="91"/>
      <c r="J15" s="1" t="s">
        <v>15</v>
      </c>
      <c r="K15" s="92" t="e">
        <f t="shared" si="1"/>
        <v>#NUM!</v>
      </c>
      <c r="L15" s="92" t="e">
        <f t="shared" si="2"/>
        <v>#NUM!</v>
      </c>
      <c r="M15" s="92" t="e">
        <f t="shared" si="3"/>
        <v>#NUM!</v>
      </c>
      <c r="N15" s="92" t="e">
        <f t="shared" si="4"/>
        <v>#NUM!</v>
      </c>
      <c r="O15" s="92" t="e">
        <f t="shared" si="5"/>
        <v>#NUM!</v>
      </c>
      <c r="P15" s="92" t="e">
        <f t="shared" si="26"/>
        <v>#N/A</v>
      </c>
      <c r="Q15" s="92" t="e">
        <f t="shared" si="6"/>
        <v>#NUM!</v>
      </c>
      <c r="R15" s="92" t="e">
        <f t="shared" si="7"/>
        <v>#NUM!</v>
      </c>
      <c r="S15" s="92" t="e">
        <f t="shared" si="8"/>
        <v>#NUM!</v>
      </c>
      <c r="T15" s="92" t="e">
        <f t="shared" si="9"/>
        <v>#NUM!</v>
      </c>
      <c r="U15" s="92" t="e">
        <f t="shared" si="10"/>
        <v>#N/A</v>
      </c>
      <c r="V15" s="92" t="e">
        <f t="shared" si="11"/>
        <v>#NUM!</v>
      </c>
      <c r="W15" s="92" t="e">
        <f t="shared" si="12"/>
        <v>#NUM!</v>
      </c>
      <c r="X15" s="92" t="e">
        <f t="shared" si="13"/>
        <v>#NUM!</v>
      </c>
      <c r="Y15" s="92" t="e">
        <f t="shared" si="14"/>
        <v>#NUM!</v>
      </c>
      <c r="Z15" s="92" t="e">
        <f t="shared" si="15"/>
        <v>#N/A</v>
      </c>
      <c r="AA15" s="92" t="e">
        <f t="shared" si="16"/>
        <v>#NUM!</v>
      </c>
      <c r="AB15" s="92" t="e">
        <f t="shared" si="17"/>
        <v>#NUM!</v>
      </c>
      <c r="AC15" s="92" t="e">
        <f t="shared" si="18"/>
        <v>#NUM!</v>
      </c>
      <c r="AD15" s="92" t="e">
        <f t="shared" si="19"/>
        <v>#NUM!</v>
      </c>
      <c r="AE15" s="92" t="e">
        <f t="shared" si="20"/>
        <v>#NUM!</v>
      </c>
      <c r="AF15" s="92" t="e">
        <f t="shared" si="21"/>
        <v>#N/A</v>
      </c>
      <c r="AG15" s="92" t="e">
        <f t="shared" si="22"/>
        <v>#NUM!</v>
      </c>
      <c r="AH15" s="92" t="e">
        <f t="shared" si="23"/>
        <v>#NUM!</v>
      </c>
      <c r="AI15" s="92" t="e">
        <f t="shared" si="24"/>
        <v>#NUM!</v>
      </c>
      <c r="AJ15" s="92" t="e">
        <f t="shared" si="25"/>
        <v>#N/A</v>
      </c>
    </row>
    <row r="16" spans="1:36" ht="12.95" customHeight="1" x14ac:dyDescent="0.15">
      <c r="A16" s="91"/>
      <c r="B16" s="107"/>
      <c r="C16" s="107"/>
      <c r="D16" s="91"/>
      <c r="E16" s="91"/>
      <c r="F16" s="4" t="str">
        <f t="shared" si="0"/>
        <v/>
      </c>
      <c r="G16" s="5"/>
      <c r="H16" s="91"/>
      <c r="I16" s="91"/>
      <c r="J16" s="1" t="s">
        <v>15</v>
      </c>
      <c r="K16" s="92" t="e">
        <f t="shared" si="1"/>
        <v>#NUM!</v>
      </c>
      <c r="L16" s="92" t="e">
        <f t="shared" si="2"/>
        <v>#NUM!</v>
      </c>
      <c r="M16" s="92" t="e">
        <f t="shared" si="3"/>
        <v>#NUM!</v>
      </c>
      <c r="N16" s="92" t="e">
        <f t="shared" si="4"/>
        <v>#NUM!</v>
      </c>
      <c r="O16" s="92" t="e">
        <f t="shared" si="5"/>
        <v>#NUM!</v>
      </c>
      <c r="P16" s="92" t="e">
        <f t="shared" si="26"/>
        <v>#N/A</v>
      </c>
      <c r="Q16" s="92" t="e">
        <f t="shared" si="6"/>
        <v>#NUM!</v>
      </c>
      <c r="R16" s="92" t="e">
        <f t="shared" si="7"/>
        <v>#NUM!</v>
      </c>
      <c r="S16" s="92" t="e">
        <f t="shared" si="8"/>
        <v>#NUM!</v>
      </c>
      <c r="T16" s="92" t="e">
        <f t="shared" si="9"/>
        <v>#NUM!</v>
      </c>
      <c r="U16" s="92" t="e">
        <f t="shared" si="10"/>
        <v>#N/A</v>
      </c>
      <c r="V16" s="92" t="e">
        <f t="shared" si="11"/>
        <v>#NUM!</v>
      </c>
      <c r="W16" s="92" t="e">
        <f t="shared" si="12"/>
        <v>#NUM!</v>
      </c>
      <c r="X16" s="92" t="e">
        <f t="shared" si="13"/>
        <v>#NUM!</v>
      </c>
      <c r="Y16" s="92" t="e">
        <f t="shared" si="14"/>
        <v>#NUM!</v>
      </c>
      <c r="Z16" s="92" t="e">
        <f t="shared" si="15"/>
        <v>#N/A</v>
      </c>
      <c r="AA16" s="92" t="e">
        <f t="shared" si="16"/>
        <v>#NUM!</v>
      </c>
      <c r="AB16" s="92" t="e">
        <f t="shared" si="17"/>
        <v>#NUM!</v>
      </c>
      <c r="AC16" s="92" t="e">
        <f t="shared" si="18"/>
        <v>#NUM!</v>
      </c>
      <c r="AD16" s="92" t="e">
        <f t="shared" si="19"/>
        <v>#NUM!</v>
      </c>
      <c r="AE16" s="92" t="e">
        <f t="shared" si="20"/>
        <v>#NUM!</v>
      </c>
      <c r="AF16" s="92" t="e">
        <f t="shared" si="21"/>
        <v>#N/A</v>
      </c>
      <c r="AG16" s="92" t="e">
        <f t="shared" si="22"/>
        <v>#NUM!</v>
      </c>
      <c r="AH16" s="92" t="e">
        <f t="shared" si="23"/>
        <v>#NUM!</v>
      </c>
      <c r="AI16" s="92" t="e">
        <f t="shared" si="24"/>
        <v>#NUM!</v>
      </c>
      <c r="AJ16" s="92" t="e">
        <f t="shared" si="25"/>
        <v>#N/A</v>
      </c>
    </row>
    <row r="17" spans="1:36" ht="12.95" customHeight="1" x14ac:dyDescent="0.15">
      <c r="A17" s="91"/>
      <c r="B17" s="107"/>
      <c r="C17" s="107"/>
      <c r="D17" s="91"/>
      <c r="E17" s="91"/>
      <c r="F17" s="4" t="str">
        <f t="shared" si="0"/>
        <v/>
      </c>
      <c r="G17" s="5"/>
      <c r="H17" s="91"/>
      <c r="I17" s="91"/>
      <c r="J17" s="1" t="s">
        <v>15</v>
      </c>
      <c r="K17" s="92" t="e">
        <f t="shared" si="1"/>
        <v>#NUM!</v>
      </c>
      <c r="L17" s="92" t="e">
        <f t="shared" si="2"/>
        <v>#NUM!</v>
      </c>
      <c r="M17" s="92" t="e">
        <f t="shared" si="3"/>
        <v>#NUM!</v>
      </c>
      <c r="N17" s="92" t="e">
        <f t="shared" si="4"/>
        <v>#NUM!</v>
      </c>
      <c r="O17" s="92" t="e">
        <f t="shared" si="5"/>
        <v>#NUM!</v>
      </c>
      <c r="P17" s="92" t="e">
        <f t="shared" si="26"/>
        <v>#N/A</v>
      </c>
      <c r="Q17" s="92" t="e">
        <f t="shared" si="6"/>
        <v>#NUM!</v>
      </c>
      <c r="R17" s="92" t="e">
        <f t="shared" si="7"/>
        <v>#NUM!</v>
      </c>
      <c r="S17" s="92" t="e">
        <f t="shared" si="8"/>
        <v>#NUM!</v>
      </c>
      <c r="T17" s="92" t="e">
        <f t="shared" si="9"/>
        <v>#NUM!</v>
      </c>
      <c r="U17" s="92" t="e">
        <f t="shared" si="10"/>
        <v>#N/A</v>
      </c>
      <c r="V17" s="92" t="e">
        <f t="shared" si="11"/>
        <v>#NUM!</v>
      </c>
      <c r="W17" s="92" t="e">
        <f t="shared" si="12"/>
        <v>#NUM!</v>
      </c>
      <c r="X17" s="92" t="e">
        <f t="shared" si="13"/>
        <v>#NUM!</v>
      </c>
      <c r="Y17" s="92" t="e">
        <f t="shared" si="14"/>
        <v>#NUM!</v>
      </c>
      <c r="Z17" s="92" t="e">
        <f t="shared" si="15"/>
        <v>#N/A</v>
      </c>
      <c r="AA17" s="92" t="e">
        <f t="shared" si="16"/>
        <v>#NUM!</v>
      </c>
      <c r="AB17" s="92" t="e">
        <f t="shared" si="17"/>
        <v>#NUM!</v>
      </c>
      <c r="AC17" s="92" t="e">
        <f t="shared" si="18"/>
        <v>#NUM!</v>
      </c>
      <c r="AD17" s="92" t="e">
        <f t="shared" si="19"/>
        <v>#NUM!</v>
      </c>
      <c r="AE17" s="92" t="e">
        <f t="shared" si="20"/>
        <v>#NUM!</v>
      </c>
      <c r="AF17" s="92" t="e">
        <f t="shared" si="21"/>
        <v>#N/A</v>
      </c>
      <c r="AG17" s="92" t="e">
        <f t="shared" si="22"/>
        <v>#NUM!</v>
      </c>
      <c r="AH17" s="92" t="e">
        <f t="shared" si="23"/>
        <v>#NUM!</v>
      </c>
      <c r="AI17" s="92" t="e">
        <f t="shared" si="24"/>
        <v>#NUM!</v>
      </c>
      <c r="AJ17" s="92" t="e">
        <f t="shared" si="25"/>
        <v>#N/A</v>
      </c>
    </row>
    <row r="18" spans="1:36" ht="12.95" customHeight="1" x14ac:dyDescent="0.15">
      <c r="A18" s="91"/>
      <c r="B18" s="107"/>
      <c r="C18" s="107"/>
      <c r="D18" s="91"/>
      <c r="E18" s="91"/>
      <c r="F18" s="4" t="str">
        <f t="shared" si="0"/>
        <v/>
      </c>
      <c r="G18" s="5"/>
      <c r="H18" s="91"/>
      <c r="I18" s="91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07"/>
      <c r="C19" s="107"/>
      <c r="D19" s="91"/>
      <c r="E19" s="91"/>
      <c r="F19" s="4" t="str">
        <f t="shared" si="0"/>
        <v/>
      </c>
      <c r="G19" s="5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07"/>
      <c r="C20" s="107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07"/>
      <c r="C21" s="107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07"/>
      <c r="C22" s="107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5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6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6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218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10</v>
      </c>
      <c r="D47" s="14">
        <f>COUNTIF(G4:G43,"*下層*")</f>
        <v>0</v>
      </c>
      <c r="E47" s="14">
        <f>COUNTA(A4:A43)</f>
        <v>10</v>
      </c>
      <c r="F47" s="10"/>
      <c r="G47" s="15">
        <f>C47*100</f>
        <v>1000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14</v>
      </c>
      <c r="D48" s="14" t="str">
        <f>IF(D47&gt;0,ROUND(SUMIF(G4:G43,"*下層*",E4:E43)/D47,0),"")</f>
        <v/>
      </c>
      <c r="E48" s="14">
        <f>ROUND(SUM(E4:E43)/E47,0)</f>
        <v>14</v>
      </c>
      <c r="F48" s="13"/>
      <c r="G48" s="15">
        <f>C48</f>
        <v>14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17</v>
      </c>
      <c r="D49" s="14" t="str">
        <f>IF(D47&gt;0,ROUND(SUMIF(G4:G43,"*下層*",D4:D43)/D47,0),"")</f>
        <v/>
      </c>
      <c r="E49" s="14">
        <f>ROUND(SUM(D4:D43)/E47,0)</f>
        <v>17</v>
      </c>
      <c r="F49" s="13"/>
      <c r="G49" s="15">
        <f>C49</f>
        <v>17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1.8</v>
      </c>
      <c r="D50" s="16">
        <f>SUMIF(G4:G43,"*下層*",F4:F43)</f>
        <v>0</v>
      </c>
      <c r="E50" s="4">
        <f>SUM(F4:F43)</f>
        <v>1.8</v>
      </c>
      <c r="F50" s="13"/>
      <c r="G50" s="17">
        <f>C50*100</f>
        <v>180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形状比＝82、Sr＝23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7</v>
      </c>
      <c r="D54" s="14">
        <f>COUNTIF(H4:H43,"▲")</f>
        <v>0</v>
      </c>
      <c r="E54" s="14">
        <f>COUNTA(H4:H43)</f>
        <v>7</v>
      </c>
      <c r="F54" s="10"/>
      <c r="G54" s="15">
        <f>C54*100</f>
        <v>700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13</v>
      </c>
      <c r="D55" s="14" t="str">
        <f>IF(D54&gt;0,ROUND(SUMIF(H4:H43,"▲",E4:E43)/D54,0),"")</f>
        <v/>
      </c>
      <c r="E55" s="14">
        <f>ROUND(SUMIF(H4:H43,"*",E4:E43)/E54,0)</f>
        <v>13</v>
      </c>
      <c r="F55" s="13"/>
      <c r="G55" s="15">
        <f>C55</f>
        <v>13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15</v>
      </c>
      <c r="D56" s="14" t="str">
        <f>IF(D54&gt;0,ROUND(SUMIF(H4:H43,"▲",D4:D43)/D54,0),"")</f>
        <v/>
      </c>
      <c r="E56" s="14">
        <f>ROUND(SUMIF(H4:H43,"*",D4:D43)/E54,0)</f>
        <v>15</v>
      </c>
      <c r="F56" s="13"/>
      <c r="G56" s="15">
        <f>C56</f>
        <v>15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1.08</v>
      </c>
      <c r="D57" s="16">
        <f>SUMIF(H4:H43,"▲",F4:F43)</f>
        <v>0</v>
      </c>
      <c r="E57" s="16">
        <f>SUM(C57:D57)</f>
        <v>1.08</v>
      </c>
      <c r="F57" s="13"/>
      <c r="G57" s="19">
        <f>C57*100</f>
        <v>108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70</v>
      </c>
      <c r="D61" s="20" t="str">
        <f>IF(D47&gt;0,ROUND(D54/D47*100,1),"")</f>
        <v/>
      </c>
      <c r="E61" s="20">
        <f>ROUND(E54/E47*100,1)</f>
        <v>70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60</v>
      </c>
      <c r="D62" s="20" t="str">
        <f>IF(D47&gt;0,ROUND(D57/D50*100,1),"")</f>
        <v/>
      </c>
      <c r="E62" s="20">
        <f>ROUND(E57/E50*100,1)</f>
        <v>60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3</v>
      </c>
      <c r="D66" s="14">
        <f>D47-D54</f>
        <v>0</v>
      </c>
      <c r="E66" s="14">
        <f>SUM(C66:D66)</f>
        <v>3</v>
      </c>
      <c r="F66" s="10"/>
      <c r="G66" s="15">
        <f>C66*100</f>
        <v>300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20</v>
      </c>
      <c r="D68" s="14" t="str">
        <f>IF(D66&gt;0,ROUND(SUMIFS(D4:D43,G4:G43,"*下層*",H4:H43,"")/D66,0),"")</f>
        <v/>
      </c>
      <c r="E68" s="14">
        <f>IF(E66&gt;0,ROUND(SUMIF(H4:H43,"",D4:D43)/E66,0),"")</f>
        <v>20</v>
      </c>
      <c r="F68" s="13"/>
      <c r="G68" s="15">
        <f>C68</f>
        <v>20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0.72</v>
      </c>
      <c r="D69" s="16" t="str">
        <f>IF(D66&gt;0,D50-D57,"")</f>
        <v/>
      </c>
      <c r="E69" s="4">
        <f>SUM(C69:D69)</f>
        <v>0.72</v>
      </c>
      <c r="F69" s="13"/>
      <c r="G69" s="17">
        <f>C69*100</f>
        <v>72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形状比＝80、Sr＝36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3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47" priority="16" stopIfTrue="1">
      <formula>AND(($H4="スギ"),(#REF!&lt;12))</formula>
    </cfRule>
  </conditionalFormatting>
  <conditionalFormatting sqref="L4:L43">
    <cfRule type="expression" dxfId="46" priority="15" stopIfTrue="1">
      <formula>AND(($H4="スギ"),(#REF!&lt;22),(#REF!&gt;=12))</formula>
    </cfRule>
  </conditionalFormatting>
  <conditionalFormatting sqref="M4:M43">
    <cfRule type="expression" dxfId="45" priority="14" stopIfTrue="1">
      <formula>AND(($H4="スギ"),(#REF!&lt;32),(#REF!&gt;=22))</formula>
    </cfRule>
  </conditionalFormatting>
  <conditionalFormatting sqref="N4:N43">
    <cfRule type="expression" dxfId="44" priority="13" stopIfTrue="1">
      <formula>AND(($H4="スギ"),(#REF!&lt;42),(#REF!&gt;=32))</formula>
    </cfRule>
  </conditionalFormatting>
  <conditionalFormatting sqref="U4:U43 Z4:AF43 AJ4:AJ43 O4:P43">
    <cfRule type="expression" dxfId="43" priority="12" stopIfTrue="1">
      <formula>AND(($H4="スギ"),(#REF!&gt;=42))</formula>
    </cfRule>
  </conditionalFormatting>
  <conditionalFormatting sqref="Q4:Q43 AA4:AA43">
    <cfRule type="expression" dxfId="42" priority="11" stopIfTrue="1">
      <formula>AND(($H4="ヒノキ"),(#REF!&lt;12))</formula>
    </cfRule>
  </conditionalFormatting>
  <conditionalFormatting sqref="R4:R43 AB4:AE43">
    <cfRule type="expression" dxfId="41" priority="10" stopIfTrue="1">
      <formula>AND(($H4="ヒノキ"),(#REF!&lt;22),(#REF!&gt;=12))</formula>
    </cfRule>
  </conditionalFormatting>
  <conditionalFormatting sqref="S4:S43">
    <cfRule type="expression" dxfId="40" priority="9" stopIfTrue="1">
      <formula>AND(($H4="ヒノキ"),(#REF!&lt;32),(#REF!&gt;=22))</formula>
    </cfRule>
  </conditionalFormatting>
  <conditionalFormatting sqref="T4:U43 Z4:AF43 AJ4:AJ43">
    <cfRule type="expression" dxfId="39" priority="8" stopIfTrue="1">
      <formula>AND(($H4="ヒノキ"),(#REF!&gt;=32))</formula>
    </cfRule>
  </conditionalFormatting>
  <conditionalFormatting sqref="V4:V43 AA4:AA43">
    <cfRule type="expression" dxfId="38" priority="7" stopIfTrue="1">
      <formula>AND(($H4="アカマツ"),(#REF!&lt;12))</formula>
    </cfRule>
  </conditionalFormatting>
  <conditionalFormatting sqref="W4:W43 AB4:AB43">
    <cfRule type="expression" dxfId="37" priority="6" stopIfTrue="1">
      <formula>AND(($H4="アカマツ"),(#REF!&lt;22),(#REF!&gt;=12))</formula>
    </cfRule>
  </conditionalFormatting>
  <conditionalFormatting sqref="X4:X43 AC4:AC43">
    <cfRule type="expression" dxfId="36" priority="5" stopIfTrue="1">
      <formula>AND(($H4="アカマツ"),(#REF!&lt;42),(#REF!&gt;=22))</formula>
    </cfRule>
  </conditionalFormatting>
  <conditionalFormatting sqref="Y4:AF43 AJ4:AJ43">
    <cfRule type="expression" dxfId="35" priority="4" stopIfTrue="1">
      <formula>AND(($H4="アカマツ"),(#REF!&gt;=42))</formula>
    </cfRule>
  </conditionalFormatting>
  <conditionalFormatting sqref="AG4:AG43">
    <cfRule type="expression" dxfId="34" priority="3" stopIfTrue="1">
      <formula>AND(($H4&lt;&gt;"スギ"),($H4&lt;&gt;"ヒノキ"),($H4&lt;&gt;"アカマツ"),(#REF!&lt;12))</formula>
    </cfRule>
  </conditionalFormatting>
  <conditionalFormatting sqref="AH4:AH43">
    <cfRule type="expression" dxfId="3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FAB0-265E-403C-9AE1-9BDBD0EFE09E}">
  <sheetPr>
    <tabColor rgb="FFFFFF00"/>
  </sheetPr>
  <dimension ref="A1:AJ120"/>
  <sheetViews>
    <sheetView showGridLines="0" tabSelected="1" view="pageBreakPreview" topLeftCell="A22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219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211</v>
      </c>
      <c r="B4" s="107" t="s">
        <v>62</v>
      </c>
      <c r="C4" s="107"/>
      <c r="D4" s="91">
        <v>26</v>
      </c>
      <c r="E4" s="91">
        <v>18</v>
      </c>
      <c r="F4" s="4">
        <f t="shared" ref="F4:F43" si="0">IF(D4&gt;0,IF(B4="スギ",P4,IF(B4="ヒノキ",U4,IF(B4="アカマツ",Z4,IF(B4="カラマツ",AF4,AJ4)))),"")</f>
        <v>0.43</v>
      </c>
      <c r="G4" s="5"/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0.42</v>
      </c>
      <c r="L4" s="92">
        <f t="shared" ref="L4:L43" si="2">ROUND(10^(-5+0.73504+1.83346*LOG(D4)+1.06569*LOG(E4)),2)</f>
        <v>0.46</v>
      </c>
      <c r="M4" s="92">
        <f t="shared" ref="M4:M43" si="3">ROUND(10^(-5+0.71514+1.74357*LOG(D4)+1.17719*LOG(E4)),2)</f>
        <v>0.46</v>
      </c>
      <c r="N4" s="92">
        <f t="shared" ref="N4:N43" si="4">ROUND(10^(-5+0.82956+1.76381*LOG(D4)+1.06412*LOG(E4)),2)</f>
        <v>0.46</v>
      </c>
      <c r="O4" s="92">
        <f t="shared" ref="O4:O43" si="5">ROUND(10^(-5+0.88226+1.79204*LOG(D4)+0.99303*LOG(E4)),2)</f>
        <v>0.46</v>
      </c>
      <c r="P4" s="92">
        <f>HLOOKUP($D4,K$3:O$43,MATCH($A4,$A$3:$A$43,0),1)</f>
        <v>0.46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0.42</v>
      </c>
      <c r="R4" s="92">
        <f t="shared" ref="R4:R43" si="7">ROUND(10^(1.905709*LOG(D4)+1.011385*LOG(E4)-4.293729),2)</f>
        <v>0.47</v>
      </c>
      <c r="S4" s="92">
        <f t="shared" ref="S4:S43" si="8">ROUND(10^(1.771888*LOG(D4)+1.138415*LOG(E4)-4.271259),2)</f>
        <v>0.46</v>
      </c>
      <c r="T4" s="92">
        <f t="shared" ref="T4:T43" si="9">ROUND(10^(1.671519*LOG(D4)+1.363617*LOG(E4)-4.404407),2)</f>
        <v>0.47</v>
      </c>
      <c r="U4" s="92">
        <f t="shared" ref="U4:U43" si="10">HLOOKUP($D4,Q$3:T$43,MATCH($A4,$A$3:$A$43,0),1)</f>
        <v>0.46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0.49</v>
      </c>
      <c r="W4" s="92">
        <f t="shared" ref="W4:W43" si="12">ROUND(10^(-4.155639+1.847898*LOG(D4)+0.951955*LOG(E4)),2)</f>
        <v>0.45</v>
      </c>
      <c r="X4" s="92">
        <f t="shared" ref="X4:X43" si="13">ROUND(10^(-4.194535+1.804172*LOG(D4)+1.034248*LOG(E4)),2)</f>
        <v>0.45</v>
      </c>
      <c r="Y4" s="92">
        <f t="shared" ref="Y4:Y43" si="14">ROUND(10^(-4.42347+2.006485*LOG(D4)+0.967757*LOG(E4)),2)</f>
        <v>0.43</v>
      </c>
      <c r="Z4" s="92">
        <f t="shared" ref="Z4:Z43" si="15">HLOOKUP($D4,V$3:Y$43,MATCH($A4,$A$3:$A$43,0),1)</f>
        <v>0.45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0.4</v>
      </c>
      <c r="AB4" s="92">
        <f t="shared" ref="AB4:AB43" si="17">ROUND(10^(1.979213*LOG(D4)+0.998347*LOG(E4)-4.369281),2)</f>
        <v>0.48</v>
      </c>
      <c r="AC4" s="92">
        <f t="shared" ref="AC4:AC43" si="18">ROUND(10^(1.904401*LOG(D4)+1.062478*LOG(E4)-4.348104),2)</f>
        <v>0.48</v>
      </c>
      <c r="AD4" s="92">
        <f t="shared" ref="AD4:AD43" si="19">ROUND(10^(1.640825*LOG(D4)+1.080387*LOG(E4)-3.976731),2)</f>
        <v>0.5</v>
      </c>
      <c r="AE4" s="92">
        <f t="shared" ref="AE4:AE43" si="20">ROUND(10^(1.90887*LOG(D4)+1.088002*LOG(E4)-4.431495),2)</f>
        <v>0.43</v>
      </c>
      <c r="AF4" s="92">
        <f t="shared" ref="AF4:AF43" si="21">HLOOKUP($D4,AA$3:AE$43,MATCH($A4,$A$3:$A$43,0),1)</f>
        <v>0.48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0.41</v>
      </c>
      <c r="AH4" s="92">
        <f t="shared" ref="AH4:AH43" si="23">ROUND(10^(1.93813902*LOG(D4)+0.96697002*LOG(E4)-4.32216295),2)</f>
        <v>0.43</v>
      </c>
      <c r="AI4" s="92">
        <f t="shared" ref="AI4:AI43" si="24">ROUND(10^(1.82464098*LOG(D4)+0.97625989*LOG(E4)-4.15096808),2)</f>
        <v>0.45</v>
      </c>
      <c r="AJ4" s="92">
        <f t="shared" ref="AJ4:AJ43" si="25">HLOOKUP($D4,AG$3:AI$43,MATCH($A4,$A$3:$A$43,0),1)</f>
        <v>0.43</v>
      </c>
    </row>
    <row r="5" spans="1:36" ht="12.95" customHeight="1" x14ac:dyDescent="0.15">
      <c r="A5" s="91">
        <v>212</v>
      </c>
      <c r="B5" s="107" t="s">
        <v>158</v>
      </c>
      <c r="C5" s="107"/>
      <c r="D5" s="91">
        <v>10</v>
      </c>
      <c r="E5" s="91">
        <v>7</v>
      </c>
      <c r="F5" s="4">
        <f t="shared" si="0"/>
        <v>0.03</v>
      </c>
      <c r="G5" s="5"/>
      <c r="H5" s="91" t="s">
        <v>61</v>
      </c>
      <c r="I5" s="91"/>
      <c r="J5" s="1" t="s">
        <v>15</v>
      </c>
      <c r="K5" s="92">
        <f t="shared" si="1"/>
        <v>0.03</v>
      </c>
      <c r="L5" s="92">
        <f t="shared" si="2"/>
        <v>0.03</v>
      </c>
      <c r="M5" s="92">
        <f t="shared" si="3"/>
        <v>0.03</v>
      </c>
      <c r="N5" s="92">
        <f t="shared" si="4"/>
        <v>0.03</v>
      </c>
      <c r="O5" s="92">
        <f t="shared" si="5"/>
        <v>0.03</v>
      </c>
      <c r="P5" s="92">
        <f t="shared" ref="P5:P43" si="26">HLOOKUP($D5,K$3:O$43,MATCH(A5,$A$3:$A$43,0),1)</f>
        <v>0.03</v>
      </c>
      <c r="Q5" s="92">
        <f t="shared" si="6"/>
        <v>0.03</v>
      </c>
      <c r="R5" s="92">
        <f t="shared" si="7"/>
        <v>0.03</v>
      </c>
      <c r="S5" s="92">
        <f t="shared" si="8"/>
        <v>0.03</v>
      </c>
      <c r="T5" s="92">
        <f t="shared" si="9"/>
        <v>0.03</v>
      </c>
      <c r="U5" s="92">
        <f t="shared" si="10"/>
        <v>0.03</v>
      </c>
      <c r="V5" s="92">
        <f t="shared" si="11"/>
        <v>0.03</v>
      </c>
      <c r="W5" s="92">
        <f t="shared" si="12"/>
        <v>0.03</v>
      </c>
      <c r="X5" s="92">
        <f t="shared" si="13"/>
        <v>0.03</v>
      </c>
      <c r="Y5" s="92">
        <f t="shared" si="14"/>
        <v>0.03</v>
      </c>
      <c r="Z5" s="92">
        <f t="shared" si="15"/>
        <v>0.03</v>
      </c>
      <c r="AA5" s="92">
        <f t="shared" si="16"/>
        <v>0.03</v>
      </c>
      <c r="AB5" s="92">
        <f t="shared" si="17"/>
        <v>0.03</v>
      </c>
      <c r="AC5" s="92">
        <f t="shared" si="18"/>
        <v>0.03</v>
      </c>
      <c r="AD5" s="92">
        <f t="shared" si="19"/>
        <v>0.04</v>
      </c>
      <c r="AE5" s="92">
        <f t="shared" si="20"/>
        <v>0.02</v>
      </c>
      <c r="AF5" s="92">
        <f t="shared" si="21"/>
        <v>0.03</v>
      </c>
      <c r="AG5" s="92">
        <f t="shared" si="22"/>
        <v>0.03</v>
      </c>
      <c r="AH5" s="92">
        <f t="shared" si="23"/>
        <v>0.03</v>
      </c>
      <c r="AI5" s="92">
        <f t="shared" si="24"/>
        <v>0.03</v>
      </c>
      <c r="AJ5" s="92">
        <f t="shared" si="25"/>
        <v>0.03</v>
      </c>
    </row>
    <row r="6" spans="1:36" ht="12.95" customHeight="1" x14ac:dyDescent="0.15">
      <c r="A6" s="91">
        <v>213</v>
      </c>
      <c r="B6" s="107" t="s">
        <v>56</v>
      </c>
      <c r="C6" s="107"/>
      <c r="D6" s="91">
        <v>10</v>
      </c>
      <c r="E6" s="91">
        <v>8</v>
      </c>
      <c r="F6" s="4">
        <f t="shared" si="0"/>
        <v>0.03</v>
      </c>
      <c r="G6" s="5"/>
      <c r="H6" s="91"/>
      <c r="I6" s="91"/>
      <c r="J6" s="1" t="s">
        <v>15</v>
      </c>
      <c r="K6" s="92">
        <f t="shared" si="1"/>
        <v>0.03</v>
      </c>
      <c r="L6" s="92">
        <f t="shared" si="2"/>
        <v>0.03</v>
      </c>
      <c r="M6" s="92">
        <f t="shared" si="3"/>
        <v>0.03</v>
      </c>
      <c r="N6" s="92">
        <f t="shared" si="4"/>
        <v>0.04</v>
      </c>
      <c r="O6" s="92">
        <f t="shared" si="5"/>
        <v>0.04</v>
      </c>
      <c r="P6" s="92">
        <f t="shared" si="26"/>
        <v>0.03</v>
      </c>
      <c r="Q6" s="92">
        <f t="shared" si="6"/>
        <v>0.03</v>
      </c>
      <c r="R6" s="92">
        <f t="shared" si="7"/>
        <v>0.03</v>
      </c>
      <c r="S6" s="92">
        <f t="shared" si="8"/>
        <v>0.03</v>
      </c>
      <c r="T6" s="92">
        <f t="shared" si="9"/>
        <v>0.03</v>
      </c>
      <c r="U6" s="92">
        <f t="shared" si="10"/>
        <v>0.03</v>
      </c>
      <c r="V6" s="92">
        <f t="shared" si="11"/>
        <v>0.04</v>
      </c>
      <c r="W6" s="92">
        <f t="shared" si="12"/>
        <v>0.04</v>
      </c>
      <c r="X6" s="92">
        <f t="shared" si="13"/>
        <v>0.03</v>
      </c>
      <c r="Y6" s="92">
        <f t="shared" si="14"/>
        <v>0.03</v>
      </c>
      <c r="Z6" s="92">
        <f t="shared" si="15"/>
        <v>0.04</v>
      </c>
      <c r="AA6" s="92">
        <f t="shared" si="16"/>
        <v>0.03</v>
      </c>
      <c r="AB6" s="92">
        <f t="shared" si="17"/>
        <v>0.03</v>
      </c>
      <c r="AC6" s="92">
        <f t="shared" si="18"/>
        <v>0.03</v>
      </c>
      <c r="AD6" s="92">
        <f t="shared" si="19"/>
        <v>0.04</v>
      </c>
      <c r="AE6" s="92">
        <f t="shared" si="20"/>
        <v>0.03</v>
      </c>
      <c r="AF6" s="92">
        <f t="shared" si="21"/>
        <v>0.03</v>
      </c>
      <c r="AG6" s="92">
        <f t="shared" si="22"/>
        <v>0.03</v>
      </c>
      <c r="AH6" s="92">
        <f t="shared" si="23"/>
        <v>0.03</v>
      </c>
      <c r="AI6" s="92">
        <f t="shared" si="24"/>
        <v>0.04</v>
      </c>
      <c r="AJ6" s="92">
        <f t="shared" si="25"/>
        <v>0.03</v>
      </c>
    </row>
    <row r="7" spans="1:36" ht="12.95" customHeight="1" x14ac:dyDescent="0.15">
      <c r="A7" s="91">
        <v>214</v>
      </c>
      <c r="B7" s="107" t="s">
        <v>60</v>
      </c>
      <c r="C7" s="107"/>
      <c r="D7" s="91">
        <v>22</v>
      </c>
      <c r="E7" s="91">
        <v>18</v>
      </c>
      <c r="F7" s="4">
        <f t="shared" si="0"/>
        <v>0.31</v>
      </c>
      <c r="G7" s="5" t="s">
        <v>127</v>
      </c>
      <c r="H7" s="91"/>
      <c r="I7" s="91"/>
      <c r="J7" s="1" t="s">
        <v>15</v>
      </c>
      <c r="K7" s="92">
        <f t="shared" si="1"/>
        <v>0.31</v>
      </c>
      <c r="L7" s="92">
        <f t="shared" si="2"/>
        <v>0.34</v>
      </c>
      <c r="M7" s="92">
        <f t="shared" si="3"/>
        <v>0.34</v>
      </c>
      <c r="N7" s="92">
        <f t="shared" si="4"/>
        <v>0.34</v>
      </c>
      <c r="O7" s="92">
        <f t="shared" si="5"/>
        <v>0.34</v>
      </c>
      <c r="P7" s="92">
        <f t="shared" si="26"/>
        <v>0.34</v>
      </c>
      <c r="Q7" s="92">
        <f t="shared" si="6"/>
        <v>0.31</v>
      </c>
      <c r="R7" s="92">
        <f t="shared" si="7"/>
        <v>0.34</v>
      </c>
      <c r="S7" s="92">
        <f t="shared" si="8"/>
        <v>0.34</v>
      </c>
      <c r="T7" s="92">
        <f t="shared" si="9"/>
        <v>0.36</v>
      </c>
      <c r="U7" s="92">
        <f t="shared" si="10"/>
        <v>0.34</v>
      </c>
      <c r="V7" s="92">
        <f t="shared" si="11"/>
        <v>0.35</v>
      </c>
      <c r="W7" s="92">
        <f t="shared" si="12"/>
        <v>0.33</v>
      </c>
      <c r="X7" s="92">
        <f t="shared" si="13"/>
        <v>0.34</v>
      </c>
      <c r="Y7" s="92">
        <f t="shared" si="14"/>
        <v>0.31</v>
      </c>
      <c r="Z7" s="92">
        <f t="shared" si="15"/>
        <v>0.34</v>
      </c>
      <c r="AA7" s="92">
        <f t="shared" si="16"/>
        <v>0.3</v>
      </c>
      <c r="AB7" s="92">
        <f t="shared" si="17"/>
        <v>0.35</v>
      </c>
      <c r="AC7" s="92">
        <f t="shared" si="18"/>
        <v>0.35</v>
      </c>
      <c r="AD7" s="92">
        <f t="shared" si="19"/>
        <v>0.38</v>
      </c>
      <c r="AE7" s="92">
        <f t="shared" si="20"/>
        <v>0.31</v>
      </c>
      <c r="AF7" s="92">
        <f t="shared" si="21"/>
        <v>0.35</v>
      </c>
      <c r="AG7" s="92">
        <f t="shared" si="22"/>
        <v>0.28999999999999998</v>
      </c>
      <c r="AH7" s="92">
        <f t="shared" si="23"/>
        <v>0.31</v>
      </c>
      <c r="AI7" s="92">
        <f t="shared" si="24"/>
        <v>0.33</v>
      </c>
      <c r="AJ7" s="92">
        <f t="shared" si="25"/>
        <v>0.31</v>
      </c>
    </row>
    <row r="8" spans="1:36" ht="12.95" customHeight="1" x14ac:dyDescent="0.15">
      <c r="A8" s="91">
        <v>215</v>
      </c>
      <c r="B8" s="107" t="s">
        <v>60</v>
      </c>
      <c r="C8" s="107"/>
      <c r="D8" s="91">
        <v>20</v>
      </c>
      <c r="E8" s="91">
        <v>18</v>
      </c>
      <c r="F8" s="4">
        <f t="shared" si="0"/>
        <v>0.26</v>
      </c>
      <c r="G8" s="5" t="s">
        <v>63</v>
      </c>
      <c r="H8" s="91" t="s">
        <v>61</v>
      </c>
      <c r="I8" s="91"/>
      <c r="J8" s="1" t="s">
        <v>15</v>
      </c>
      <c r="K8" s="92">
        <f t="shared" si="1"/>
        <v>0.26</v>
      </c>
      <c r="L8" s="92">
        <f t="shared" si="2"/>
        <v>0.28999999999999998</v>
      </c>
      <c r="M8" s="92">
        <f t="shared" si="3"/>
        <v>0.28999999999999998</v>
      </c>
      <c r="N8" s="92">
        <f t="shared" si="4"/>
        <v>0.28999999999999998</v>
      </c>
      <c r="O8" s="92">
        <f t="shared" si="5"/>
        <v>0.28999999999999998</v>
      </c>
      <c r="P8" s="92">
        <f t="shared" si="26"/>
        <v>0.28999999999999998</v>
      </c>
      <c r="Q8" s="92">
        <f t="shared" si="6"/>
        <v>0.26</v>
      </c>
      <c r="R8" s="92">
        <f t="shared" si="7"/>
        <v>0.28999999999999998</v>
      </c>
      <c r="S8" s="92">
        <f t="shared" si="8"/>
        <v>0.28999999999999998</v>
      </c>
      <c r="T8" s="92">
        <f t="shared" si="9"/>
        <v>0.3</v>
      </c>
      <c r="U8" s="92">
        <f t="shared" si="10"/>
        <v>0.28999999999999998</v>
      </c>
      <c r="V8" s="92">
        <f t="shared" si="11"/>
        <v>0.28999999999999998</v>
      </c>
      <c r="W8" s="92">
        <f t="shared" si="12"/>
        <v>0.28000000000000003</v>
      </c>
      <c r="X8" s="92">
        <f t="shared" si="13"/>
        <v>0.28000000000000003</v>
      </c>
      <c r="Y8" s="92">
        <f t="shared" si="14"/>
        <v>0.25</v>
      </c>
      <c r="Z8" s="92">
        <f t="shared" si="15"/>
        <v>0.28000000000000003</v>
      </c>
      <c r="AA8" s="92">
        <f t="shared" si="16"/>
        <v>0.25</v>
      </c>
      <c r="AB8" s="92">
        <f t="shared" si="17"/>
        <v>0.28999999999999998</v>
      </c>
      <c r="AC8" s="92">
        <f t="shared" si="18"/>
        <v>0.28999999999999998</v>
      </c>
      <c r="AD8" s="92">
        <f t="shared" si="19"/>
        <v>0.33</v>
      </c>
      <c r="AE8" s="92">
        <f t="shared" si="20"/>
        <v>0.26</v>
      </c>
      <c r="AF8" s="92">
        <f t="shared" si="21"/>
        <v>0.28999999999999998</v>
      </c>
      <c r="AG8" s="92">
        <f t="shared" si="22"/>
        <v>0.24</v>
      </c>
      <c r="AH8" s="92">
        <f t="shared" si="23"/>
        <v>0.26</v>
      </c>
      <c r="AI8" s="92">
        <f t="shared" si="24"/>
        <v>0.28000000000000003</v>
      </c>
      <c r="AJ8" s="92">
        <f t="shared" si="25"/>
        <v>0.26</v>
      </c>
    </row>
    <row r="9" spans="1:36" ht="12.95" customHeight="1" x14ac:dyDescent="0.15">
      <c r="A9" s="91">
        <v>216</v>
      </c>
      <c r="B9" s="107" t="s">
        <v>74</v>
      </c>
      <c r="C9" s="107"/>
      <c r="D9" s="91">
        <v>8</v>
      </c>
      <c r="E9" s="91">
        <v>7</v>
      </c>
      <c r="F9" s="4">
        <f t="shared" si="0"/>
        <v>0.02</v>
      </c>
      <c r="G9" s="5" t="s">
        <v>63</v>
      </c>
      <c r="H9" s="91" t="s">
        <v>61</v>
      </c>
      <c r="I9" s="91"/>
      <c r="J9" s="1" t="s">
        <v>15</v>
      </c>
      <c r="K9" s="92">
        <f t="shared" si="1"/>
        <v>0.02</v>
      </c>
      <c r="L9" s="92">
        <f t="shared" si="2"/>
        <v>0.02</v>
      </c>
      <c r="M9" s="92">
        <f t="shared" si="3"/>
        <v>0.02</v>
      </c>
      <c r="N9" s="92">
        <f t="shared" si="4"/>
        <v>0.02</v>
      </c>
      <c r="O9" s="92">
        <f t="shared" si="5"/>
        <v>0.02</v>
      </c>
      <c r="P9" s="92">
        <f t="shared" si="26"/>
        <v>0.02</v>
      </c>
      <c r="Q9" s="92">
        <f t="shared" si="6"/>
        <v>0.02</v>
      </c>
      <c r="R9" s="92">
        <f t="shared" si="7"/>
        <v>0.02</v>
      </c>
      <c r="S9" s="92">
        <f t="shared" si="8"/>
        <v>0.02</v>
      </c>
      <c r="T9" s="92">
        <f t="shared" si="9"/>
        <v>0.02</v>
      </c>
      <c r="U9" s="92">
        <f t="shared" si="10"/>
        <v>0.02</v>
      </c>
      <c r="V9" s="92">
        <f t="shared" si="11"/>
        <v>0.02</v>
      </c>
      <c r="W9" s="92">
        <f t="shared" si="12"/>
        <v>0.02</v>
      </c>
      <c r="X9" s="92">
        <f t="shared" si="13"/>
        <v>0.02</v>
      </c>
      <c r="Y9" s="92">
        <f t="shared" si="14"/>
        <v>0.02</v>
      </c>
      <c r="Z9" s="92">
        <f t="shared" si="15"/>
        <v>0.02</v>
      </c>
      <c r="AA9" s="92">
        <f t="shared" si="16"/>
        <v>0.02</v>
      </c>
      <c r="AB9" s="92">
        <f t="shared" si="17"/>
        <v>0.02</v>
      </c>
      <c r="AC9" s="92">
        <f t="shared" si="18"/>
        <v>0.02</v>
      </c>
      <c r="AD9" s="92">
        <f t="shared" si="19"/>
        <v>0.03</v>
      </c>
      <c r="AE9" s="92">
        <f t="shared" si="20"/>
        <v>0.02</v>
      </c>
      <c r="AF9" s="92">
        <f t="shared" si="21"/>
        <v>0.02</v>
      </c>
      <c r="AG9" s="92">
        <f t="shared" si="22"/>
        <v>0.02</v>
      </c>
      <c r="AH9" s="92">
        <f t="shared" si="23"/>
        <v>0.02</v>
      </c>
      <c r="AI9" s="92">
        <f t="shared" si="24"/>
        <v>0.02</v>
      </c>
      <c r="AJ9" s="92">
        <f t="shared" si="25"/>
        <v>0.02</v>
      </c>
    </row>
    <row r="10" spans="1:36" ht="12.95" customHeight="1" x14ac:dyDescent="0.15">
      <c r="A10" s="91">
        <v>217</v>
      </c>
      <c r="B10" s="107" t="s">
        <v>74</v>
      </c>
      <c r="C10" s="107"/>
      <c r="D10" s="91">
        <v>10</v>
      </c>
      <c r="E10" s="91">
        <v>8</v>
      </c>
      <c r="F10" s="4">
        <f t="shared" si="0"/>
        <v>0.03</v>
      </c>
      <c r="G10" s="5" t="s">
        <v>63</v>
      </c>
      <c r="H10" s="91" t="s">
        <v>61</v>
      </c>
      <c r="I10" s="91"/>
      <c r="J10" s="1" t="s">
        <v>15</v>
      </c>
      <c r="K10" s="92">
        <f t="shared" si="1"/>
        <v>0.03</v>
      </c>
      <c r="L10" s="92">
        <f t="shared" si="2"/>
        <v>0.03</v>
      </c>
      <c r="M10" s="92">
        <f t="shared" si="3"/>
        <v>0.03</v>
      </c>
      <c r="N10" s="92">
        <f t="shared" si="4"/>
        <v>0.04</v>
      </c>
      <c r="O10" s="92">
        <f t="shared" si="5"/>
        <v>0.04</v>
      </c>
      <c r="P10" s="92">
        <f t="shared" si="26"/>
        <v>0.03</v>
      </c>
      <c r="Q10" s="92">
        <f t="shared" si="6"/>
        <v>0.03</v>
      </c>
      <c r="R10" s="92">
        <f t="shared" si="7"/>
        <v>0.03</v>
      </c>
      <c r="S10" s="92">
        <f t="shared" si="8"/>
        <v>0.03</v>
      </c>
      <c r="T10" s="92">
        <f t="shared" si="9"/>
        <v>0.03</v>
      </c>
      <c r="U10" s="92">
        <f t="shared" si="10"/>
        <v>0.03</v>
      </c>
      <c r="V10" s="92">
        <f t="shared" si="11"/>
        <v>0.04</v>
      </c>
      <c r="W10" s="92">
        <f t="shared" si="12"/>
        <v>0.04</v>
      </c>
      <c r="X10" s="92">
        <f t="shared" si="13"/>
        <v>0.03</v>
      </c>
      <c r="Y10" s="92">
        <f t="shared" si="14"/>
        <v>0.03</v>
      </c>
      <c r="Z10" s="92">
        <f t="shared" si="15"/>
        <v>0.04</v>
      </c>
      <c r="AA10" s="92">
        <f t="shared" si="16"/>
        <v>0.03</v>
      </c>
      <c r="AB10" s="92">
        <f t="shared" si="17"/>
        <v>0.03</v>
      </c>
      <c r="AC10" s="92">
        <f t="shared" si="18"/>
        <v>0.03</v>
      </c>
      <c r="AD10" s="92">
        <f t="shared" si="19"/>
        <v>0.04</v>
      </c>
      <c r="AE10" s="92">
        <f t="shared" si="20"/>
        <v>0.03</v>
      </c>
      <c r="AF10" s="92">
        <f t="shared" si="21"/>
        <v>0.03</v>
      </c>
      <c r="AG10" s="92">
        <f t="shared" si="22"/>
        <v>0.03</v>
      </c>
      <c r="AH10" s="92">
        <f t="shared" si="23"/>
        <v>0.03</v>
      </c>
      <c r="AI10" s="92">
        <f t="shared" si="24"/>
        <v>0.04</v>
      </c>
      <c r="AJ10" s="92">
        <f t="shared" si="25"/>
        <v>0.03</v>
      </c>
    </row>
    <row r="11" spans="1:36" ht="12.95" customHeight="1" x14ac:dyDescent="0.15">
      <c r="A11" s="91">
        <v>218</v>
      </c>
      <c r="B11" s="107" t="s">
        <v>60</v>
      </c>
      <c r="C11" s="107"/>
      <c r="D11" s="91">
        <v>18</v>
      </c>
      <c r="E11" s="91">
        <v>16</v>
      </c>
      <c r="F11" s="4">
        <f t="shared" si="0"/>
        <v>0.19</v>
      </c>
      <c r="G11" s="5" t="s">
        <v>127</v>
      </c>
      <c r="H11" s="91"/>
      <c r="I11" s="91"/>
      <c r="J11" s="1" t="s">
        <v>15</v>
      </c>
      <c r="K11" s="92">
        <f t="shared" si="1"/>
        <v>0.19</v>
      </c>
      <c r="L11" s="92">
        <f t="shared" si="2"/>
        <v>0.21</v>
      </c>
      <c r="M11" s="92">
        <f t="shared" si="3"/>
        <v>0.21</v>
      </c>
      <c r="N11" s="92">
        <f t="shared" si="4"/>
        <v>0.21</v>
      </c>
      <c r="O11" s="92">
        <f t="shared" si="5"/>
        <v>0.21</v>
      </c>
      <c r="P11" s="92">
        <f t="shared" si="26"/>
        <v>0.21</v>
      </c>
      <c r="Q11" s="92">
        <f t="shared" si="6"/>
        <v>0.19</v>
      </c>
      <c r="R11" s="92">
        <f t="shared" si="7"/>
        <v>0.21</v>
      </c>
      <c r="S11" s="92">
        <f t="shared" si="8"/>
        <v>0.21</v>
      </c>
      <c r="T11" s="92">
        <f t="shared" si="9"/>
        <v>0.22</v>
      </c>
      <c r="U11" s="92">
        <f t="shared" si="10"/>
        <v>0.21</v>
      </c>
      <c r="V11" s="92">
        <f t="shared" si="11"/>
        <v>0.21</v>
      </c>
      <c r="W11" s="92">
        <f t="shared" si="12"/>
        <v>0.2</v>
      </c>
      <c r="X11" s="92">
        <f t="shared" si="13"/>
        <v>0.21</v>
      </c>
      <c r="Y11" s="92">
        <f t="shared" si="14"/>
        <v>0.18</v>
      </c>
      <c r="Z11" s="92">
        <f t="shared" si="15"/>
        <v>0.2</v>
      </c>
      <c r="AA11" s="92">
        <f t="shared" si="16"/>
        <v>0.19</v>
      </c>
      <c r="AB11" s="92">
        <f t="shared" si="17"/>
        <v>0.21</v>
      </c>
      <c r="AC11" s="92">
        <f t="shared" si="18"/>
        <v>0.21</v>
      </c>
      <c r="AD11" s="92">
        <f t="shared" si="19"/>
        <v>0.24</v>
      </c>
      <c r="AE11" s="92">
        <f t="shared" si="20"/>
        <v>0.19</v>
      </c>
      <c r="AF11" s="92">
        <f t="shared" si="21"/>
        <v>0.21</v>
      </c>
      <c r="AG11" s="92">
        <f t="shared" si="22"/>
        <v>0.18</v>
      </c>
      <c r="AH11" s="92">
        <f t="shared" si="23"/>
        <v>0.19</v>
      </c>
      <c r="AI11" s="92">
        <f t="shared" si="24"/>
        <v>0.21</v>
      </c>
      <c r="AJ11" s="92">
        <f t="shared" si="25"/>
        <v>0.19</v>
      </c>
    </row>
    <row r="12" spans="1:36" ht="12.95" customHeight="1" x14ac:dyDescent="0.15">
      <c r="A12" s="91">
        <v>219</v>
      </c>
      <c r="B12" s="107" t="s">
        <v>60</v>
      </c>
      <c r="C12" s="107"/>
      <c r="D12" s="91">
        <v>18</v>
      </c>
      <c r="E12" s="91">
        <v>16</v>
      </c>
      <c r="F12" s="4">
        <f t="shared" si="0"/>
        <v>0.19</v>
      </c>
      <c r="G12" s="5" t="s">
        <v>127</v>
      </c>
      <c r="H12" s="91" t="s">
        <v>61</v>
      </c>
      <c r="I12" s="91"/>
      <c r="J12" s="1" t="s">
        <v>15</v>
      </c>
      <c r="K12" s="92">
        <f t="shared" si="1"/>
        <v>0.19</v>
      </c>
      <c r="L12" s="92">
        <f t="shared" si="2"/>
        <v>0.21</v>
      </c>
      <c r="M12" s="92">
        <f t="shared" si="3"/>
        <v>0.21</v>
      </c>
      <c r="N12" s="92">
        <f t="shared" si="4"/>
        <v>0.21</v>
      </c>
      <c r="O12" s="92">
        <f t="shared" si="5"/>
        <v>0.21</v>
      </c>
      <c r="P12" s="92">
        <f t="shared" si="26"/>
        <v>0.21</v>
      </c>
      <c r="Q12" s="92">
        <f t="shared" si="6"/>
        <v>0.19</v>
      </c>
      <c r="R12" s="92">
        <f t="shared" si="7"/>
        <v>0.21</v>
      </c>
      <c r="S12" s="92">
        <f t="shared" si="8"/>
        <v>0.21</v>
      </c>
      <c r="T12" s="92">
        <f t="shared" si="9"/>
        <v>0.22</v>
      </c>
      <c r="U12" s="92">
        <f t="shared" si="10"/>
        <v>0.21</v>
      </c>
      <c r="V12" s="92">
        <f t="shared" si="11"/>
        <v>0.21</v>
      </c>
      <c r="W12" s="92">
        <f t="shared" si="12"/>
        <v>0.2</v>
      </c>
      <c r="X12" s="92">
        <f t="shared" si="13"/>
        <v>0.21</v>
      </c>
      <c r="Y12" s="92">
        <f t="shared" si="14"/>
        <v>0.18</v>
      </c>
      <c r="Z12" s="92">
        <f t="shared" si="15"/>
        <v>0.2</v>
      </c>
      <c r="AA12" s="92">
        <f t="shared" si="16"/>
        <v>0.19</v>
      </c>
      <c r="AB12" s="92">
        <f t="shared" si="17"/>
        <v>0.21</v>
      </c>
      <c r="AC12" s="92">
        <f t="shared" si="18"/>
        <v>0.21</v>
      </c>
      <c r="AD12" s="92">
        <f t="shared" si="19"/>
        <v>0.24</v>
      </c>
      <c r="AE12" s="92">
        <f t="shared" si="20"/>
        <v>0.19</v>
      </c>
      <c r="AF12" s="92">
        <f t="shared" si="21"/>
        <v>0.21</v>
      </c>
      <c r="AG12" s="92">
        <f t="shared" si="22"/>
        <v>0.18</v>
      </c>
      <c r="AH12" s="92">
        <f t="shared" si="23"/>
        <v>0.19</v>
      </c>
      <c r="AI12" s="92">
        <f t="shared" si="24"/>
        <v>0.21</v>
      </c>
      <c r="AJ12" s="92">
        <f t="shared" si="25"/>
        <v>0.19</v>
      </c>
    </row>
    <row r="13" spans="1:36" ht="12.95" customHeight="1" x14ac:dyDescent="0.15">
      <c r="A13" s="91">
        <v>220</v>
      </c>
      <c r="B13" s="107" t="s">
        <v>60</v>
      </c>
      <c r="C13" s="107"/>
      <c r="D13" s="91">
        <v>18</v>
      </c>
      <c r="E13" s="91">
        <v>16</v>
      </c>
      <c r="F13" s="4">
        <f t="shared" si="0"/>
        <v>0.19</v>
      </c>
      <c r="G13" s="5" t="s">
        <v>63</v>
      </c>
      <c r="H13" s="91" t="s">
        <v>61</v>
      </c>
      <c r="I13" s="91"/>
      <c r="J13" s="1" t="s">
        <v>15</v>
      </c>
      <c r="K13" s="92">
        <f t="shared" si="1"/>
        <v>0.19</v>
      </c>
      <c r="L13" s="92">
        <f t="shared" si="2"/>
        <v>0.21</v>
      </c>
      <c r="M13" s="92">
        <f t="shared" si="3"/>
        <v>0.21</v>
      </c>
      <c r="N13" s="92">
        <f t="shared" si="4"/>
        <v>0.21</v>
      </c>
      <c r="O13" s="92">
        <f t="shared" si="5"/>
        <v>0.21</v>
      </c>
      <c r="P13" s="92">
        <f t="shared" si="26"/>
        <v>0.21</v>
      </c>
      <c r="Q13" s="92">
        <f t="shared" si="6"/>
        <v>0.19</v>
      </c>
      <c r="R13" s="92">
        <f t="shared" si="7"/>
        <v>0.21</v>
      </c>
      <c r="S13" s="92">
        <f t="shared" si="8"/>
        <v>0.21</v>
      </c>
      <c r="T13" s="92">
        <f t="shared" si="9"/>
        <v>0.22</v>
      </c>
      <c r="U13" s="92">
        <f t="shared" si="10"/>
        <v>0.21</v>
      </c>
      <c r="V13" s="92">
        <f t="shared" si="11"/>
        <v>0.21</v>
      </c>
      <c r="W13" s="92">
        <f t="shared" si="12"/>
        <v>0.2</v>
      </c>
      <c r="X13" s="92">
        <f t="shared" si="13"/>
        <v>0.21</v>
      </c>
      <c r="Y13" s="92">
        <f t="shared" si="14"/>
        <v>0.18</v>
      </c>
      <c r="Z13" s="92">
        <f t="shared" si="15"/>
        <v>0.2</v>
      </c>
      <c r="AA13" s="92">
        <f t="shared" si="16"/>
        <v>0.19</v>
      </c>
      <c r="AB13" s="92">
        <f t="shared" si="17"/>
        <v>0.21</v>
      </c>
      <c r="AC13" s="92">
        <f t="shared" si="18"/>
        <v>0.21</v>
      </c>
      <c r="AD13" s="92">
        <f t="shared" si="19"/>
        <v>0.24</v>
      </c>
      <c r="AE13" s="92">
        <f t="shared" si="20"/>
        <v>0.19</v>
      </c>
      <c r="AF13" s="92">
        <f t="shared" si="21"/>
        <v>0.21</v>
      </c>
      <c r="AG13" s="92">
        <f t="shared" si="22"/>
        <v>0.18</v>
      </c>
      <c r="AH13" s="92">
        <f t="shared" si="23"/>
        <v>0.19</v>
      </c>
      <c r="AI13" s="92">
        <f t="shared" si="24"/>
        <v>0.21</v>
      </c>
      <c r="AJ13" s="92">
        <f t="shared" si="25"/>
        <v>0.19</v>
      </c>
    </row>
    <row r="14" spans="1:36" ht="12.95" customHeight="1" x14ac:dyDescent="0.15">
      <c r="A14" s="91">
        <v>221</v>
      </c>
      <c r="B14" s="107" t="s">
        <v>60</v>
      </c>
      <c r="C14" s="107"/>
      <c r="D14" s="91">
        <v>12</v>
      </c>
      <c r="E14" s="91">
        <v>14</v>
      </c>
      <c r="F14" s="4">
        <f t="shared" si="0"/>
        <v>0.08</v>
      </c>
      <c r="G14" s="5" t="s">
        <v>63</v>
      </c>
      <c r="H14" s="91" t="s">
        <v>61</v>
      </c>
      <c r="I14" s="91"/>
      <c r="J14" s="1" t="s">
        <v>15</v>
      </c>
      <c r="K14" s="92">
        <f t="shared" si="1"/>
        <v>0.08</v>
      </c>
      <c r="L14" s="92">
        <f t="shared" si="2"/>
        <v>0.09</v>
      </c>
      <c r="M14" s="92">
        <f t="shared" si="3"/>
        <v>0.09</v>
      </c>
      <c r="N14" s="92">
        <f t="shared" si="4"/>
        <v>0.09</v>
      </c>
      <c r="O14" s="92">
        <f t="shared" si="5"/>
        <v>0.09</v>
      </c>
      <c r="P14" s="92">
        <f t="shared" si="26"/>
        <v>0.09</v>
      </c>
      <c r="Q14" s="92">
        <f t="shared" si="6"/>
        <v>0.08</v>
      </c>
      <c r="R14" s="92">
        <f t="shared" si="7"/>
        <v>0.08</v>
      </c>
      <c r="S14" s="92">
        <f t="shared" si="8"/>
        <v>0.09</v>
      </c>
      <c r="T14" s="92">
        <f t="shared" si="9"/>
        <v>0.09</v>
      </c>
      <c r="U14" s="92">
        <f t="shared" si="10"/>
        <v>0.08</v>
      </c>
      <c r="V14" s="92">
        <f t="shared" si="11"/>
        <v>0.09</v>
      </c>
      <c r="W14" s="92">
        <f t="shared" si="12"/>
        <v>0.09</v>
      </c>
      <c r="X14" s="92">
        <f t="shared" si="13"/>
        <v>0.09</v>
      </c>
      <c r="Y14" s="92">
        <f t="shared" si="14"/>
        <v>7.0000000000000007E-2</v>
      </c>
      <c r="Z14" s="92">
        <f t="shared" si="15"/>
        <v>0.09</v>
      </c>
      <c r="AA14" s="92">
        <f t="shared" si="16"/>
        <v>0.08</v>
      </c>
      <c r="AB14" s="92">
        <f t="shared" si="17"/>
        <v>0.08</v>
      </c>
      <c r="AC14" s="92">
        <f t="shared" si="18"/>
        <v>0.08</v>
      </c>
      <c r="AD14" s="92">
        <f t="shared" si="19"/>
        <v>0.11</v>
      </c>
      <c r="AE14" s="92">
        <f t="shared" si="20"/>
        <v>0.08</v>
      </c>
      <c r="AF14" s="92">
        <f t="shared" si="21"/>
        <v>0.08</v>
      </c>
      <c r="AG14" s="92">
        <f t="shared" si="22"/>
        <v>7.0000000000000007E-2</v>
      </c>
      <c r="AH14" s="92">
        <f t="shared" si="23"/>
        <v>0.08</v>
      </c>
      <c r="AI14" s="92">
        <f t="shared" si="24"/>
        <v>0.09</v>
      </c>
      <c r="AJ14" s="92">
        <f t="shared" si="25"/>
        <v>0.08</v>
      </c>
    </row>
    <row r="15" spans="1:36" ht="12.95" customHeight="1" x14ac:dyDescent="0.15">
      <c r="A15" s="91">
        <v>222</v>
      </c>
      <c r="B15" s="107" t="s">
        <v>60</v>
      </c>
      <c r="C15" s="107"/>
      <c r="D15" s="91">
        <v>16</v>
      </c>
      <c r="E15" s="91">
        <v>15</v>
      </c>
      <c r="F15" s="4">
        <f t="shared" si="0"/>
        <v>0.14000000000000001</v>
      </c>
      <c r="G15" s="5" t="s">
        <v>160</v>
      </c>
      <c r="H15" s="91" t="s">
        <v>61</v>
      </c>
      <c r="I15" s="91"/>
      <c r="J15" s="1" t="s">
        <v>15</v>
      </c>
      <c r="K15" s="92">
        <f t="shared" si="1"/>
        <v>0.15</v>
      </c>
      <c r="L15" s="92">
        <f t="shared" si="2"/>
        <v>0.16</v>
      </c>
      <c r="M15" s="92">
        <f t="shared" si="3"/>
        <v>0.16</v>
      </c>
      <c r="N15" s="92">
        <f t="shared" si="4"/>
        <v>0.16</v>
      </c>
      <c r="O15" s="92">
        <f t="shared" si="5"/>
        <v>0.16</v>
      </c>
      <c r="P15" s="92">
        <f t="shared" si="26"/>
        <v>0.16</v>
      </c>
      <c r="Q15" s="92">
        <f t="shared" si="6"/>
        <v>0.15</v>
      </c>
      <c r="R15" s="92">
        <f t="shared" si="7"/>
        <v>0.16</v>
      </c>
      <c r="S15" s="92">
        <f t="shared" si="8"/>
        <v>0.16</v>
      </c>
      <c r="T15" s="92">
        <f t="shared" si="9"/>
        <v>0.16</v>
      </c>
      <c r="U15" s="92">
        <f t="shared" si="10"/>
        <v>0.16</v>
      </c>
      <c r="V15" s="92">
        <f t="shared" si="11"/>
        <v>0.16</v>
      </c>
      <c r="W15" s="92">
        <f t="shared" si="12"/>
        <v>0.15</v>
      </c>
      <c r="X15" s="92">
        <f t="shared" si="13"/>
        <v>0.16</v>
      </c>
      <c r="Y15" s="92">
        <f t="shared" si="14"/>
        <v>0.14000000000000001</v>
      </c>
      <c r="Z15" s="92">
        <f t="shared" si="15"/>
        <v>0.15</v>
      </c>
      <c r="AA15" s="92">
        <f t="shared" si="16"/>
        <v>0.14000000000000001</v>
      </c>
      <c r="AB15" s="92">
        <f t="shared" si="17"/>
        <v>0.15</v>
      </c>
      <c r="AC15" s="92">
        <f t="shared" si="18"/>
        <v>0.16</v>
      </c>
      <c r="AD15" s="92">
        <f t="shared" si="19"/>
        <v>0.19</v>
      </c>
      <c r="AE15" s="92">
        <f t="shared" si="20"/>
        <v>0.14000000000000001</v>
      </c>
      <c r="AF15" s="92">
        <f t="shared" si="21"/>
        <v>0.15</v>
      </c>
      <c r="AG15" s="92">
        <f t="shared" si="22"/>
        <v>0.14000000000000001</v>
      </c>
      <c r="AH15" s="92">
        <f t="shared" si="23"/>
        <v>0.14000000000000001</v>
      </c>
      <c r="AI15" s="92">
        <f t="shared" si="24"/>
        <v>0.16</v>
      </c>
      <c r="AJ15" s="92">
        <f t="shared" si="25"/>
        <v>0.14000000000000001</v>
      </c>
    </row>
    <row r="16" spans="1:36" ht="12.95" customHeight="1" x14ac:dyDescent="0.15">
      <c r="A16" s="91">
        <v>223</v>
      </c>
      <c r="B16" s="107" t="s">
        <v>60</v>
      </c>
      <c r="C16" s="107"/>
      <c r="D16" s="91">
        <v>16</v>
      </c>
      <c r="E16" s="91">
        <v>15</v>
      </c>
      <c r="F16" s="4">
        <f t="shared" si="0"/>
        <v>0.14000000000000001</v>
      </c>
      <c r="G16" s="5" t="s">
        <v>127</v>
      </c>
      <c r="H16" s="91" t="s">
        <v>61</v>
      </c>
      <c r="I16" s="91"/>
      <c r="J16" s="1" t="s">
        <v>15</v>
      </c>
      <c r="K16" s="92">
        <f t="shared" si="1"/>
        <v>0.15</v>
      </c>
      <c r="L16" s="92">
        <f t="shared" si="2"/>
        <v>0.16</v>
      </c>
      <c r="M16" s="92">
        <f t="shared" si="3"/>
        <v>0.16</v>
      </c>
      <c r="N16" s="92">
        <f t="shared" si="4"/>
        <v>0.16</v>
      </c>
      <c r="O16" s="92">
        <f t="shared" si="5"/>
        <v>0.16</v>
      </c>
      <c r="P16" s="92">
        <f t="shared" si="26"/>
        <v>0.16</v>
      </c>
      <c r="Q16" s="92">
        <f t="shared" si="6"/>
        <v>0.15</v>
      </c>
      <c r="R16" s="92">
        <f t="shared" si="7"/>
        <v>0.16</v>
      </c>
      <c r="S16" s="92">
        <f t="shared" si="8"/>
        <v>0.16</v>
      </c>
      <c r="T16" s="92">
        <f t="shared" si="9"/>
        <v>0.16</v>
      </c>
      <c r="U16" s="92">
        <f t="shared" si="10"/>
        <v>0.16</v>
      </c>
      <c r="V16" s="92">
        <f t="shared" si="11"/>
        <v>0.16</v>
      </c>
      <c r="W16" s="92">
        <f t="shared" si="12"/>
        <v>0.15</v>
      </c>
      <c r="X16" s="92">
        <f t="shared" si="13"/>
        <v>0.16</v>
      </c>
      <c r="Y16" s="92">
        <f t="shared" si="14"/>
        <v>0.14000000000000001</v>
      </c>
      <c r="Z16" s="92">
        <f t="shared" si="15"/>
        <v>0.15</v>
      </c>
      <c r="AA16" s="92">
        <f t="shared" si="16"/>
        <v>0.14000000000000001</v>
      </c>
      <c r="AB16" s="92">
        <f t="shared" si="17"/>
        <v>0.15</v>
      </c>
      <c r="AC16" s="92">
        <f t="shared" si="18"/>
        <v>0.16</v>
      </c>
      <c r="AD16" s="92">
        <f t="shared" si="19"/>
        <v>0.19</v>
      </c>
      <c r="AE16" s="92">
        <f t="shared" si="20"/>
        <v>0.14000000000000001</v>
      </c>
      <c r="AF16" s="92">
        <f t="shared" si="21"/>
        <v>0.15</v>
      </c>
      <c r="AG16" s="92">
        <f t="shared" si="22"/>
        <v>0.14000000000000001</v>
      </c>
      <c r="AH16" s="92">
        <f t="shared" si="23"/>
        <v>0.14000000000000001</v>
      </c>
      <c r="AI16" s="92">
        <f t="shared" si="24"/>
        <v>0.16</v>
      </c>
      <c r="AJ16" s="92">
        <f t="shared" si="25"/>
        <v>0.14000000000000001</v>
      </c>
    </row>
    <row r="17" spans="1:36" ht="12.95" customHeight="1" x14ac:dyDescent="0.15">
      <c r="A17" s="91">
        <v>224</v>
      </c>
      <c r="B17" s="107" t="s">
        <v>158</v>
      </c>
      <c r="C17" s="107"/>
      <c r="D17" s="91">
        <v>8</v>
      </c>
      <c r="E17" s="91">
        <v>8</v>
      </c>
      <c r="F17" s="4">
        <f t="shared" si="0"/>
        <v>0.02</v>
      </c>
      <c r="G17" s="91"/>
      <c r="H17" s="91" t="s">
        <v>61</v>
      </c>
      <c r="I17" s="91"/>
      <c r="J17" s="1" t="s">
        <v>15</v>
      </c>
      <c r="K17" s="92">
        <f t="shared" si="1"/>
        <v>0.02</v>
      </c>
      <c r="L17" s="92">
        <f t="shared" si="2"/>
        <v>0.02</v>
      </c>
      <c r="M17" s="92">
        <f t="shared" si="3"/>
        <v>0.02</v>
      </c>
      <c r="N17" s="92">
        <f t="shared" si="4"/>
        <v>0.02</v>
      </c>
      <c r="O17" s="92">
        <f t="shared" si="5"/>
        <v>0.02</v>
      </c>
      <c r="P17" s="92">
        <f t="shared" si="26"/>
        <v>0.02</v>
      </c>
      <c r="Q17" s="92">
        <f t="shared" si="6"/>
        <v>0.02</v>
      </c>
      <c r="R17" s="92">
        <f t="shared" si="7"/>
        <v>0.02</v>
      </c>
      <c r="S17" s="92">
        <f t="shared" si="8"/>
        <v>0.02</v>
      </c>
      <c r="T17" s="92">
        <f t="shared" si="9"/>
        <v>0.02</v>
      </c>
      <c r="U17" s="92">
        <f t="shared" si="10"/>
        <v>0.02</v>
      </c>
      <c r="V17" s="92">
        <f t="shared" si="11"/>
        <v>0.02</v>
      </c>
      <c r="W17" s="92">
        <f t="shared" si="12"/>
        <v>0.02</v>
      </c>
      <c r="X17" s="92">
        <f t="shared" si="13"/>
        <v>0.02</v>
      </c>
      <c r="Y17" s="92">
        <f t="shared" si="14"/>
        <v>0.02</v>
      </c>
      <c r="Z17" s="92">
        <f t="shared" si="15"/>
        <v>0.02</v>
      </c>
      <c r="AA17" s="92">
        <f t="shared" si="16"/>
        <v>0.02</v>
      </c>
      <c r="AB17" s="92">
        <f t="shared" si="17"/>
        <v>0.02</v>
      </c>
      <c r="AC17" s="92">
        <f t="shared" si="18"/>
        <v>0.02</v>
      </c>
      <c r="AD17" s="92">
        <f t="shared" si="19"/>
        <v>0.03</v>
      </c>
      <c r="AE17" s="92">
        <f t="shared" si="20"/>
        <v>0.02</v>
      </c>
      <c r="AF17" s="92">
        <f t="shared" si="21"/>
        <v>0.02</v>
      </c>
      <c r="AG17" s="92">
        <f t="shared" si="22"/>
        <v>0.02</v>
      </c>
      <c r="AH17" s="92">
        <f t="shared" si="23"/>
        <v>0.02</v>
      </c>
      <c r="AI17" s="92">
        <f t="shared" si="24"/>
        <v>0.02</v>
      </c>
      <c r="AJ17" s="92">
        <f t="shared" si="25"/>
        <v>0.02</v>
      </c>
    </row>
    <row r="18" spans="1:36" ht="12.95" customHeight="1" x14ac:dyDescent="0.15">
      <c r="A18" s="91">
        <v>225</v>
      </c>
      <c r="B18" s="107" t="s">
        <v>62</v>
      </c>
      <c r="C18" s="107"/>
      <c r="D18" s="91">
        <v>20</v>
      </c>
      <c r="E18" s="91">
        <v>18</v>
      </c>
      <c r="F18" s="4">
        <f t="shared" si="0"/>
        <v>0.26</v>
      </c>
      <c r="G18" s="5"/>
      <c r="H18" s="91"/>
      <c r="I18" s="91"/>
      <c r="J18" s="1" t="s">
        <v>15</v>
      </c>
      <c r="K18" s="92">
        <f t="shared" si="1"/>
        <v>0.26</v>
      </c>
      <c r="L18" s="92">
        <f t="shared" si="2"/>
        <v>0.28999999999999998</v>
      </c>
      <c r="M18" s="92">
        <f t="shared" si="3"/>
        <v>0.28999999999999998</v>
      </c>
      <c r="N18" s="92">
        <f t="shared" si="4"/>
        <v>0.28999999999999998</v>
      </c>
      <c r="O18" s="92">
        <f t="shared" si="5"/>
        <v>0.28999999999999998</v>
      </c>
      <c r="P18" s="92">
        <f t="shared" si="26"/>
        <v>0.28999999999999998</v>
      </c>
      <c r="Q18" s="92">
        <f t="shared" si="6"/>
        <v>0.26</v>
      </c>
      <c r="R18" s="92">
        <f t="shared" si="7"/>
        <v>0.28999999999999998</v>
      </c>
      <c r="S18" s="92">
        <f t="shared" si="8"/>
        <v>0.28999999999999998</v>
      </c>
      <c r="T18" s="92">
        <f t="shared" si="9"/>
        <v>0.3</v>
      </c>
      <c r="U18" s="92">
        <f t="shared" si="10"/>
        <v>0.28999999999999998</v>
      </c>
      <c r="V18" s="92">
        <f t="shared" si="11"/>
        <v>0.28999999999999998</v>
      </c>
      <c r="W18" s="92">
        <f t="shared" si="12"/>
        <v>0.28000000000000003</v>
      </c>
      <c r="X18" s="92">
        <f t="shared" si="13"/>
        <v>0.28000000000000003</v>
      </c>
      <c r="Y18" s="92">
        <f t="shared" si="14"/>
        <v>0.25</v>
      </c>
      <c r="Z18" s="92">
        <f t="shared" si="15"/>
        <v>0.28000000000000003</v>
      </c>
      <c r="AA18" s="92">
        <f t="shared" si="16"/>
        <v>0.25</v>
      </c>
      <c r="AB18" s="92">
        <f t="shared" si="17"/>
        <v>0.28999999999999998</v>
      </c>
      <c r="AC18" s="92">
        <f t="shared" si="18"/>
        <v>0.28999999999999998</v>
      </c>
      <c r="AD18" s="92">
        <f t="shared" si="19"/>
        <v>0.33</v>
      </c>
      <c r="AE18" s="92">
        <f t="shared" si="20"/>
        <v>0.26</v>
      </c>
      <c r="AF18" s="92">
        <f t="shared" si="21"/>
        <v>0.28999999999999998</v>
      </c>
      <c r="AG18" s="92">
        <f t="shared" si="22"/>
        <v>0.24</v>
      </c>
      <c r="AH18" s="92">
        <f t="shared" si="23"/>
        <v>0.26</v>
      </c>
      <c r="AI18" s="92">
        <f t="shared" si="24"/>
        <v>0.28000000000000003</v>
      </c>
      <c r="AJ18" s="92">
        <f t="shared" si="25"/>
        <v>0.26</v>
      </c>
    </row>
    <row r="19" spans="1:36" ht="12.95" customHeight="1" x14ac:dyDescent="0.15">
      <c r="A19" s="91">
        <v>226</v>
      </c>
      <c r="B19" s="107" t="s">
        <v>158</v>
      </c>
      <c r="C19" s="107"/>
      <c r="D19" s="91">
        <v>8</v>
      </c>
      <c r="E19" s="91">
        <v>8</v>
      </c>
      <c r="F19" s="4">
        <f t="shared" si="0"/>
        <v>0.02</v>
      </c>
      <c r="G19" s="5"/>
      <c r="H19" s="91" t="s">
        <v>61</v>
      </c>
      <c r="I19" s="91"/>
      <c r="J19" s="1" t="s">
        <v>15</v>
      </c>
      <c r="K19" s="92">
        <f t="shared" si="1"/>
        <v>0.02</v>
      </c>
      <c r="L19" s="92">
        <f t="shared" si="2"/>
        <v>0.02</v>
      </c>
      <c r="M19" s="92">
        <f t="shared" si="3"/>
        <v>0.02</v>
      </c>
      <c r="N19" s="92">
        <f t="shared" si="4"/>
        <v>0.02</v>
      </c>
      <c r="O19" s="92">
        <f t="shared" si="5"/>
        <v>0.02</v>
      </c>
      <c r="P19" s="92">
        <f t="shared" si="26"/>
        <v>0.02</v>
      </c>
      <c r="Q19" s="92">
        <f t="shared" si="6"/>
        <v>0.02</v>
      </c>
      <c r="R19" s="92">
        <f t="shared" si="7"/>
        <v>0.02</v>
      </c>
      <c r="S19" s="92">
        <f t="shared" si="8"/>
        <v>0.02</v>
      </c>
      <c r="T19" s="92">
        <f t="shared" si="9"/>
        <v>0.02</v>
      </c>
      <c r="U19" s="92">
        <f t="shared" si="10"/>
        <v>0.02</v>
      </c>
      <c r="V19" s="92">
        <f t="shared" si="11"/>
        <v>0.02</v>
      </c>
      <c r="W19" s="92">
        <f t="shared" si="12"/>
        <v>0.02</v>
      </c>
      <c r="X19" s="92">
        <f t="shared" si="13"/>
        <v>0.02</v>
      </c>
      <c r="Y19" s="92">
        <f t="shared" si="14"/>
        <v>0.02</v>
      </c>
      <c r="Z19" s="92">
        <f t="shared" si="15"/>
        <v>0.02</v>
      </c>
      <c r="AA19" s="92">
        <f t="shared" si="16"/>
        <v>0.02</v>
      </c>
      <c r="AB19" s="92">
        <f t="shared" si="17"/>
        <v>0.02</v>
      </c>
      <c r="AC19" s="92">
        <f t="shared" si="18"/>
        <v>0.02</v>
      </c>
      <c r="AD19" s="92">
        <f t="shared" si="19"/>
        <v>0.03</v>
      </c>
      <c r="AE19" s="92">
        <f t="shared" si="20"/>
        <v>0.02</v>
      </c>
      <c r="AF19" s="92">
        <f t="shared" si="21"/>
        <v>0.02</v>
      </c>
      <c r="AG19" s="92">
        <f t="shared" si="22"/>
        <v>0.02</v>
      </c>
      <c r="AH19" s="92">
        <f t="shared" si="23"/>
        <v>0.02</v>
      </c>
      <c r="AI19" s="92">
        <f t="shared" si="24"/>
        <v>0.02</v>
      </c>
      <c r="AJ19" s="92">
        <f t="shared" si="25"/>
        <v>0.02</v>
      </c>
    </row>
    <row r="20" spans="1:36" ht="12.95" customHeight="1" x14ac:dyDescent="0.15">
      <c r="A20" s="91">
        <v>227</v>
      </c>
      <c r="B20" s="107" t="s">
        <v>158</v>
      </c>
      <c r="C20" s="107"/>
      <c r="D20" s="91">
        <v>12</v>
      </c>
      <c r="E20" s="91">
        <v>8</v>
      </c>
      <c r="F20" s="4">
        <f t="shared" si="0"/>
        <v>0.04</v>
      </c>
      <c r="G20" s="5"/>
      <c r="H20" s="91" t="s">
        <v>61</v>
      </c>
      <c r="I20" s="91"/>
      <c r="J20" s="1" t="s">
        <v>15</v>
      </c>
      <c r="K20" s="92">
        <f t="shared" si="1"/>
        <v>0.05</v>
      </c>
      <c r="L20" s="92">
        <f t="shared" si="2"/>
        <v>0.05</v>
      </c>
      <c r="M20" s="92">
        <f t="shared" si="3"/>
        <v>0.05</v>
      </c>
      <c r="N20" s="92">
        <f t="shared" si="4"/>
        <v>0.05</v>
      </c>
      <c r="O20" s="92">
        <f t="shared" si="5"/>
        <v>0.05</v>
      </c>
      <c r="P20" s="92">
        <f t="shared" si="26"/>
        <v>0.05</v>
      </c>
      <c r="Q20" s="92">
        <f t="shared" si="6"/>
        <v>0.05</v>
      </c>
      <c r="R20" s="92">
        <f t="shared" si="7"/>
        <v>0.05</v>
      </c>
      <c r="S20" s="92">
        <f t="shared" si="8"/>
        <v>0.05</v>
      </c>
      <c r="T20" s="92">
        <f t="shared" si="9"/>
        <v>0.04</v>
      </c>
      <c r="U20" s="92">
        <f t="shared" si="10"/>
        <v>0.05</v>
      </c>
      <c r="V20" s="92">
        <f t="shared" si="11"/>
        <v>0.05</v>
      </c>
      <c r="W20" s="92">
        <f t="shared" si="12"/>
        <v>0.05</v>
      </c>
      <c r="X20" s="92">
        <f t="shared" si="13"/>
        <v>0.05</v>
      </c>
      <c r="Y20" s="92">
        <f t="shared" si="14"/>
        <v>0.04</v>
      </c>
      <c r="Z20" s="92">
        <f t="shared" si="15"/>
        <v>0.05</v>
      </c>
      <c r="AA20" s="92">
        <f t="shared" si="16"/>
        <v>0.05</v>
      </c>
      <c r="AB20" s="92">
        <f t="shared" si="17"/>
        <v>0.05</v>
      </c>
      <c r="AC20" s="92">
        <f t="shared" si="18"/>
        <v>0.05</v>
      </c>
      <c r="AD20" s="92">
        <f t="shared" si="19"/>
        <v>0.06</v>
      </c>
      <c r="AE20" s="92">
        <f t="shared" si="20"/>
        <v>0.04</v>
      </c>
      <c r="AF20" s="92">
        <f t="shared" si="21"/>
        <v>0.05</v>
      </c>
      <c r="AG20" s="92">
        <f t="shared" si="22"/>
        <v>0.05</v>
      </c>
      <c r="AH20" s="92">
        <f t="shared" si="23"/>
        <v>0.04</v>
      </c>
      <c r="AI20" s="92">
        <f t="shared" si="24"/>
        <v>0.05</v>
      </c>
      <c r="AJ20" s="92">
        <f t="shared" si="25"/>
        <v>0.04</v>
      </c>
    </row>
    <row r="21" spans="1:36" ht="12.95" customHeight="1" x14ac:dyDescent="0.15">
      <c r="A21" s="91">
        <v>228</v>
      </c>
      <c r="B21" s="107" t="s">
        <v>58</v>
      </c>
      <c r="C21" s="107"/>
      <c r="D21" s="91">
        <v>12</v>
      </c>
      <c r="E21" s="91">
        <v>11</v>
      </c>
      <c r="F21" s="4">
        <f t="shared" si="0"/>
        <v>0.06</v>
      </c>
      <c r="G21" s="5"/>
      <c r="H21" s="91" t="s">
        <v>61</v>
      </c>
      <c r="I21" s="91"/>
      <c r="J21" s="1" t="s">
        <v>15</v>
      </c>
      <c r="K21" s="92">
        <f t="shared" si="1"/>
        <v>7.0000000000000007E-2</v>
      </c>
      <c r="L21" s="92">
        <f t="shared" si="2"/>
        <v>7.0000000000000007E-2</v>
      </c>
      <c r="M21" s="92">
        <f t="shared" si="3"/>
        <v>7.0000000000000007E-2</v>
      </c>
      <c r="N21" s="92">
        <f t="shared" si="4"/>
        <v>7.0000000000000007E-2</v>
      </c>
      <c r="O21" s="92">
        <f t="shared" si="5"/>
        <v>7.0000000000000007E-2</v>
      </c>
      <c r="P21" s="92">
        <f t="shared" si="26"/>
        <v>7.0000000000000007E-2</v>
      </c>
      <c r="Q21" s="92">
        <f t="shared" si="6"/>
        <v>0.06</v>
      </c>
      <c r="R21" s="92">
        <f t="shared" si="7"/>
        <v>7.0000000000000007E-2</v>
      </c>
      <c r="S21" s="92">
        <f t="shared" si="8"/>
        <v>7.0000000000000007E-2</v>
      </c>
      <c r="T21" s="92">
        <f t="shared" si="9"/>
        <v>7.0000000000000007E-2</v>
      </c>
      <c r="U21" s="92">
        <f t="shared" si="10"/>
        <v>7.0000000000000007E-2</v>
      </c>
      <c r="V21" s="92">
        <f t="shared" si="11"/>
        <v>7.0000000000000007E-2</v>
      </c>
      <c r="W21" s="92">
        <f t="shared" si="12"/>
        <v>7.0000000000000007E-2</v>
      </c>
      <c r="X21" s="92">
        <f t="shared" si="13"/>
        <v>7.0000000000000007E-2</v>
      </c>
      <c r="Y21" s="92">
        <f t="shared" si="14"/>
        <v>0.06</v>
      </c>
      <c r="Z21" s="92">
        <f t="shared" si="15"/>
        <v>7.0000000000000007E-2</v>
      </c>
      <c r="AA21" s="92">
        <f t="shared" si="16"/>
        <v>0.06</v>
      </c>
      <c r="AB21" s="92">
        <f t="shared" si="17"/>
        <v>0.06</v>
      </c>
      <c r="AC21" s="92">
        <f t="shared" si="18"/>
        <v>7.0000000000000007E-2</v>
      </c>
      <c r="AD21" s="92">
        <f t="shared" si="19"/>
        <v>0.08</v>
      </c>
      <c r="AE21" s="92">
        <f t="shared" si="20"/>
        <v>0.06</v>
      </c>
      <c r="AF21" s="92">
        <f t="shared" si="21"/>
        <v>0.06</v>
      </c>
      <c r="AG21" s="92">
        <f t="shared" si="22"/>
        <v>0.06</v>
      </c>
      <c r="AH21" s="92">
        <f t="shared" si="23"/>
        <v>0.06</v>
      </c>
      <c r="AI21" s="92">
        <f t="shared" si="24"/>
        <v>7.0000000000000007E-2</v>
      </c>
      <c r="AJ21" s="92">
        <f t="shared" si="25"/>
        <v>0.06</v>
      </c>
    </row>
    <row r="22" spans="1:36" ht="12.95" customHeight="1" x14ac:dyDescent="0.15">
      <c r="A22" s="91">
        <v>229</v>
      </c>
      <c r="B22" s="107" t="s">
        <v>58</v>
      </c>
      <c r="C22" s="107"/>
      <c r="D22" s="91">
        <v>10</v>
      </c>
      <c r="E22" s="91">
        <v>11</v>
      </c>
      <c r="F22" s="4">
        <f t="shared" si="0"/>
        <v>0.04</v>
      </c>
      <c r="G22" s="5"/>
      <c r="H22" s="91" t="s">
        <v>61</v>
      </c>
      <c r="I22" s="91"/>
      <c r="J22" s="1" t="s">
        <v>15</v>
      </c>
      <c r="K22" s="92">
        <f t="shared" si="1"/>
        <v>0.05</v>
      </c>
      <c r="L22" s="92">
        <f t="shared" si="2"/>
        <v>0.05</v>
      </c>
      <c r="M22" s="92">
        <f t="shared" si="3"/>
        <v>0.05</v>
      </c>
      <c r="N22" s="92">
        <f t="shared" si="4"/>
        <v>0.05</v>
      </c>
      <c r="O22" s="92">
        <f t="shared" si="5"/>
        <v>0.05</v>
      </c>
      <c r="P22" s="92">
        <f t="shared" si="26"/>
        <v>0.05</v>
      </c>
      <c r="Q22" s="92">
        <f t="shared" si="6"/>
        <v>0.05</v>
      </c>
      <c r="R22" s="92">
        <f t="shared" si="7"/>
        <v>0.05</v>
      </c>
      <c r="S22" s="92">
        <f t="shared" si="8"/>
        <v>0.05</v>
      </c>
      <c r="T22" s="92">
        <f t="shared" si="9"/>
        <v>0.05</v>
      </c>
      <c r="U22" s="92">
        <f t="shared" si="10"/>
        <v>0.05</v>
      </c>
      <c r="V22" s="92">
        <f t="shared" si="11"/>
        <v>0.05</v>
      </c>
      <c r="W22" s="92">
        <f t="shared" si="12"/>
        <v>0.05</v>
      </c>
      <c r="X22" s="92">
        <f t="shared" si="13"/>
        <v>0.05</v>
      </c>
      <c r="Y22" s="92">
        <f t="shared" si="14"/>
        <v>0.04</v>
      </c>
      <c r="Z22" s="92">
        <f t="shared" si="15"/>
        <v>0.05</v>
      </c>
      <c r="AA22" s="92">
        <f t="shared" si="16"/>
        <v>0.04</v>
      </c>
      <c r="AB22" s="92">
        <f t="shared" si="17"/>
        <v>0.04</v>
      </c>
      <c r="AC22" s="92">
        <f t="shared" si="18"/>
        <v>0.05</v>
      </c>
      <c r="AD22" s="92">
        <f t="shared" si="19"/>
        <v>0.06</v>
      </c>
      <c r="AE22" s="92">
        <f t="shared" si="20"/>
        <v>0.04</v>
      </c>
      <c r="AF22" s="92">
        <f t="shared" si="21"/>
        <v>0.04</v>
      </c>
      <c r="AG22" s="92">
        <f t="shared" si="22"/>
        <v>0.04</v>
      </c>
      <c r="AH22" s="92">
        <f t="shared" si="23"/>
        <v>0.04</v>
      </c>
      <c r="AI22" s="92">
        <f t="shared" si="24"/>
        <v>0.05</v>
      </c>
      <c r="AJ22" s="92">
        <f t="shared" si="25"/>
        <v>0.04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5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5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5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5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5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5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220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19</v>
      </c>
      <c r="D47" s="14">
        <f>COUNTIF(G4:G43,"*下層*")</f>
        <v>0</v>
      </c>
      <c r="E47" s="14">
        <f>COUNTA(A4:A43)</f>
        <v>19</v>
      </c>
      <c r="F47" s="10"/>
      <c r="G47" s="15">
        <f>C47*100</f>
        <v>1900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13</v>
      </c>
      <c r="D48" s="14" t="str">
        <f>IF(D47&gt;0,ROUND(SUMIF(G4:G43,"*下層*",E4:E43)/D47,0),"")</f>
        <v/>
      </c>
      <c r="E48" s="14">
        <f>ROUND(SUM(E4:E43)/E47,0)</f>
        <v>13</v>
      </c>
      <c r="F48" s="13"/>
      <c r="G48" s="15">
        <f>C48</f>
        <v>13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14</v>
      </c>
      <c r="D49" s="14" t="str">
        <f>IF(D47&gt;0,ROUND(SUMIF(G4:G43,"*下層*",D4:D43)/D47,0),"")</f>
        <v/>
      </c>
      <c r="E49" s="14">
        <f>ROUND(SUM(D4:D43)/E47,0)</f>
        <v>14</v>
      </c>
      <c r="F49" s="13"/>
      <c r="G49" s="15">
        <f>C49</f>
        <v>14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2.4800000000000004</v>
      </c>
      <c r="D50" s="16">
        <f>SUMIF(G4:G43,"*下層*",F4:F43)</f>
        <v>0</v>
      </c>
      <c r="E50" s="4">
        <f>SUM(F4:F43)</f>
        <v>2.4800000000000004</v>
      </c>
      <c r="F50" s="13"/>
      <c r="G50" s="17">
        <f>C50*100</f>
        <v>248.00000000000006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形状比＝93、Sr＝18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14</v>
      </c>
      <c r="D54" s="14">
        <f>COUNTIF(H4:H43,"▲")</f>
        <v>0</v>
      </c>
      <c r="E54" s="14">
        <f>COUNTA(H4:H43)</f>
        <v>14</v>
      </c>
      <c r="F54" s="10"/>
      <c r="G54" s="15">
        <f>C54*100</f>
        <v>1400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12</v>
      </c>
      <c r="D55" s="14" t="str">
        <f>IF(D54&gt;0,ROUND(SUMIF(H4:H43,"▲",E4:E43)/D54,0),"")</f>
        <v/>
      </c>
      <c r="E55" s="14">
        <f>ROUND(SUMIF(H4:H43,"*",E4:E43)/E54,0)</f>
        <v>12</v>
      </c>
      <c r="F55" s="13"/>
      <c r="G55" s="15">
        <f>C55</f>
        <v>12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13</v>
      </c>
      <c r="D56" s="14" t="str">
        <f>IF(D54&gt;0,ROUND(SUMIF(H4:H43,"▲",D4:D43)/D54,0),"")</f>
        <v/>
      </c>
      <c r="E56" s="14">
        <f>ROUND(SUMIF(H4:H43,"*",D4:D43)/E54,0)</f>
        <v>13</v>
      </c>
      <c r="F56" s="13"/>
      <c r="G56" s="15">
        <f>C56</f>
        <v>13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1.2600000000000002</v>
      </c>
      <c r="D57" s="16">
        <f>SUMIF(H4:H43,"▲",F4:F43)</f>
        <v>0</v>
      </c>
      <c r="E57" s="16">
        <f>SUM(C57:D57)</f>
        <v>1.2600000000000002</v>
      </c>
      <c r="F57" s="13"/>
      <c r="G57" s="19">
        <f>C57*100</f>
        <v>126.00000000000003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73.7</v>
      </c>
      <c r="D61" s="20" t="str">
        <f>IF(D47&gt;0,ROUND(D54/D47*100,1),"")</f>
        <v/>
      </c>
      <c r="E61" s="20">
        <f>ROUND(E54/E47*100,1)</f>
        <v>73.7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50.8</v>
      </c>
      <c r="D62" s="20" t="str">
        <f>IF(D47&gt;0,ROUND(D57/D50*100,1),"")</f>
        <v/>
      </c>
      <c r="E62" s="20">
        <f>ROUND(E57/E50*100,1)</f>
        <v>50.8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5</v>
      </c>
      <c r="D66" s="14">
        <f>D47-D54</f>
        <v>0</v>
      </c>
      <c r="E66" s="14">
        <f>SUM(C66:D66)</f>
        <v>5</v>
      </c>
      <c r="F66" s="10"/>
      <c r="G66" s="15">
        <f>C66*100</f>
        <v>500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16</v>
      </c>
      <c r="D67" s="14" t="str">
        <f>IF(D66&gt;0,ROUND(SUMIFS(E4:E43,G4:G43,"*下層*",H4:H43,"")/D66,0),"")</f>
        <v/>
      </c>
      <c r="E67" s="14">
        <f>IF(E66&gt;0,ROUND(SUMIF(H4:H43,"",E4:E43)/E66,0),"")</f>
        <v>16</v>
      </c>
      <c r="F67" s="13"/>
      <c r="G67" s="15">
        <f>C67</f>
        <v>16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19</v>
      </c>
      <c r="D68" s="14" t="str">
        <f>IF(D66&gt;0,ROUND(SUMIFS(D4:D43,G4:G43,"*下層*",H4:H43,"")/D66,0),"")</f>
        <v/>
      </c>
      <c r="E68" s="14">
        <f>IF(E66&gt;0,ROUND(SUMIF(H4:H43,"",D4:D43)/E66,0),"")</f>
        <v>19</v>
      </c>
      <c r="F68" s="13"/>
      <c r="G68" s="15">
        <f>C68</f>
        <v>19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1.2200000000000002</v>
      </c>
      <c r="D69" s="16" t="str">
        <f>IF(D66&gt;0,D50-D57,"")</f>
        <v/>
      </c>
      <c r="E69" s="4">
        <f>SUM(C69:D69)</f>
        <v>1.2200000000000002</v>
      </c>
      <c r="F69" s="13"/>
      <c r="G69" s="17">
        <f>C69*100</f>
        <v>122.00000000000001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形状比＝84、Sr＝28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4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31" priority="16" stopIfTrue="1">
      <formula>AND(($H4="スギ"),(#REF!&lt;12))</formula>
    </cfRule>
  </conditionalFormatting>
  <conditionalFormatting sqref="L4:L43">
    <cfRule type="expression" dxfId="30" priority="15" stopIfTrue="1">
      <formula>AND(($H4="スギ"),(#REF!&lt;22),(#REF!&gt;=12))</formula>
    </cfRule>
  </conditionalFormatting>
  <conditionalFormatting sqref="M4:M43">
    <cfRule type="expression" dxfId="29" priority="14" stopIfTrue="1">
      <formula>AND(($H4="スギ"),(#REF!&lt;32),(#REF!&gt;=22))</formula>
    </cfRule>
  </conditionalFormatting>
  <conditionalFormatting sqref="N4:N43">
    <cfRule type="expression" dxfId="28" priority="13" stopIfTrue="1">
      <formula>AND(($H4="スギ"),(#REF!&lt;42),(#REF!&gt;=32))</formula>
    </cfRule>
  </conditionalFormatting>
  <conditionalFormatting sqref="U4:U43 Z4:AF43 AJ4:AJ43 O4:P43">
    <cfRule type="expression" dxfId="27" priority="12" stopIfTrue="1">
      <formula>AND(($H4="スギ"),(#REF!&gt;=42))</formula>
    </cfRule>
  </conditionalFormatting>
  <conditionalFormatting sqref="Q4:Q43 AA4:AA43">
    <cfRule type="expression" dxfId="26" priority="11" stopIfTrue="1">
      <formula>AND(($H4="ヒノキ"),(#REF!&lt;12))</formula>
    </cfRule>
  </conditionalFormatting>
  <conditionalFormatting sqref="R4:R43 AB4:AE43">
    <cfRule type="expression" dxfId="25" priority="10" stopIfTrue="1">
      <formula>AND(($H4="ヒノキ"),(#REF!&lt;22),(#REF!&gt;=12))</formula>
    </cfRule>
  </conditionalFormatting>
  <conditionalFormatting sqref="S4:S43">
    <cfRule type="expression" dxfId="24" priority="9" stopIfTrue="1">
      <formula>AND(($H4="ヒノキ"),(#REF!&lt;32),(#REF!&gt;=22))</formula>
    </cfRule>
  </conditionalFormatting>
  <conditionalFormatting sqref="T4:U43 Z4:AF43 AJ4:AJ43">
    <cfRule type="expression" dxfId="23" priority="8" stopIfTrue="1">
      <formula>AND(($H4="ヒノキ"),(#REF!&gt;=32))</formula>
    </cfRule>
  </conditionalFormatting>
  <conditionalFormatting sqref="V4:V43 AA4:AA43">
    <cfRule type="expression" dxfId="22" priority="7" stopIfTrue="1">
      <formula>AND(($H4="アカマツ"),(#REF!&lt;12))</formula>
    </cfRule>
  </conditionalFormatting>
  <conditionalFormatting sqref="W4:W43 AB4:AB43">
    <cfRule type="expression" dxfId="21" priority="6" stopIfTrue="1">
      <formula>AND(($H4="アカマツ"),(#REF!&lt;22),(#REF!&gt;=12))</formula>
    </cfRule>
  </conditionalFormatting>
  <conditionalFormatting sqref="X4:X43 AC4:AC43">
    <cfRule type="expression" dxfId="20" priority="5" stopIfTrue="1">
      <formula>AND(($H4="アカマツ"),(#REF!&lt;42),(#REF!&gt;=22))</formula>
    </cfRule>
  </conditionalFormatting>
  <conditionalFormatting sqref="Y4:AF43 AJ4:AJ43">
    <cfRule type="expression" dxfId="19" priority="4" stopIfTrue="1">
      <formula>AND(($H4="アカマツ"),(#REF!&gt;=42))</formula>
    </cfRule>
  </conditionalFormatting>
  <conditionalFormatting sqref="AG4:AG43">
    <cfRule type="expression" dxfId="18" priority="3" stopIfTrue="1">
      <formula>AND(($H4&lt;&gt;"スギ"),($H4&lt;&gt;"ヒノキ"),($H4&lt;&gt;"アカマツ"),(#REF!&lt;12))</formula>
    </cfRule>
  </conditionalFormatting>
  <conditionalFormatting sqref="AH4:AH43">
    <cfRule type="expression" dxfId="1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5C7A-BA2E-4B30-9EF2-654C26C7FA21}">
  <sheetPr>
    <tabColor rgb="FFFFFF00"/>
  </sheetPr>
  <dimension ref="A1:AJ120"/>
  <sheetViews>
    <sheetView showGridLines="0" tabSelected="1" view="pageBreakPreview" topLeftCell="A16" zoomScale="98" zoomScaleNormal="85" zoomScaleSheetLayoutView="98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375" style="1" customWidth="1"/>
    <col min="8" max="8" width="7.75" style="1" customWidth="1"/>
    <col min="9" max="9" width="25.8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221</v>
      </c>
      <c r="B2" s="113"/>
      <c r="C2" s="113"/>
      <c r="D2" s="113"/>
      <c r="E2" s="113"/>
      <c r="F2" s="113"/>
      <c r="G2" s="113"/>
      <c r="H2" s="114" t="s">
        <v>165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93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2">
        <v>0</v>
      </c>
      <c r="L3" s="92">
        <v>12</v>
      </c>
      <c r="M3" s="92">
        <v>22</v>
      </c>
      <c r="N3" s="92">
        <v>32</v>
      </c>
      <c r="O3" s="92">
        <v>42</v>
      </c>
      <c r="P3" s="92" t="s">
        <v>14</v>
      </c>
      <c r="Q3" s="92">
        <v>0</v>
      </c>
      <c r="R3" s="92">
        <v>12</v>
      </c>
      <c r="S3" s="92">
        <v>22</v>
      </c>
      <c r="T3" s="92">
        <v>32</v>
      </c>
      <c r="U3" s="92" t="s">
        <v>14</v>
      </c>
      <c r="V3" s="92">
        <v>0</v>
      </c>
      <c r="W3" s="92">
        <v>12</v>
      </c>
      <c r="X3" s="92">
        <v>22</v>
      </c>
      <c r="Y3" s="92">
        <v>42</v>
      </c>
      <c r="Z3" s="92" t="s">
        <v>14</v>
      </c>
      <c r="AA3" s="92">
        <v>0</v>
      </c>
      <c r="AB3" s="92">
        <v>12</v>
      </c>
      <c r="AC3" s="92">
        <v>22</v>
      </c>
      <c r="AD3" s="92">
        <v>32</v>
      </c>
      <c r="AE3" s="92">
        <v>42</v>
      </c>
      <c r="AF3" s="92" t="s">
        <v>14</v>
      </c>
      <c r="AG3" s="92">
        <v>0</v>
      </c>
      <c r="AH3" s="92">
        <v>12</v>
      </c>
      <c r="AI3" s="92">
        <v>42</v>
      </c>
      <c r="AJ3" s="92" t="s">
        <v>14</v>
      </c>
    </row>
    <row r="4" spans="1:36" ht="12.95" customHeight="1" x14ac:dyDescent="0.15">
      <c r="A4" s="91">
        <v>231</v>
      </c>
      <c r="B4" s="107" t="s">
        <v>56</v>
      </c>
      <c r="C4" s="107"/>
      <c r="D4" s="91">
        <v>18</v>
      </c>
      <c r="E4" s="91">
        <v>15</v>
      </c>
      <c r="F4" s="4">
        <f t="shared" ref="F4:F43" si="0">IF(D4&gt;0,IF(B4="スギ",P4,IF(B4="ヒノキ",U4,IF(B4="アカマツ",Z4,IF(B4="カラマツ",AF4,AJ4)))),"")</f>
        <v>0.18</v>
      </c>
      <c r="G4" s="5" t="s">
        <v>63</v>
      </c>
      <c r="H4" s="91"/>
      <c r="I4" s="91" t="s">
        <v>83</v>
      </c>
      <c r="J4" s="1" t="s">
        <v>15</v>
      </c>
      <c r="K4" s="92">
        <f t="shared" ref="K4:K43" si="1">IF(ROUND(10^(-5+0.8769+1.7454*LOG(D4)+1.014*LOG(E4)),2)&gt;=0.01,ROUND(10^(-5+0.8769+1.7454*LOG(D4)+1.014*LOG(E4)),2),ROUND(10^(-5+0.8769+1.7454*LOG(D4)+1.014*LOG(E4)),3))</f>
        <v>0.18</v>
      </c>
      <c r="L4" s="92">
        <f t="shared" ref="L4:L43" si="2">ROUND(10^(-5+0.73504+1.83346*LOG(D4)+1.06569*LOG(E4)),2)</f>
        <v>0.19</v>
      </c>
      <c r="M4" s="92">
        <f t="shared" ref="M4:M43" si="3">ROUND(10^(-5+0.71514+1.74357*LOG(D4)+1.17719*LOG(E4)),2)</f>
        <v>0.19</v>
      </c>
      <c r="N4" s="92">
        <f t="shared" ref="N4:N43" si="4">ROUND(10^(-5+0.82956+1.76381*LOG(D4)+1.06412*LOG(E4)),2)</f>
        <v>0.2</v>
      </c>
      <c r="O4" s="92">
        <f t="shared" ref="O4:O43" si="5">ROUND(10^(-5+0.88226+1.79204*LOG(D4)+0.99303*LOG(E4)),2)</f>
        <v>0.2</v>
      </c>
      <c r="P4" s="92">
        <f>HLOOKUP($D4,K$3:O$43,MATCH($A4,$A$3:$A$43,0),1)</f>
        <v>0.19</v>
      </c>
      <c r="Q4" s="92">
        <f t="shared" ref="Q4:Q43" si="6">IF(ROUND(10^(1.810672*LOG(D4)+0.982833*LOG(E4)-4.173533),2)&gt;=0.01,ROUND(10^(1.810672*LOG(D4)+0.982833*LOG(E4)-4.173533),2),ROUND(10^(1.810672*LOG(D4)+0.982833*LOG(E4)-4.173533),3))</f>
        <v>0.18</v>
      </c>
      <c r="R4" s="92">
        <f t="shared" ref="R4:R43" si="7">ROUND(10^(1.905709*LOG(D4)+1.011385*LOG(E4)-4.293729),2)</f>
        <v>0.19</v>
      </c>
      <c r="S4" s="92">
        <f t="shared" ref="S4:S43" si="8">ROUND(10^(1.771888*LOG(D4)+1.138415*LOG(E4)-4.271259),2)</f>
        <v>0.2</v>
      </c>
      <c r="T4" s="92">
        <f t="shared" ref="T4:T43" si="9">ROUND(10^(1.671519*LOG(D4)+1.363617*LOG(E4)-4.404407),2)</f>
        <v>0.2</v>
      </c>
      <c r="U4" s="92">
        <f t="shared" ref="U4:U43" si="10">HLOOKUP($D4,Q$3:T$43,MATCH($A4,$A$3:$A$43,0),1)</f>
        <v>0.19</v>
      </c>
      <c r="V4" s="92">
        <f t="shared" ref="V4:V43" si="11">IF(ROUND(10^(-4.249503+1.946501*LOG(D4)+0.942682*LOG(E4)),2)&gt;=0.01,ROUND(10^(-4.249503+1.946501*LOG(D4)+0.942682*LOG(E4)),2),ROUND(10^(-4.249503+1.946501*LOG(D4)+0.942682*LOG(E4)),3))</f>
        <v>0.2</v>
      </c>
      <c r="W4" s="92">
        <f t="shared" ref="W4:W43" si="12">ROUND(10^(-4.155639+1.847898*LOG(D4)+0.951955*LOG(E4)),2)</f>
        <v>0.19</v>
      </c>
      <c r="X4" s="92">
        <f t="shared" ref="X4:X43" si="13">ROUND(10^(-4.194535+1.804172*LOG(D4)+1.034248*LOG(E4)),2)</f>
        <v>0.19</v>
      </c>
      <c r="Y4" s="92">
        <f t="shared" ref="Y4:Y43" si="14">ROUND(10^(-4.42347+2.006485*LOG(D4)+0.967757*LOG(E4)),2)</f>
        <v>0.17</v>
      </c>
      <c r="Z4" s="92">
        <f t="shared" ref="Z4:Z43" si="15">HLOOKUP($D4,V$3:Y$43,MATCH($A4,$A$3:$A$43,0),1)</f>
        <v>0.19</v>
      </c>
      <c r="AA4" s="92">
        <f t="shared" ref="AA4:AA43" si="16">IF(ROUND(10^(1.80389*LOG(D4)+0.962587*LOG(E4)-4.155099),2)&gt;=0.01,ROUND(10^(1.80389*LOG(D4)+0.962587*LOG(E4)-4.155099),2),ROUND(10^(1.80389*LOG(D4)+0.962587*LOG(E4)-4.155099),3))</f>
        <v>0.17</v>
      </c>
      <c r="AB4" s="92">
        <f t="shared" ref="AB4:AB43" si="17">ROUND(10^(1.979213*LOG(D4)+0.998347*LOG(E4)-4.369281),2)</f>
        <v>0.19</v>
      </c>
      <c r="AC4" s="92">
        <f t="shared" ref="AC4:AC43" si="18">ROUND(10^(1.904401*LOG(D4)+1.062478*LOG(E4)-4.348104),2)</f>
        <v>0.2</v>
      </c>
      <c r="AD4" s="92">
        <f t="shared" ref="AD4:AD43" si="19">ROUND(10^(1.640825*LOG(D4)+1.080387*LOG(E4)-3.976731),2)</f>
        <v>0.23</v>
      </c>
      <c r="AE4" s="92">
        <f t="shared" ref="AE4:AE43" si="20">ROUND(10^(1.90887*LOG(D4)+1.088002*LOG(E4)-4.431495),2)</f>
        <v>0.18</v>
      </c>
      <c r="AF4" s="92">
        <f t="shared" ref="AF4:AF43" si="21">HLOOKUP($D4,AA$3:AE$43,MATCH($A4,$A$3:$A$43,0),1)</f>
        <v>0.19</v>
      </c>
      <c r="AG4" s="92">
        <f t="shared" ref="AG4:AG43" si="22">IF(ROUND(10^(1.94019664*LOG(D4)+0.84689666*LOG(E4)-4.20067295),2)&gt;=0.01,ROUND(10^(1.94019664*LOG(D4)+0.84689666*LOG(E4)-4.20067295),2),ROUND(10^(1.94019664*LOG(D4)+0.84689666*LOG(E4)-4.20067295),3))</f>
        <v>0.17</v>
      </c>
      <c r="AH4" s="92">
        <f t="shared" ref="AH4:AH43" si="23">ROUND(10^(1.93813902*LOG(D4)+0.96697002*LOG(E4)-4.32216295),2)</f>
        <v>0.18</v>
      </c>
      <c r="AI4" s="92">
        <f t="shared" ref="AI4:AI43" si="24">ROUND(10^(1.82464098*LOG(D4)+0.97625989*LOG(E4)-4.15096808),2)</f>
        <v>0.19</v>
      </c>
      <c r="AJ4" s="92">
        <f t="shared" ref="AJ4:AJ43" si="25">HLOOKUP($D4,AG$3:AI$43,MATCH($A4,$A$3:$A$43,0),1)</f>
        <v>0.18</v>
      </c>
    </row>
    <row r="5" spans="1:36" ht="12.95" customHeight="1" x14ac:dyDescent="0.15">
      <c r="A5" s="91">
        <v>232</v>
      </c>
      <c r="B5" s="107" t="s">
        <v>56</v>
      </c>
      <c r="C5" s="107"/>
      <c r="D5" s="91">
        <v>14</v>
      </c>
      <c r="E5" s="91">
        <v>15</v>
      </c>
      <c r="F5" s="4">
        <f t="shared" si="0"/>
        <v>0.11</v>
      </c>
      <c r="G5" s="5" t="s">
        <v>63</v>
      </c>
      <c r="H5" s="91" t="s">
        <v>61</v>
      </c>
      <c r="I5" s="91"/>
      <c r="J5" s="1" t="s">
        <v>15</v>
      </c>
      <c r="K5" s="92">
        <f t="shared" si="1"/>
        <v>0.12</v>
      </c>
      <c r="L5" s="92">
        <f t="shared" si="2"/>
        <v>0.12</v>
      </c>
      <c r="M5" s="92">
        <f t="shared" si="3"/>
        <v>0.13</v>
      </c>
      <c r="N5" s="92">
        <f t="shared" si="4"/>
        <v>0.13</v>
      </c>
      <c r="O5" s="92">
        <f t="shared" si="5"/>
        <v>0.13</v>
      </c>
      <c r="P5" s="92">
        <f t="shared" ref="P5:P43" si="26">HLOOKUP($D5,K$3:O$43,MATCH(A5,$A$3:$A$43,0),1)</f>
        <v>0.12</v>
      </c>
      <c r="Q5" s="92">
        <f t="shared" si="6"/>
        <v>0.11</v>
      </c>
      <c r="R5" s="92">
        <f t="shared" si="7"/>
        <v>0.12</v>
      </c>
      <c r="S5" s="92">
        <f t="shared" si="8"/>
        <v>0.13</v>
      </c>
      <c r="T5" s="92">
        <f t="shared" si="9"/>
        <v>0.13</v>
      </c>
      <c r="U5" s="92">
        <f t="shared" si="10"/>
        <v>0.12</v>
      </c>
      <c r="V5" s="92">
        <f t="shared" si="11"/>
        <v>0.12</v>
      </c>
      <c r="W5" s="92">
        <f t="shared" si="12"/>
        <v>0.12</v>
      </c>
      <c r="X5" s="92">
        <f t="shared" si="13"/>
        <v>0.12</v>
      </c>
      <c r="Y5" s="92">
        <f t="shared" si="14"/>
        <v>0.1</v>
      </c>
      <c r="Z5" s="92">
        <f t="shared" si="15"/>
        <v>0.12</v>
      </c>
      <c r="AA5" s="92">
        <f t="shared" si="16"/>
        <v>0.11</v>
      </c>
      <c r="AB5" s="92">
        <f t="shared" si="17"/>
        <v>0.12</v>
      </c>
      <c r="AC5" s="92">
        <f t="shared" si="18"/>
        <v>0.12</v>
      </c>
      <c r="AD5" s="92">
        <f t="shared" si="19"/>
        <v>0.15</v>
      </c>
      <c r="AE5" s="92">
        <f t="shared" si="20"/>
        <v>0.11</v>
      </c>
      <c r="AF5" s="92">
        <f t="shared" si="21"/>
        <v>0.12</v>
      </c>
      <c r="AG5" s="92">
        <f t="shared" si="22"/>
        <v>0.1</v>
      </c>
      <c r="AH5" s="92">
        <f t="shared" si="23"/>
        <v>0.11</v>
      </c>
      <c r="AI5" s="92">
        <f t="shared" si="24"/>
        <v>0.12</v>
      </c>
      <c r="AJ5" s="92">
        <f t="shared" si="25"/>
        <v>0.11</v>
      </c>
    </row>
    <row r="6" spans="1:36" ht="12.95" customHeight="1" x14ac:dyDescent="0.15">
      <c r="A6" s="91">
        <v>233</v>
      </c>
      <c r="B6" s="107" t="s">
        <v>56</v>
      </c>
      <c r="C6" s="107"/>
      <c r="D6" s="91">
        <v>10</v>
      </c>
      <c r="E6" s="91">
        <v>12</v>
      </c>
      <c r="F6" s="4">
        <f t="shared" si="0"/>
        <v>0.05</v>
      </c>
      <c r="G6" s="5" t="s">
        <v>63</v>
      </c>
      <c r="H6" s="91" t="s">
        <v>61</v>
      </c>
      <c r="I6" s="91"/>
      <c r="J6" s="1" t="s">
        <v>15</v>
      </c>
      <c r="K6" s="92">
        <f t="shared" si="1"/>
        <v>0.05</v>
      </c>
      <c r="L6" s="92">
        <f t="shared" si="2"/>
        <v>0.05</v>
      </c>
      <c r="M6" s="92">
        <f t="shared" si="3"/>
        <v>0.05</v>
      </c>
      <c r="N6" s="92">
        <f t="shared" si="4"/>
        <v>0.06</v>
      </c>
      <c r="O6" s="92">
        <f t="shared" si="5"/>
        <v>0.06</v>
      </c>
      <c r="P6" s="92">
        <f t="shared" si="26"/>
        <v>0.05</v>
      </c>
      <c r="Q6" s="92">
        <f t="shared" si="6"/>
        <v>0.05</v>
      </c>
      <c r="R6" s="92">
        <f t="shared" si="7"/>
        <v>0.05</v>
      </c>
      <c r="S6" s="92">
        <f t="shared" si="8"/>
        <v>0.05</v>
      </c>
      <c r="T6" s="92">
        <f t="shared" si="9"/>
        <v>0.05</v>
      </c>
      <c r="U6" s="92">
        <f t="shared" si="10"/>
        <v>0.05</v>
      </c>
      <c r="V6" s="92">
        <f t="shared" si="11"/>
        <v>0.05</v>
      </c>
      <c r="W6" s="92">
        <f t="shared" si="12"/>
        <v>0.05</v>
      </c>
      <c r="X6" s="92">
        <f t="shared" si="13"/>
        <v>0.05</v>
      </c>
      <c r="Y6" s="92">
        <f t="shared" si="14"/>
        <v>0.04</v>
      </c>
      <c r="Z6" s="92">
        <f t="shared" si="15"/>
        <v>0.05</v>
      </c>
      <c r="AA6" s="92">
        <f t="shared" si="16"/>
        <v>0.05</v>
      </c>
      <c r="AB6" s="92">
        <f t="shared" si="17"/>
        <v>0.05</v>
      </c>
      <c r="AC6" s="92">
        <f t="shared" si="18"/>
        <v>0.05</v>
      </c>
      <c r="AD6" s="92">
        <f t="shared" si="19"/>
        <v>7.0000000000000007E-2</v>
      </c>
      <c r="AE6" s="92">
        <f t="shared" si="20"/>
        <v>0.04</v>
      </c>
      <c r="AF6" s="92">
        <f t="shared" si="21"/>
        <v>0.05</v>
      </c>
      <c r="AG6" s="92">
        <f t="shared" si="22"/>
        <v>0.05</v>
      </c>
      <c r="AH6" s="92">
        <f t="shared" si="23"/>
        <v>0.05</v>
      </c>
      <c r="AI6" s="92">
        <f t="shared" si="24"/>
        <v>0.05</v>
      </c>
      <c r="AJ6" s="92">
        <f t="shared" si="25"/>
        <v>0.05</v>
      </c>
    </row>
    <row r="7" spans="1:36" ht="12.95" customHeight="1" x14ac:dyDescent="0.15">
      <c r="A7" s="91">
        <v>234</v>
      </c>
      <c r="B7" s="107" t="s">
        <v>68</v>
      </c>
      <c r="C7" s="107"/>
      <c r="D7" s="91">
        <v>14</v>
      </c>
      <c r="E7" s="91">
        <v>14</v>
      </c>
      <c r="F7" s="4">
        <f t="shared" si="0"/>
        <v>0.1</v>
      </c>
      <c r="G7" s="5" t="s">
        <v>63</v>
      </c>
      <c r="H7" s="91" t="s">
        <v>61</v>
      </c>
      <c r="I7" s="91"/>
      <c r="J7" s="1" t="s">
        <v>15</v>
      </c>
      <c r="K7" s="92">
        <f t="shared" si="1"/>
        <v>0.11</v>
      </c>
      <c r="L7" s="92">
        <f t="shared" si="2"/>
        <v>0.11</v>
      </c>
      <c r="M7" s="92">
        <f t="shared" si="3"/>
        <v>0.12</v>
      </c>
      <c r="N7" s="92">
        <f t="shared" si="4"/>
        <v>0.12</v>
      </c>
      <c r="O7" s="92">
        <f t="shared" si="5"/>
        <v>0.12</v>
      </c>
      <c r="P7" s="92">
        <f t="shared" si="26"/>
        <v>0.11</v>
      </c>
      <c r="Q7" s="92">
        <f t="shared" si="6"/>
        <v>0.11</v>
      </c>
      <c r="R7" s="92">
        <f t="shared" si="7"/>
        <v>0.11</v>
      </c>
      <c r="S7" s="92">
        <f t="shared" si="8"/>
        <v>0.12</v>
      </c>
      <c r="T7" s="92">
        <f t="shared" si="9"/>
        <v>0.12</v>
      </c>
      <c r="U7" s="92">
        <f t="shared" si="10"/>
        <v>0.11</v>
      </c>
      <c r="V7" s="92">
        <f t="shared" si="11"/>
        <v>0.12</v>
      </c>
      <c r="W7" s="92">
        <f t="shared" si="12"/>
        <v>0.11</v>
      </c>
      <c r="X7" s="92">
        <f t="shared" si="13"/>
        <v>0.11</v>
      </c>
      <c r="Y7" s="92">
        <f t="shared" si="14"/>
        <v>0.1</v>
      </c>
      <c r="Z7" s="92">
        <f t="shared" si="15"/>
        <v>0.11</v>
      </c>
      <c r="AA7" s="92">
        <f t="shared" si="16"/>
        <v>0.1</v>
      </c>
      <c r="AB7" s="92">
        <f t="shared" si="17"/>
        <v>0.11</v>
      </c>
      <c r="AC7" s="92">
        <f t="shared" si="18"/>
        <v>0.11</v>
      </c>
      <c r="AD7" s="92">
        <f t="shared" si="19"/>
        <v>0.14000000000000001</v>
      </c>
      <c r="AE7" s="92">
        <f t="shared" si="20"/>
        <v>0.1</v>
      </c>
      <c r="AF7" s="92">
        <f t="shared" si="21"/>
        <v>0.11</v>
      </c>
      <c r="AG7" s="92">
        <f t="shared" si="22"/>
        <v>0.1</v>
      </c>
      <c r="AH7" s="92">
        <f t="shared" si="23"/>
        <v>0.1</v>
      </c>
      <c r="AI7" s="92">
        <f t="shared" si="24"/>
        <v>0.11</v>
      </c>
      <c r="AJ7" s="92">
        <f t="shared" si="25"/>
        <v>0.1</v>
      </c>
    </row>
    <row r="8" spans="1:36" ht="12.95" customHeight="1" x14ac:dyDescent="0.15">
      <c r="A8" s="91">
        <v>235</v>
      </c>
      <c r="B8" s="107" t="s">
        <v>68</v>
      </c>
      <c r="C8" s="107"/>
      <c r="D8" s="91">
        <v>16</v>
      </c>
      <c r="E8" s="91">
        <v>15</v>
      </c>
      <c r="F8" s="4">
        <f t="shared" si="0"/>
        <v>0.14000000000000001</v>
      </c>
      <c r="G8" s="5" t="s">
        <v>63</v>
      </c>
      <c r="H8" s="91" t="s">
        <v>61</v>
      </c>
      <c r="I8" s="91"/>
      <c r="J8" s="1" t="s">
        <v>15</v>
      </c>
      <c r="K8" s="92">
        <f t="shared" si="1"/>
        <v>0.15</v>
      </c>
      <c r="L8" s="92">
        <f t="shared" si="2"/>
        <v>0.16</v>
      </c>
      <c r="M8" s="92">
        <f t="shared" si="3"/>
        <v>0.16</v>
      </c>
      <c r="N8" s="92">
        <f t="shared" si="4"/>
        <v>0.16</v>
      </c>
      <c r="O8" s="92">
        <f t="shared" si="5"/>
        <v>0.16</v>
      </c>
      <c r="P8" s="92">
        <f t="shared" si="26"/>
        <v>0.16</v>
      </c>
      <c r="Q8" s="92">
        <f t="shared" si="6"/>
        <v>0.15</v>
      </c>
      <c r="R8" s="92">
        <f t="shared" si="7"/>
        <v>0.16</v>
      </c>
      <c r="S8" s="92">
        <f t="shared" si="8"/>
        <v>0.16</v>
      </c>
      <c r="T8" s="92">
        <f t="shared" si="9"/>
        <v>0.16</v>
      </c>
      <c r="U8" s="92">
        <f t="shared" si="10"/>
        <v>0.16</v>
      </c>
      <c r="V8" s="92">
        <f t="shared" si="11"/>
        <v>0.16</v>
      </c>
      <c r="W8" s="92">
        <f t="shared" si="12"/>
        <v>0.15</v>
      </c>
      <c r="X8" s="92">
        <f t="shared" si="13"/>
        <v>0.16</v>
      </c>
      <c r="Y8" s="92">
        <f t="shared" si="14"/>
        <v>0.14000000000000001</v>
      </c>
      <c r="Z8" s="92">
        <f t="shared" si="15"/>
        <v>0.15</v>
      </c>
      <c r="AA8" s="92">
        <f t="shared" si="16"/>
        <v>0.14000000000000001</v>
      </c>
      <c r="AB8" s="92">
        <f t="shared" si="17"/>
        <v>0.15</v>
      </c>
      <c r="AC8" s="92">
        <f t="shared" si="18"/>
        <v>0.16</v>
      </c>
      <c r="AD8" s="92">
        <f t="shared" si="19"/>
        <v>0.19</v>
      </c>
      <c r="AE8" s="92">
        <f t="shared" si="20"/>
        <v>0.14000000000000001</v>
      </c>
      <c r="AF8" s="92">
        <f t="shared" si="21"/>
        <v>0.15</v>
      </c>
      <c r="AG8" s="92">
        <f t="shared" si="22"/>
        <v>0.14000000000000001</v>
      </c>
      <c r="AH8" s="92">
        <f t="shared" si="23"/>
        <v>0.14000000000000001</v>
      </c>
      <c r="AI8" s="92">
        <f t="shared" si="24"/>
        <v>0.16</v>
      </c>
      <c r="AJ8" s="92">
        <f t="shared" si="25"/>
        <v>0.14000000000000001</v>
      </c>
    </row>
    <row r="9" spans="1:36" ht="12.95" customHeight="1" x14ac:dyDescent="0.15">
      <c r="A9" s="91">
        <v>236</v>
      </c>
      <c r="B9" s="107" t="s">
        <v>68</v>
      </c>
      <c r="C9" s="107"/>
      <c r="D9" s="91">
        <v>22</v>
      </c>
      <c r="E9" s="91">
        <v>16</v>
      </c>
      <c r="F9" s="4">
        <f t="shared" si="0"/>
        <v>0.28000000000000003</v>
      </c>
      <c r="G9" s="5" t="s">
        <v>127</v>
      </c>
      <c r="H9" s="91"/>
      <c r="I9" s="91"/>
      <c r="J9" s="1" t="s">
        <v>15</v>
      </c>
      <c r="K9" s="92">
        <f t="shared" si="1"/>
        <v>0.28000000000000003</v>
      </c>
      <c r="L9" s="92">
        <f t="shared" si="2"/>
        <v>0.3</v>
      </c>
      <c r="M9" s="92">
        <f t="shared" si="3"/>
        <v>0.3</v>
      </c>
      <c r="N9" s="92">
        <f t="shared" si="4"/>
        <v>0.3</v>
      </c>
      <c r="O9" s="92">
        <f t="shared" si="5"/>
        <v>0.3</v>
      </c>
      <c r="P9" s="92">
        <f t="shared" si="26"/>
        <v>0.3</v>
      </c>
      <c r="Q9" s="92">
        <f t="shared" si="6"/>
        <v>0.28000000000000003</v>
      </c>
      <c r="R9" s="92">
        <f t="shared" si="7"/>
        <v>0.3</v>
      </c>
      <c r="S9" s="92">
        <f t="shared" si="8"/>
        <v>0.3</v>
      </c>
      <c r="T9" s="92">
        <f t="shared" si="9"/>
        <v>0.3</v>
      </c>
      <c r="U9" s="92">
        <f t="shared" si="10"/>
        <v>0.3</v>
      </c>
      <c r="V9" s="92">
        <f t="shared" si="11"/>
        <v>0.32</v>
      </c>
      <c r="W9" s="92">
        <f t="shared" si="12"/>
        <v>0.3</v>
      </c>
      <c r="X9" s="92">
        <f t="shared" si="13"/>
        <v>0.3</v>
      </c>
      <c r="Y9" s="92">
        <f t="shared" si="14"/>
        <v>0.27</v>
      </c>
      <c r="Z9" s="92">
        <f t="shared" si="15"/>
        <v>0.3</v>
      </c>
      <c r="AA9" s="92">
        <f t="shared" si="16"/>
        <v>0.27</v>
      </c>
      <c r="AB9" s="92">
        <f t="shared" si="17"/>
        <v>0.31</v>
      </c>
      <c r="AC9" s="92">
        <f t="shared" si="18"/>
        <v>0.31</v>
      </c>
      <c r="AD9" s="92">
        <f t="shared" si="19"/>
        <v>0.34</v>
      </c>
      <c r="AE9" s="92">
        <f t="shared" si="20"/>
        <v>0.28000000000000003</v>
      </c>
      <c r="AF9" s="92">
        <f t="shared" si="21"/>
        <v>0.31</v>
      </c>
      <c r="AG9" s="92">
        <f t="shared" si="22"/>
        <v>0.27</v>
      </c>
      <c r="AH9" s="92">
        <f t="shared" si="23"/>
        <v>0.28000000000000003</v>
      </c>
      <c r="AI9" s="92">
        <f t="shared" si="24"/>
        <v>0.3</v>
      </c>
      <c r="AJ9" s="92">
        <f t="shared" si="25"/>
        <v>0.28000000000000003</v>
      </c>
    </row>
    <row r="10" spans="1:36" ht="12.95" customHeight="1" x14ac:dyDescent="0.15">
      <c r="A10" s="91">
        <v>237</v>
      </c>
      <c r="B10" s="107" t="s">
        <v>56</v>
      </c>
      <c r="C10" s="107"/>
      <c r="D10" s="91">
        <v>12</v>
      </c>
      <c r="E10" s="91">
        <v>15</v>
      </c>
      <c r="F10" s="4">
        <f t="shared" si="0"/>
        <v>0.08</v>
      </c>
      <c r="G10" s="5"/>
      <c r="H10" s="91"/>
      <c r="I10" s="91"/>
      <c r="J10" s="1" t="s">
        <v>15</v>
      </c>
      <c r="K10" s="92">
        <f t="shared" si="1"/>
        <v>0.09</v>
      </c>
      <c r="L10" s="92">
        <f t="shared" si="2"/>
        <v>0.09</v>
      </c>
      <c r="M10" s="92">
        <f t="shared" si="3"/>
        <v>0.1</v>
      </c>
      <c r="N10" s="92">
        <f t="shared" si="4"/>
        <v>0.1</v>
      </c>
      <c r="O10" s="92">
        <f t="shared" si="5"/>
        <v>0.1</v>
      </c>
      <c r="P10" s="92">
        <f t="shared" si="26"/>
        <v>0.09</v>
      </c>
      <c r="Q10" s="92">
        <f t="shared" si="6"/>
        <v>0.09</v>
      </c>
      <c r="R10" s="92">
        <f t="shared" si="7"/>
        <v>0.09</v>
      </c>
      <c r="S10" s="92">
        <f t="shared" si="8"/>
        <v>0.1</v>
      </c>
      <c r="T10" s="92">
        <f t="shared" si="9"/>
        <v>0.1</v>
      </c>
      <c r="U10" s="92">
        <f t="shared" si="10"/>
        <v>0.09</v>
      </c>
      <c r="V10" s="92">
        <f t="shared" si="11"/>
        <v>0.09</v>
      </c>
      <c r="W10" s="92">
        <f t="shared" si="12"/>
        <v>0.09</v>
      </c>
      <c r="X10" s="92">
        <f t="shared" si="13"/>
        <v>0.09</v>
      </c>
      <c r="Y10" s="92">
        <f t="shared" si="14"/>
        <v>0.08</v>
      </c>
      <c r="Z10" s="92">
        <f t="shared" si="15"/>
        <v>0.09</v>
      </c>
      <c r="AA10" s="92">
        <f t="shared" si="16"/>
        <v>0.08</v>
      </c>
      <c r="AB10" s="92">
        <f t="shared" si="17"/>
        <v>0.09</v>
      </c>
      <c r="AC10" s="92">
        <f t="shared" si="18"/>
        <v>0.09</v>
      </c>
      <c r="AD10" s="92">
        <f t="shared" si="19"/>
        <v>0.12</v>
      </c>
      <c r="AE10" s="92">
        <f t="shared" si="20"/>
        <v>0.08</v>
      </c>
      <c r="AF10" s="92">
        <f t="shared" si="21"/>
        <v>0.09</v>
      </c>
      <c r="AG10" s="92">
        <f t="shared" si="22"/>
        <v>0.08</v>
      </c>
      <c r="AH10" s="92">
        <f t="shared" si="23"/>
        <v>0.08</v>
      </c>
      <c r="AI10" s="92">
        <f t="shared" si="24"/>
        <v>0.09</v>
      </c>
      <c r="AJ10" s="92">
        <f t="shared" si="25"/>
        <v>0.08</v>
      </c>
    </row>
    <row r="11" spans="1:36" ht="12.95" customHeight="1" x14ac:dyDescent="0.15">
      <c r="A11" s="91">
        <v>238</v>
      </c>
      <c r="B11" s="107" t="s">
        <v>55</v>
      </c>
      <c r="C11" s="107"/>
      <c r="D11" s="91">
        <v>8</v>
      </c>
      <c r="E11" s="91">
        <v>8</v>
      </c>
      <c r="F11" s="4">
        <f t="shared" si="0"/>
        <v>0.02</v>
      </c>
      <c r="G11" s="5"/>
      <c r="H11" s="91" t="s">
        <v>61</v>
      </c>
      <c r="I11" s="91"/>
      <c r="J11" s="1" t="s">
        <v>15</v>
      </c>
      <c r="K11" s="92">
        <f t="shared" si="1"/>
        <v>0.02</v>
      </c>
      <c r="L11" s="92">
        <f t="shared" si="2"/>
        <v>0.02</v>
      </c>
      <c r="M11" s="92">
        <f t="shared" si="3"/>
        <v>0.02</v>
      </c>
      <c r="N11" s="92">
        <f t="shared" si="4"/>
        <v>0.02</v>
      </c>
      <c r="O11" s="92">
        <f t="shared" si="5"/>
        <v>0.02</v>
      </c>
      <c r="P11" s="92">
        <f t="shared" si="26"/>
        <v>0.02</v>
      </c>
      <c r="Q11" s="92">
        <f t="shared" si="6"/>
        <v>0.02</v>
      </c>
      <c r="R11" s="92">
        <f t="shared" si="7"/>
        <v>0.02</v>
      </c>
      <c r="S11" s="92">
        <f t="shared" si="8"/>
        <v>0.02</v>
      </c>
      <c r="T11" s="92">
        <f t="shared" si="9"/>
        <v>0.02</v>
      </c>
      <c r="U11" s="92">
        <f t="shared" si="10"/>
        <v>0.02</v>
      </c>
      <c r="V11" s="92">
        <f t="shared" si="11"/>
        <v>0.02</v>
      </c>
      <c r="W11" s="92">
        <f t="shared" si="12"/>
        <v>0.02</v>
      </c>
      <c r="X11" s="92">
        <f t="shared" si="13"/>
        <v>0.02</v>
      </c>
      <c r="Y11" s="92">
        <f t="shared" si="14"/>
        <v>0.02</v>
      </c>
      <c r="Z11" s="92">
        <f t="shared" si="15"/>
        <v>0.02</v>
      </c>
      <c r="AA11" s="92">
        <f t="shared" si="16"/>
        <v>0.02</v>
      </c>
      <c r="AB11" s="92">
        <f t="shared" si="17"/>
        <v>0.02</v>
      </c>
      <c r="AC11" s="92">
        <f t="shared" si="18"/>
        <v>0.02</v>
      </c>
      <c r="AD11" s="92">
        <f t="shared" si="19"/>
        <v>0.03</v>
      </c>
      <c r="AE11" s="92">
        <f t="shared" si="20"/>
        <v>0.02</v>
      </c>
      <c r="AF11" s="92">
        <f t="shared" si="21"/>
        <v>0.02</v>
      </c>
      <c r="AG11" s="92">
        <f t="shared" si="22"/>
        <v>0.02</v>
      </c>
      <c r="AH11" s="92">
        <f t="shared" si="23"/>
        <v>0.02</v>
      </c>
      <c r="AI11" s="92">
        <f t="shared" si="24"/>
        <v>0.02</v>
      </c>
      <c r="AJ11" s="92">
        <f t="shared" si="25"/>
        <v>0.02</v>
      </c>
    </row>
    <row r="12" spans="1:36" ht="12.95" customHeight="1" x14ac:dyDescent="0.15">
      <c r="A12" s="91">
        <v>239</v>
      </c>
      <c r="B12" s="107" t="s">
        <v>158</v>
      </c>
      <c r="C12" s="107"/>
      <c r="D12" s="91">
        <v>8</v>
      </c>
      <c r="E12" s="91">
        <v>10</v>
      </c>
      <c r="F12" s="4">
        <f t="shared" si="0"/>
        <v>0.03</v>
      </c>
      <c r="G12" s="5"/>
      <c r="H12" s="91" t="s">
        <v>61</v>
      </c>
      <c r="I12" s="91"/>
      <c r="J12" s="1" t="s">
        <v>15</v>
      </c>
      <c r="K12" s="92">
        <f t="shared" si="1"/>
        <v>0.03</v>
      </c>
      <c r="L12" s="92">
        <f t="shared" si="2"/>
        <v>0.03</v>
      </c>
      <c r="M12" s="92">
        <f t="shared" si="3"/>
        <v>0.03</v>
      </c>
      <c r="N12" s="92">
        <f t="shared" si="4"/>
        <v>0.03</v>
      </c>
      <c r="O12" s="92">
        <f t="shared" si="5"/>
        <v>0.03</v>
      </c>
      <c r="P12" s="92">
        <f t="shared" si="26"/>
        <v>0.03</v>
      </c>
      <c r="Q12" s="92">
        <f t="shared" si="6"/>
        <v>0.03</v>
      </c>
      <c r="R12" s="92">
        <f t="shared" si="7"/>
        <v>0.03</v>
      </c>
      <c r="S12" s="92">
        <f t="shared" si="8"/>
        <v>0.03</v>
      </c>
      <c r="T12" s="92">
        <f t="shared" si="9"/>
        <v>0.03</v>
      </c>
      <c r="U12" s="92">
        <f t="shared" si="10"/>
        <v>0.03</v>
      </c>
      <c r="V12" s="92">
        <f t="shared" si="11"/>
        <v>0.03</v>
      </c>
      <c r="W12" s="92">
        <f t="shared" si="12"/>
        <v>0.03</v>
      </c>
      <c r="X12" s="92">
        <f t="shared" si="13"/>
        <v>0.03</v>
      </c>
      <c r="Y12" s="92">
        <f t="shared" si="14"/>
        <v>0.02</v>
      </c>
      <c r="Z12" s="92">
        <f t="shared" si="15"/>
        <v>0.03</v>
      </c>
      <c r="AA12" s="92">
        <f t="shared" si="16"/>
        <v>0.03</v>
      </c>
      <c r="AB12" s="92">
        <f t="shared" si="17"/>
        <v>0.03</v>
      </c>
      <c r="AC12" s="92">
        <f t="shared" si="18"/>
        <v>0.03</v>
      </c>
      <c r="AD12" s="92">
        <f t="shared" si="19"/>
        <v>0.04</v>
      </c>
      <c r="AE12" s="92">
        <f t="shared" si="20"/>
        <v>0.02</v>
      </c>
      <c r="AF12" s="92">
        <f t="shared" si="21"/>
        <v>0.03</v>
      </c>
      <c r="AG12" s="92">
        <f t="shared" si="22"/>
        <v>0.03</v>
      </c>
      <c r="AH12" s="92">
        <f t="shared" si="23"/>
        <v>0.02</v>
      </c>
      <c r="AI12" s="92">
        <f t="shared" si="24"/>
        <v>0.03</v>
      </c>
      <c r="AJ12" s="92">
        <f t="shared" si="25"/>
        <v>0.03</v>
      </c>
    </row>
    <row r="13" spans="1:36" ht="12.95" customHeight="1" x14ac:dyDescent="0.15">
      <c r="A13" s="91">
        <v>240</v>
      </c>
      <c r="B13" s="107" t="s">
        <v>222</v>
      </c>
      <c r="C13" s="107"/>
      <c r="D13" s="91">
        <v>8</v>
      </c>
      <c r="E13" s="91">
        <v>7</v>
      </c>
      <c r="F13" s="4">
        <f t="shared" si="0"/>
        <v>0.02</v>
      </c>
      <c r="G13" s="5"/>
      <c r="H13" s="91" t="s">
        <v>61</v>
      </c>
      <c r="I13" s="91"/>
      <c r="J13" s="1" t="s">
        <v>15</v>
      </c>
      <c r="K13" s="92">
        <f t="shared" si="1"/>
        <v>0.02</v>
      </c>
      <c r="L13" s="92">
        <f t="shared" si="2"/>
        <v>0.02</v>
      </c>
      <c r="M13" s="92">
        <f t="shared" si="3"/>
        <v>0.02</v>
      </c>
      <c r="N13" s="92">
        <f t="shared" si="4"/>
        <v>0.02</v>
      </c>
      <c r="O13" s="92">
        <f t="shared" si="5"/>
        <v>0.02</v>
      </c>
      <c r="P13" s="92">
        <f t="shared" si="26"/>
        <v>0.02</v>
      </c>
      <c r="Q13" s="92">
        <f t="shared" si="6"/>
        <v>0.02</v>
      </c>
      <c r="R13" s="92">
        <f t="shared" si="7"/>
        <v>0.02</v>
      </c>
      <c r="S13" s="92">
        <f t="shared" si="8"/>
        <v>0.02</v>
      </c>
      <c r="T13" s="92">
        <f t="shared" si="9"/>
        <v>0.02</v>
      </c>
      <c r="U13" s="92">
        <f t="shared" si="10"/>
        <v>0.02</v>
      </c>
      <c r="V13" s="92">
        <f t="shared" si="11"/>
        <v>0.02</v>
      </c>
      <c r="W13" s="92">
        <f t="shared" si="12"/>
        <v>0.02</v>
      </c>
      <c r="X13" s="92">
        <f t="shared" si="13"/>
        <v>0.02</v>
      </c>
      <c r="Y13" s="92">
        <f t="shared" si="14"/>
        <v>0.02</v>
      </c>
      <c r="Z13" s="92">
        <f t="shared" si="15"/>
        <v>0.02</v>
      </c>
      <c r="AA13" s="92">
        <f t="shared" si="16"/>
        <v>0.02</v>
      </c>
      <c r="AB13" s="92">
        <f t="shared" si="17"/>
        <v>0.02</v>
      </c>
      <c r="AC13" s="92">
        <f t="shared" si="18"/>
        <v>0.02</v>
      </c>
      <c r="AD13" s="92">
        <f t="shared" si="19"/>
        <v>0.03</v>
      </c>
      <c r="AE13" s="92">
        <f t="shared" si="20"/>
        <v>0.02</v>
      </c>
      <c r="AF13" s="92">
        <f t="shared" si="21"/>
        <v>0.02</v>
      </c>
      <c r="AG13" s="92">
        <f t="shared" si="22"/>
        <v>0.02</v>
      </c>
      <c r="AH13" s="92">
        <f t="shared" si="23"/>
        <v>0.02</v>
      </c>
      <c r="AI13" s="92">
        <f t="shared" si="24"/>
        <v>0.02</v>
      </c>
      <c r="AJ13" s="92">
        <f t="shared" si="25"/>
        <v>0.02</v>
      </c>
    </row>
    <row r="14" spans="1:36" ht="12.95" customHeight="1" x14ac:dyDescent="0.15">
      <c r="A14" s="91">
        <v>241</v>
      </c>
      <c r="B14" s="107" t="s">
        <v>69</v>
      </c>
      <c r="C14" s="107"/>
      <c r="D14" s="91">
        <v>8</v>
      </c>
      <c r="E14" s="91">
        <v>4</v>
      </c>
      <c r="F14" s="4">
        <f t="shared" si="0"/>
        <v>0.01</v>
      </c>
      <c r="G14" s="5"/>
      <c r="H14" s="91" t="s">
        <v>61</v>
      </c>
      <c r="I14" s="91"/>
      <c r="J14" s="1" t="s">
        <v>15</v>
      </c>
      <c r="K14" s="92">
        <f t="shared" si="1"/>
        <v>0.01</v>
      </c>
      <c r="L14" s="92">
        <f t="shared" si="2"/>
        <v>0.01</v>
      </c>
      <c r="M14" s="92">
        <f t="shared" si="3"/>
        <v>0.01</v>
      </c>
      <c r="N14" s="92">
        <f t="shared" si="4"/>
        <v>0.01</v>
      </c>
      <c r="O14" s="92">
        <f t="shared" si="5"/>
        <v>0.01</v>
      </c>
      <c r="P14" s="92">
        <f t="shared" si="26"/>
        <v>0.01</v>
      </c>
      <c r="Q14" s="92">
        <f t="shared" si="6"/>
        <v>0.01</v>
      </c>
      <c r="R14" s="92">
        <f t="shared" si="7"/>
        <v>0.01</v>
      </c>
      <c r="S14" s="92">
        <f t="shared" si="8"/>
        <v>0.01</v>
      </c>
      <c r="T14" s="92">
        <f t="shared" si="9"/>
        <v>0.01</v>
      </c>
      <c r="U14" s="92">
        <f t="shared" si="10"/>
        <v>0.01</v>
      </c>
      <c r="V14" s="92">
        <f t="shared" si="11"/>
        <v>0.01</v>
      </c>
      <c r="W14" s="92">
        <f t="shared" si="12"/>
        <v>0.01</v>
      </c>
      <c r="X14" s="92">
        <f t="shared" si="13"/>
        <v>0.01</v>
      </c>
      <c r="Y14" s="92">
        <f t="shared" si="14"/>
        <v>0.01</v>
      </c>
      <c r="Z14" s="92">
        <f t="shared" si="15"/>
        <v>0.01</v>
      </c>
      <c r="AA14" s="92">
        <f t="shared" si="16"/>
        <v>0.01</v>
      </c>
      <c r="AB14" s="92">
        <f t="shared" si="17"/>
        <v>0.01</v>
      </c>
      <c r="AC14" s="92">
        <f t="shared" si="18"/>
        <v>0.01</v>
      </c>
      <c r="AD14" s="92">
        <f t="shared" si="19"/>
        <v>0.01</v>
      </c>
      <c r="AE14" s="92">
        <f t="shared" si="20"/>
        <v>0.01</v>
      </c>
      <c r="AF14" s="92">
        <f t="shared" si="21"/>
        <v>0.01</v>
      </c>
      <c r="AG14" s="92">
        <f t="shared" si="22"/>
        <v>0.01</v>
      </c>
      <c r="AH14" s="92">
        <f t="shared" si="23"/>
        <v>0.01</v>
      </c>
      <c r="AI14" s="92">
        <f t="shared" si="24"/>
        <v>0.01</v>
      </c>
      <c r="AJ14" s="92">
        <f t="shared" si="25"/>
        <v>0.01</v>
      </c>
    </row>
    <row r="15" spans="1:36" ht="12.95" customHeight="1" x14ac:dyDescent="0.15">
      <c r="A15" s="91">
        <v>242</v>
      </c>
      <c r="B15" s="107" t="s">
        <v>62</v>
      </c>
      <c r="C15" s="107"/>
      <c r="D15" s="91">
        <v>14</v>
      </c>
      <c r="E15" s="91">
        <v>15</v>
      </c>
      <c r="F15" s="4">
        <f t="shared" si="0"/>
        <v>0.11</v>
      </c>
      <c r="G15" s="91"/>
      <c r="H15" s="91"/>
      <c r="I15" s="91"/>
      <c r="J15" s="1" t="s">
        <v>15</v>
      </c>
      <c r="K15" s="92">
        <f t="shared" si="1"/>
        <v>0.12</v>
      </c>
      <c r="L15" s="92">
        <f t="shared" si="2"/>
        <v>0.12</v>
      </c>
      <c r="M15" s="92">
        <f t="shared" si="3"/>
        <v>0.13</v>
      </c>
      <c r="N15" s="92">
        <f t="shared" si="4"/>
        <v>0.13</v>
      </c>
      <c r="O15" s="92">
        <f t="shared" si="5"/>
        <v>0.13</v>
      </c>
      <c r="P15" s="92">
        <f t="shared" si="26"/>
        <v>0.12</v>
      </c>
      <c r="Q15" s="92">
        <f t="shared" si="6"/>
        <v>0.11</v>
      </c>
      <c r="R15" s="92">
        <f t="shared" si="7"/>
        <v>0.12</v>
      </c>
      <c r="S15" s="92">
        <f t="shared" si="8"/>
        <v>0.13</v>
      </c>
      <c r="T15" s="92">
        <f t="shared" si="9"/>
        <v>0.13</v>
      </c>
      <c r="U15" s="92">
        <f t="shared" si="10"/>
        <v>0.12</v>
      </c>
      <c r="V15" s="92">
        <f t="shared" si="11"/>
        <v>0.12</v>
      </c>
      <c r="W15" s="92">
        <f t="shared" si="12"/>
        <v>0.12</v>
      </c>
      <c r="X15" s="92">
        <f t="shared" si="13"/>
        <v>0.12</v>
      </c>
      <c r="Y15" s="92">
        <f t="shared" si="14"/>
        <v>0.1</v>
      </c>
      <c r="Z15" s="92">
        <f t="shared" si="15"/>
        <v>0.12</v>
      </c>
      <c r="AA15" s="92">
        <f t="shared" si="16"/>
        <v>0.11</v>
      </c>
      <c r="AB15" s="92">
        <f t="shared" si="17"/>
        <v>0.12</v>
      </c>
      <c r="AC15" s="92">
        <f t="shared" si="18"/>
        <v>0.12</v>
      </c>
      <c r="AD15" s="92">
        <f t="shared" si="19"/>
        <v>0.15</v>
      </c>
      <c r="AE15" s="92">
        <f t="shared" si="20"/>
        <v>0.11</v>
      </c>
      <c r="AF15" s="92">
        <f t="shared" si="21"/>
        <v>0.12</v>
      </c>
      <c r="AG15" s="92">
        <f t="shared" si="22"/>
        <v>0.1</v>
      </c>
      <c r="AH15" s="92">
        <f t="shared" si="23"/>
        <v>0.11</v>
      </c>
      <c r="AI15" s="92">
        <f t="shared" si="24"/>
        <v>0.12</v>
      </c>
      <c r="AJ15" s="92">
        <f t="shared" si="25"/>
        <v>0.11</v>
      </c>
    </row>
    <row r="16" spans="1:36" ht="12.95" customHeight="1" x14ac:dyDescent="0.15">
      <c r="A16" s="91">
        <v>243</v>
      </c>
      <c r="B16" s="107" t="s">
        <v>70</v>
      </c>
      <c r="C16" s="107"/>
      <c r="D16" s="91">
        <v>8</v>
      </c>
      <c r="E16" s="91">
        <v>6</v>
      </c>
      <c r="F16" s="4">
        <f t="shared" si="0"/>
        <v>0.02</v>
      </c>
      <c r="G16" s="5"/>
      <c r="H16" s="91" t="s">
        <v>61</v>
      </c>
      <c r="I16" s="91"/>
      <c r="J16" s="1" t="s">
        <v>15</v>
      </c>
      <c r="K16" s="92">
        <f t="shared" si="1"/>
        <v>0.02</v>
      </c>
      <c r="L16" s="92">
        <f t="shared" si="2"/>
        <v>0.02</v>
      </c>
      <c r="M16" s="92">
        <f t="shared" si="3"/>
        <v>0.02</v>
      </c>
      <c r="N16" s="92">
        <f t="shared" si="4"/>
        <v>0.02</v>
      </c>
      <c r="O16" s="92">
        <f t="shared" si="5"/>
        <v>0.02</v>
      </c>
      <c r="P16" s="92">
        <f t="shared" si="26"/>
        <v>0.02</v>
      </c>
      <c r="Q16" s="92">
        <f t="shared" si="6"/>
        <v>0.02</v>
      </c>
      <c r="R16" s="92">
        <f t="shared" si="7"/>
        <v>0.02</v>
      </c>
      <c r="S16" s="92">
        <f t="shared" si="8"/>
        <v>0.02</v>
      </c>
      <c r="T16" s="92">
        <f t="shared" si="9"/>
        <v>0.01</v>
      </c>
      <c r="U16" s="92">
        <f t="shared" si="10"/>
        <v>0.02</v>
      </c>
      <c r="V16" s="92">
        <f t="shared" si="11"/>
        <v>0.02</v>
      </c>
      <c r="W16" s="92">
        <f t="shared" si="12"/>
        <v>0.02</v>
      </c>
      <c r="X16" s="92">
        <f t="shared" si="13"/>
        <v>0.02</v>
      </c>
      <c r="Y16" s="92">
        <f t="shared" si="14"/>
        <v>0.01</v>
      </c>
      <c r="Z16" s="92">
        <f t="shared" si="15"/>
        <v>0.02</v>
      </c>
      <c r="AA16" s="92">
        <f t="shared" si="16"/>
        <v>0.02</v>
      </c>
      <c r="AB16" s="92">
        <f t="shared" si="17"/>
        <v>0.02</v>
      </c>
      <c r="AC16" s="92">
        <f t="shared" si="18"/>
        <v>0.02</v>
      </c>
      <c r="AD16" s="92">
        <f t="shared" si="19"/>
        <v>0.02</v>
      </c>
      <c r="AE16" s="92">
        <f t="shared" si="20"/>
        <v>0.01</v>
      </c>
      <c r="AF16" s="92">
        <f t="shared" si="21"/>
        <v>0.02</v>
      </c>
      <c r="AG16" s="92">
        <f t="shared" si="22"/>
        <v>0.02</v>
      </c>
      <c r="AH16" s="92">
        <f t="shared" si="23"/>
        <v>0.02</v>
      </c>
      <c r="AI16" s="92">
        <f t="shared" si="24"/>
        <v>0.02</v>
      </c>
      <c r="AJ16" s="92">
        <f t="shared" si="25"/>
        <v>0.02</v>
      </c>
    </row>
    <row r="17" spans="1:36" ht="12.95" customHeight="1" x14ac:dyDescent="0.15">
      <c r="A17" s="91">
        <v>244</v>
      </c>
      <c r="B17" s="107" t="s">
        <v>68</v>
      </c>
      <c r="C17" s="107"/>
      <c r="D17" s="91">
        <v>14</v>
      </c>
      <c r="E17" s="91">
        <v>12</v>
      </c>
      <c r="F17" s="4">
        <f t="shared" si="0"/>
        <v>0.09</v>
      </c>
      <c r="G17" s="5"/>
      <c r="H17" s="91" t="s">
        <v>61</v>
      </c>
      <c r="I17" s="91"/>
      <c r="J17" s="1" t="s">
        <v>15</v>
      </c>
      <c r="K17" s="92">
        <f t="shared" si="1"/>
        <v>0.09</v>
      </c>
      <c r="L17" s="92">
        <f t="shared" si="2"/>
        <v>0.1</v>
      </c>
      <c r="M17" s="92">
        <f t="shared" si="3"/>
        <v>0.1</v>
      </c>
      <c r="N17" s="92">
        <f t="shared" si="4"/>
        <v>0.1</v>
      </c>
      <c r="O17" s="92">
        <f t="shared" si="5"/>
        <v>0.1</v>
      </c>
      <c r="P17" s="92">
        <f t="shared" si="26"/>
        <v>0.1</v>
      </c>
      <c r="Q17" s="92">
        <f t="shared" si="6"/>
        <v>0.09</v>
      </c>
      <c r="R17" s="92">
        <f t="shared" si="7"/>
        <v>0.1</v>
      </c>
      <c r="S17" s="92">
        <f t="shared" si="8"/>
        <v>0.1</v>
      </c>
      <c r="T17" s="92">
        <f t="shared" si="9"/>
        <v>0.1</v>
      </c>
      <c r="U17" s="92">
        <f t="shared" si="10"/>
        <v>0.1</v>
      </c>
      <c r="V17" s="92">
        <f t="shared" si="11"/>
        <v>0.1</v>
      </c>
      <c r="W17" s="92">
        <f t="shared" si="12"/>
        <v>0.1</v>
      </c>
      <c r="X17" s="92">
        <f t="shared" si="13"/>
        <v>0.1</v>
      </c>
      <c r="Y17" s="92">
        <f t="shared" si="14"/>
        <v>0.08</v>
      </c>
      <c r="Z17" s="92">
        <f t="shared" si="15"/>
        <v>0.1</v>
      </c>
      <c r="AA17" s="92">
        <f t="shared" si="16"/>
        <v>0.09</v>
      </c>
      <c r="AB17" s="92">
        <f t="shared" si="17"/>
        <v>0.09</v>
      </c>
      <c r="AC17" s="92">
        <f t="shared" si="18"/>
        <v>0.1</v>
      </c>
      <c r="AD17" s="92">
        <f t="shared" si="19"/>
        <v>0.12</v>
      </c>
      <c r="AE17" s="92">
        <f t="shared" si="20"/>
        <v>0.09</v>
      </c>
      <c r="AF17" s="92">
        <f t="shared" si="21"/>
        <v>0.09</v>
      </c>
      <c r="AG17" s="92">
        <f t="shared" si="22"/>
        <v>0.09</v>
      </c>
      <c r="AH17" s="92">
        <f t="shared" si="23"/>
        <v>0.09</v>
      </c>
      <c r="AI17" s="92">
        <f t="shared" si="24"/>
        <v>0.1</v>
      </c>
      <c r="AJ17" s="92">
        <f t="shared" si="25"/>
        <v>0.09</v>
      </c>
    </row>
    <row r="18" spans="1:36" ht="12.95" customHeight="1" x14ac:dyDescent="0.15">
      <c r="A18" s="91"/>
      <c r="B18" s="107"/>
      <c r="C18" s="107"/>
      <c r="D18" s="91"/>
      <c r="E18" s="91"/>
      <c r="F18" s="4" t="str">
        <f t="shared" si="0"/>
        <v/>
      </c>
      <c r="G18" s="5"/>
      <c r="H18" s="91"/>
      <c r="I18" s="91"/>
      <c r="J18" s="1" t="s">
        <v>15</v>
      </c>
      <c r="K18" s="92" t="e">
        <f t="shared" si="1"/>
        <v>#NUM!</v>
      </c>
      <c r="L18" s="92" t="e">
        <f t="shared" si="2"/>
        <v>#NUM!</v>
      </c>
      <c r="M18" s="92" t="e">
        <f t="shared" si="3"/>
        <v>#NUM!</v>
      </c>
      <c r="N18" s="92" t="e">
        <f t="shared" si="4"/>
        <v>#NUM!</v>
      </c>
      <c r="O18" s="92" t="e">
        <f t="shared" si="5"/>
        <v>#NUM!</v>
      </c>
      <c r="P18" s="92" t="e">
        <f t="shared" si="26"/>
        <v>#N/A</v>
      </c>
      <c r="Q18" s="92" t="e">
        <f t="shared" si="6"/>
        <v>#NUM!</v>
      </c>
      <c r="R18" s="92" t="e">
        <f t="shared" si="7"/>
        <v>#NUM!</v>
      </c>
      <c r="S18" s="92" t="e">
        <f t="shared" si="8"/>
        <v>#NUM!</v>
      </c>
      <c r="T18" s="92" t="e">
        <f t="shared" si="9"/>
        <v>#NUM!</v>
      </c>
      <c r="U18" s="92" t="e">
        <f t="shared" si="10"/>
        <v>#N/A</v>
      </c>
      <c r="V18" s="92" t="e">
        <f t="shared" si="11"/>
        <v>#NUM!</v>
      </c>
      <c r="W18" s="92" t="e">
        <f t="shared" si="12"/>
        <v>#NUM!</v>
      </c>
      <c r="X18" s="92" t="e">
        <f t="shared" si="13"/>
        <v>#NUM!</v>
      </c>
      <c r="Y18" s="92" t="e">
        <f t="shared" si="14"/>
        <v>#NUM!</v>
      </c>
      <c r="Z18" s="92" t="e">
        <f t="shared" si="15"/>
        <v>#N/A</v>
      </c>
      <c r="AA18" s="92" t="e">
        <f t="shared" si="16"/>
        <v>#NUM!</v>
      </c>
      <c r="AB18" s="92" t="e">
        <f t="shared" si="17"/>
        <v>#NUM!</v>
      </c>
      <c r="AC18" s="92" t="e">
        <f t="shared" si="18"/>
        <v>#NUM!</v>
      </c>
      <c r="AD18" s="92" t="e">
        <f t="shared" si="19"/>
        <v>#NUM!</v>
      </c>
      <c r="AE18" s="92" t="e">
        <f t="shared" si="20"/>
        <v>#NUM!</v>
      </c>
      <c r="AF18" s="92" t="e">
        <f t="shared" si="21"/>
        <v>#N/A</v>
      </c>
      <c r="AG18" s="92" t="e">
        <f t="shared" si="22"/>
        <v>#NUM!</v>
      </c>
      <c r="AH18" s="92" t="e">
        <f t="shared" si="23"/>
        <v>#NUM!</v>
      </c>
      <c r="AI18" s="92" t="e">
        <f t="shared" si="24"/>
        <v>#NUM!</v>
      </c>
      <c r="AJ18" s="92" t="e">
        <f t="shared" si="25"/>
        <v>#N/A</v>
      </c>
    </row>
    <row r="19" spans="1:36" ht="12.95" customHeight="1" x14ac:dyDescent="0.15">
      <c r="A19" s="91"/>
      <c r="B19" s="107"/>
      <c r="C19" s="107"/>
      <c r="D19" s="91"/>
      <c r="E19" s="91"/>
      <c r="F19" s="4" t="str">
        <f t="shared" si="0"/>
        <v/>
      </c>
      <c r="G19" s="5"/>
      <c r="H19" s="91"/>
      <c r="I19" s="91"/>
      <c r="J19" s="1" t="s">
        <v>15</v>
      </c>
      <c r="K19" s="92" t="e">
        <f t="shared" si="1"/>
        <v>#NUM!</v>
      </c>
      <c r="L19" s="92" t="e">
        <f t="shared" si="2"/>
        <v>#NUM!</v>
      </c>
      <c r="M19" s="92" t="e">
        <f t="shared" si="3"/>
        <v>#NUM!</v>
      </c>
      <c r="N19" s="92" t="e">
        <f t="shared" si="4"/>
        <v>#NUM!</v>
      </c>
      <c r="O19" s="92" t="e">
        <f t="shared" si="5"/>
        <v>#NUM!</v>
      </c>
      <c r="P19" s="92" t="e">
        <f t="shared" si="26"/>
        <v>#N/A</v>
      </c>
      <c r="Q19" s="92" t="e">
        <f t="shared" si="6"/>
        <v>#NUM!</v>
      </c>
      <c r="R19" s="92" t="e">
        <f t="shared" si="7"/>
        <v>#NUM!</v>
      </c>
      <c r="S19" s="92" t="e">
        <f t="shared" si="8"/>
        <v>#NUM!</v>
      </c>
      <c r="T19" s="92" t="e">
        <f t="shared" si="9"/>
        <v>#NUM!</v>
      </c>
      <c r="U19" s="92" t="e">
        <f t="shared" si="10"/>
        <v>#N/A</v>
      </c>
      <c r="V19" s="92" t="e">
        <f t="shared" si="11"/>
        <v>#NUM!</v>
      </c>
      <c r="W19" s="92" t="e">
        <f t="shared" si="12"/>
        <v>#NUM!</v>
      </c>
      <c r="X19" s="92" t="e">
        <f t="shared" si="13"/>
        <v>#NUM!</v>
      </c>
      <c r="Y19" s="92" t="e">
        <f t="shared" si="14"/>
        <v>#NUM!</v>
      </c>
      <c r="Z19" s="92" t="e">
        <f t="shared" si="15"/>
        <v>#N/A</v>
      </c>
      <c r="AA19" s="92" t="e">
        <f t="shared" si="16"/>
        <v>#NUM!</v>
      </c>
      <c r="AB19" s="92" t="e">
        <f t="shared" si="17"/>
        <v>#NUM!</v>
      </c>
      <c r="AC19" s="92" t="e">
        <f t="shared" si="18"/>
        <v>#NUM!</v>
      </c>
      <c r="AD19" s="92" t="e">
        <f t="shared" si="19"/>
        <v>#NUM!</v>
      </c>
      <c r="AE19" s="92" t="e">
        <f t="shared" si="20"/>
        <v>#NUM!</v>
      </c>
      <c r="AF19" s="92" t="e">
        <f t="shared" si="21"/>
        <v>#N/A</v>
      </c>
      <c r="AG19" s="92" t="e">
        <f t="shared" si="22"/>
        <v>#NUM!</v>
      </c>
      <c r="AH19" s="92" t="e">
        <f t="shared" si="23"/>
        <v>#NUM!</v>
      </c>
      <c r="AI19" s="92" t="e">
        <f t="shared" si="24"/>
        <v>#NUM!</v>
      </c>
      <c r="AJ19" s="92" t="e">
        <f t="shared" si="25"/>
        <v>#N/A</v>
      </c>
    </row>
    <row r="20" spans="1:36" ht="12.95" customHeight="1" x14ac:dyDescent="0.15">
      <c r="A20" s="91"/>
      <c r="B20" s="107"/>
      <c r="C20" s="107"/>
      <c r="D20" s="91"/>
      <c r="E20" s="91"/>
      <c r="F20" s="4" t="str">
        <f t="shared" si="0"/>
        <v/>
      </c>
      <c r="G20" s="5"/>
      <c r="H20" s="91"/>
      <c r="I20" s="91"/>
      <c r="J20" s="1" t="s">
        <v>15</v>
      </c>
      <c r="K20" s="92" t="e">
        <f t="shared" si="1"/>
        <v>#NUM!</v>
      </c>
      <c r="L20" s="92" t="e">
        <f t="shared" si="2"/>
        <v>#NUM!</v>
      </c>
      <c r="M20" s="92" t="e">
        <f t="shared" si="3"/>
        <v>#NUM!</v>
      </c>
      <c r="N20" s="92" t="e">
        <f t="shared" si="4"/>
        <v>#NUM!</v>
      </c>
      <c r="O20" s="92" t="e">
        <f t="shared" si="5"/>
        <v>#NUM!</v>
      </c>
      <c r="P20" s="92" t="e">
        <f t="shared" si="26"/>
        <v>#N/A</v>
      </c>
      <c r="Q20" s="92" t="e">
        <f t="shared" si="6"/>
        <v>#NUM!</v>
      </c>
      <c r="R20" s="92" t="e">
        <f t="shared" si="7"/>
        <v>#NUM!</v>
      </c>
      <c r="S20" s="92" t="e">
        <f t="shared" si="8"/>
        <v>#NUM!</v>
      </c>
      <c r="T20" s="92" t="e">
        <f t="shared" si="9"/>
        <v>#NUM!</v>
      </c>
      <c r="U20" s="92" t="e">
        <f t="shared" si="10"/>
        <v>#N/A</v>
      </c>
      <c r="V20" s="92" t="e">
        <f t="shared" si="11"/>
        <v>#NUM!</v>
      </c>
      <c r="W20" s="92" t="e">
        <f t="shared" si="12"/>
        <v>#NUM!</v>
      </c>
      <c r="X20" s="92" t="e">
        <f t="shared" si="13"/>
        <v>#NUM!</v>
      </c>
      <c r="Y20" s="92" t="e">
        <f t="shared" si="14"/>
        <v>#NUM!</v>
      </c>
      <c r="Z20" s="92" t="e">
        <f t="shared" si="15"/>
        <v>#N/A</v>
      </c>
      <c r="AA20" s="92" t="e">
        <f t="shared" si="16"/>
        <v>#NUM!</v>
      </c>
      <c r="AB20" s="92" t="e">
        <f t="shared" si="17"/>
        <v>#NUM!</v>
      </c>
      <c r="AC20" s="92" t="e">
        <f t="shared" si="18"/>
        <v>#NUM!</v>
      </c>
      <c r="AD20" s="92" t="e">
        <f t="shared" si="19"/>
        <v>#NUM!</v>
      </c>
      <c r="AE20" s="92" t="e">
        <f t="shared" si="20"/>
        <v>#NUM!</v>
      </c>
      <c r="AF20" s="92" t="e">
        <f t="shared" si="21"/>
        <v>#N/A</v>
      </c>
      <c r="AG20" s="92" t="e">
        <f t="shared" si="22"/>
        <v>#NUM!</v>
      </c>
      <c r="AH20" s="92" t="e">
        <f t="shared" si="23"/>
        <v>#NUM!</v>
      </c>
      <c r="AI20" s="92" t="e">
        <f t="shared" si="24"/>
        <v>#NUM!</v>
      </c>
      <c r="AJ20" s="92" t="e">
        <f t="shared" si="25"/>
        <v>#N/A</v>
      </c>
    </row>
    <row r="21" spans="1:36" ht="12.95" customHeight="1" x14ac:dyDescent="0.15">
      <c r="A21" s="91"/>
      <c r="B21" s="107"/>
      <c r="C21" s="107"/>
      <c r="D21" s="91"/>
      <c r="E21" s="91"/>
      <c r="F21" s="4" t="str">
        <f t="shared" si="0"/>
        <v/>
      </c>
      <c r="G21" s="5"/>
      <c r="H21" s="91"/>
      <c r="I21" s="91"/>
      <c r="J21" s="1" t="s">
        <v>15</v>
      </c>
      <c r="K21" s="92" t="e">
        <f t="shared" si="1"/>
        <v>#NUM!</v>
      </c>
      <c r="L21" s="92" t="e">
        <f t="shared" si="2"/>
        <v>#NUM!</v>
      </c>
      <c r="M21" s="92" t="e">
        <f t="shared" si="3"/>
        <v>#NUM!</v>
      </c>
      <c r="N21" s="92" t="e">
        <f t="shared" si="4"/>
        <v>#NUM!</v>
      </c>
      <c r="O21" s="92" t="e">
        <f t="shared" si="5"/>
        <v>#NUM!</v>
      </c>
      <c r="P21" s="92" t="e">
        <f t="shared" si="26"/>
        <v>#N/A</v>
      </c>
      <c r="Q21" s="92" t="e">
        <f t="shared" si="6"/>
        <v>#NUM!</v>
      </c>
      <c r="R21" s="92" t="e">
        <f t="shared" si="7"/>
        <v>#NUM!</v>
      </c>
      <c r="S21" s="92" t="e">
        <f t="shared" si="8"/>
        <v>#NUM!</v>
      </c>
      <c r="T21" s="92" t="e">
        <f t="shared" si="9"/>
        <v>#NUM!</v>
      </c>
      <c r="U21" s="92" t="e">
        <f t="shared" si="10"/>
        <v>#N/A</v>
      </c>
      <c r="V21" s="92" t="e">
        <f t="shared" si="11"/>
        <v>#NUM!</v>
      </c>
      <c r="W21" s="92" t="e">
        <f t="shared" si="12"/>
        <v>#NUM!</v>
      </c>
      <c r="X21" s="92" t="e">
        <f t="shared" si="13"/>
        <v>#NUM!</v>
      </c>
      <c r="Y21" s="92" t="e">
        <f t="shared" si="14"/>
        <v>#NUM!</v>
      </c>
      <c r="Z21" s="92" t="e">
        <f t="shared" si="15"/>
        <v>#N/A</v>
      </c>
      <c r="AA21" s="92" t="e">
        <f t="shared" si="16"/>
        <v>#NUM!</v>
      </c>
      <c r="AB21" s="92" t="e">
        <f t="shared" si="17"/>
        <v>#NUM!</v>
      </c>
      <c r="AC21" s="92" t="e">
        <f t="shared" si="18"/>
        <v>#NUM!</v>
      </c>
      <c r="AD21" s="92" t="e">
        <f t="shared" si="19"/>
        <v>#NUM!</v>
      </c>
      <c r="AE21" s="92" t="e">
        <f t="shared" si="20"/>
        <v>#NUM!</v>
      </c>
      <c r="AF21" s="92" t="e">
        <f t="shared" si="21"/>
        <v>#N/A</v>
      </c>
      <c r="AG21" s="92" t="e">
        <f t="shared" si="22"/>
        <v>#NUM!</v>
      </c>
      <c r="AH21" s="92" t="e">
        <f t="shared" si="23"/>
        <v>#NUM!</v>
      </c>
      <c r="AI21" s="92" t="e">
        <f t="shared" si="24"/>
        <v>#NUM!</v>
      </c>
      <c r="AJ21" s="92" t="e">
        <f t="shared" si="25"/>
        <v>#N/A</v>
      </c>
    </row>
    <row r="22" spans="1:36" ht="12.95" customHeight="1" x14ac:dyDescent="0.15">
      <c r="A22" s="91"/>
      <c r="B22" s="107"/>
      <c r="C22" s="107"/>
      <c r="D22" s="91"/>
      <c r="E22" s="91"/>
      <c r="F22" s="4" t="str">
        <f t="shared" si="0"/>
        <v/>
      </c>
      <c r="G22" s="5"/>
      <c r="H22" s="91"/>
      <c r="I22" s="91"/>
      <c r="J22" s="1" t="s">
        <v>15</v>
      </c>
      <c r="K22" s="92" t="e">
        <f t="shared" si="1"/>
        <v>#NUM!</v>
      </c>
      <c r="L22" s="92" t="e">
        <f t="shared" si="2"/>
        <v>#NUM!</v>
      </c>
      <c r="M22" s="92" t="e">
        <f t="shared" si="3"/>
        <v>#NUM!</v>
      </c>
      <c r="N22" s="92" t="e">
        <f t="shared" si="4"/>
        <v>#NUM!</v>
      </c>
      <c r="O22" s="92" t="e">
        <f t="shared" si="5"/>
        <v>#NUM!</v>
      </c>
      <c r="P22" s="92" t="e">
        <f t="shared" si="26"/>
        <v>#N/A</v>
      </c>
      <c r="Q22" s="92" t="e">
        <f t="shared" si="6"/>
        <v>#NUM!</v>
      </c>
      <c r="R22" s="92" t="e">
        <f t="shared" si="7"/>
        <v>#NUM!</v>
      </c>
      <c r="S22" s="92" t="e">
        <f t="shared" si="8"/>
        <v>#NUM!</v>
      </c>
      <c r="T22" s="92" t="e">
        <f t="shared" si="9"/>
        <v>#NUM!</v>
      </c>
      <c r="U22" s="92" t="e">
        <f t="shared" si="10"/>
        <v>#N/A</v>
      </c>
      <c r="V22" s="92" t="e">
        <f t="shared" si="11"/>
        <v>#NUM!</v>
      </c>
      <c r="W22" s="92" t="e">
        <f t="shared" si="12"/>
        <v>#NUM!</v>
      </c>
      <c r="X22" s="92" t="e">
        <f t="shared" si="13"/>
        <v>#NUM!</v>
      </c>
      <c r="Y22" s="92" t="e">
        <f t="shared" si="14"/>
        <v>#NUM!</v>
      </c>
      <c r="Z22" s="92" t="e">
        <f t="shared" si="15"/>
        <v>#N/A</v>
      </c>
      <c r="AA22" s="92" t="e">
        <f t="shared" si="16"/>
        <v>#NUM!</v>
      </c>
      <c r="AB22" s="92" t="e">
        <f t="shared" si="17"/>
        <v>#NUM!</v>
      </c>
      <c r="AC22" s="92" t="e">
        <f t="shared" si="18"/>
        <v>#NUM!</v>
      </c>
      <c r="AD22" s="92" t="e">
        <f t="shared" si="19"/>
        <v>#NUM!</v>
      </c>
      <c r="AE22" s="92" t="e">
        <f t="shared" si="20"/>
        <v>#NUM!</v>
      </c>
      <c r="AF22" s="92" t="e">
        <f t="shared" si="21"/>
        <v>#N/A</v>
      </c>
      <c r="AG22" s="92" t="e">
        <f t="shared" si="22"/>
        <v>#NUM!</v>
      </c>
      <c r="AH22" s="92" t="e">
        <f t="shared" si="23"/>
        <v>#NUM!</v>
      </c>
      <c r="AI22" s="92" t="e">
        <f t="shared" si="24"/>
        <v>#NUM!</v>
      </c>
      <c r="AJ22" s="92" t="e">
        <f t="shared" si="25"/>
        <v>#N/A</v>
      </c>
    </row>
    <row r="23" spans="1:36" ht="12.95" customHeight="1" x14ac:dyDescent="0.15">
      <c r="A23" s="91"/>
      <c r="B23" s="107"/>
      <c r="C23" s="107"/>
      <c r="D23" s="91"/>
      <c r="E23" s="91"/>
      <c r="F23" s="4" t="str">
        <f t="shared" si="0"/>
        <v/>
      </c>
      <c r="G23" s="5"/>
      <c r="H23" s="91"/>
      <c r="I23" s="91"/>
      <c r="J23" s="1" t="s">
        <v>15</v>
      </c>
      <c r="K23" s="92" t="e">
        <f t="shared" si="1"/>
        <v>#NUM!</v>
      </c>
      <c r="L23" s="92" t="e">
        <f t="shared" si="2"/>
        <v>#NUM!</v>
      </c>
      <c r="M23" s="92" t="e">
        <f t="shared" si="3"/>
        <v>#NUM!</v>
      </c>
      <c r="N23" s="92" t="e">
        <f t="shared" si="4"/>
        <v>#NUM!</v>
      </c>
      <c r="O23" s="92" t="e">
        <f t="shared" si="5"/>
        <v>#NUM!</v>
      </c>
      <c r="P23" s="92" t="e">
        <f t="shared" si="26"/>
        <v>#N/A</v>
      </c>
      <c r="Q23" s="92" t="e">
        <f t="shared" si="6"/>
        <v>#NUM!</v>
      </c>
      <c r="R23" s="92" t="e">
        <f t="shared" si="7"/>
        <v>#NUM!</v>
      </c>
      <c r="S23" s="92" t="e">
        <f t="shared" si="8"/>
        <v>#NUM!</v>
      </c>
      <c r="T23" s="92" t="e">
        <f t="shared" si="9"/>
        <v>#NUM!</v>
      </c>
      <c r="U23" s="92" t="e">
        <f t="shared" si="10"/>
        <v>#N/A</v>
      </c>
      <c r="V23" s="92" t="e">
        <f t="shared" si="11"/>
        <v>#NUM!</v>
      </c>
      <c r="W23" s="92" t="e">
        <f t="shared" si="12"/>
        <v>#NUM!</v>
      </c>
      <c r="X23" s="92" t="e">
        <f t="shared" si="13"/>
        <v>#NUM!</v>
      </c>
      <c r="Y23" s="92" t="e">
        <f t="shared" si="14"/>
        <v>#NUM!</v>
      </c>
      <c r="Z23" s="92" t="e">
        <f t="shared" si="15"/>
        <v>#N/A</v>
      </c>
      <c r="AA23" s="92" t="e">
        <f t="shared" si="16"/>
        <v>#NUM!</v>
      </c>
      <c r="AB23" s="92" t="e">
        <f t="shared" si="17"/>
        <v>#NUM!</v>
      </c>
      <c r="AC23" s="92" t="e">
        <f t="shared" si="18"/>
        <v>#NUM!</v>
      </c>
      <c r="AD23" s="92" t="e">
        <f t="shared" si="19"/>
        <v>#NUM!</v>
      </c>
      <c r="AE23" s="92" t="e">
        <f t="shared" si="20"/>
        <v>#NUM!</v>
      </c>
      <c r="AF23" s="92" t="e">
        <f t="shared" si="21"/>
        <v>#N/A</v>
      </c>
      <c r="AG23" s="92" t="e">
        <f t="shared" si="22"/>
        <v>#NUM!</v>
      </c>
      <c r="AH23" s="92" t="e">
        <f t="shared" si="23"/>
        <v>#NUM!</v>
      </c>
      <c r="AI23" s="92" t="e">
        <f t="shared" si="24"/>
        <v>#NUM!</v>
      </c>
      <c r="AJ23" s="92" t="e">
        <f t="shared" si="25"/>
        <v>#N/A</v>
      </c>
    </row>
    <row r="24" spans="1:36" ht="12.95" customHeight="1" x14ac:dyDescent="0.15">
      <c r="A24" s="91"/>
      <c r="B24" s="107"/>
      <c r="C24" s="107"/>
      <c r="D24" s="91"/>
      <c r="E24" s="91"/>
      <c r="F24" s="4" t="str">
        <f t="shared" si="0"/>
        <v/>
      </c>
      <c r="G24" s="91"/>
      <c r="H24" s="91"/>
      <c r="I24" s="91"/>
      <c r="J24" s="1" t="s">
        <v>15</v>
      </c>
      <c r="K24" s="92" t="e">
        <f t="shared" si="1"/>
        <v>#NUM!</v>
      </c>
      <c r="L24" s="92" t="e">
        <f t="shared" si="2"/>
        <v>#NUM!</v>
      </c>
      <c r="M24" s="92" t="e">
        <f t="shared" si="3"/>
        <v>#NUM!</v>
      </c>
      <c r="N24" s="92" t="e">
        <f t="shared" si="4"/>
        <v>#NUM!</v>
      </c>
      <c r="O24" s="92" t="e">
        <f t="shared" si="5"/>
        <v>#NUM!</v>
      </c>
      <c r="P24" s="92" t="e">
        <f t="shared" si="26"/>
        <v>#N/A</v>
      </c>
      <c r="Q24" s="92" t="e">
        <f t="shared" si="6"/>
        <v>#NUM!</v>
      </c>
      <c r="R24" s="92" t="e">
        <f t="shared" si="7"/>
        <v>#NUM!</v>
      </c>
      <c r="S24" s="92" t="e">
        <f t="shared" si="8"/>
        <v>#NUM!</v>
      </c>
      <c r="T24" s="92" t="e">
        <f t="shared" si="9"/>
        <v>#NUM!</v>
      </c>
      <c r="U24" s="92" t="e">
        <f t="shared" si="10"/>
        <v>#N/A</v>
      </c>
      <c r="V24" s="92" t="e">
        <f t="shared" si="11"/>
        <v>#NUM!</v>
      </c>
      <c r="W24" s="92" t="e">
        <f t="shared" si="12"/>
        <v>#NUM!</v>
      </c>
      <c r="X24" s="92" t="e">
        <f t="shared" si="13"/>
        <v>#NUM!</v>
      </c>
      <c r="Y24" s="92" t="e">
        <f t="shared" si="14"/>
        <v>#NUM!</v>
      </c>
      <c r="Z24" s="92" t="e">
        <f t="shared" si="15"/>
        <v>#N/A</v>
      </c>
      <c r="AA24" s="92" t="e">
        <f t="shared" si="16"/>
        <v>#NUM!</v>
      </c>
      <c r="AB24" s="92" t="e">
        <f t="shared" si="17"/>
        <v>#NUM!</v>
      </c>
      <c r="AC24" s="92" t="e">
        <f t="shared" si="18"/>
        <v>#NUM!</v>
      </c>
      <c r="AD24" s="92" t="e">
        <f t="shared" si="19"/>
        <v>#NUM!</v>
      </c>
      <c r="AE24" s="92" t="e">
        <f t="shared" si="20"/>
        <v>#NUM!</v>
      </c>
      <c r="AF24" s="92" t="e">
        <f t="shared" si="21"/>
        <v>#N/A</v>
      </c>
      <c r="AG24" s="92" t="e">
        <f t="shared" si="22"/>
        <v>#NUM!</v>
      </c>
      <c r="AH24" s="92" t="e">
        <f t="shared" si="23"/>
        <v>#NUM!</v>
      </c>
      <c r="AI24" s="92" t="e">
        <f t="shared" si="24"/>
        <v>#NUM!</v>
      </c>
      <c r="AJ24" s="92" t="e">
        <f t="shared" si="25"/>
        <v>#N/A</v>
      </c>
    </row>
    <row r="25" spans="1:36" ht="12.95" customHeight="1" x14ac:dyDescent="0.15">
      <c r="A25" s="91"/>
      <c r="B25" s="107"/>
      <c r="C25" s="107"/>
      <c r="D25" s="91"/>
      <c r="E25" s="91"/>
      <c r="F25" s="4" t="str">
        <f t="shared" si="0"/>
        <v/>
      </c>
      <c r="G25" s="6"/>
      <c r="H25" s="91"/>
      <c r="I25" s="91"/>
      <c r="J25" s="1" t="s">
        <v>15</v>
      </c>
      <c r="K25" s="92" t="e">
        <f t="shared" si="1"/>
        <v>#NUM!</v>
      </c>
      <c r="L25" s="92" t="e">
        <f t="shared" si="2"/>
        <v>#NUM!</v>
      </c>
      <c r="M25" s="92" t="e">
        <f t="shared" si="3"/>
        <v>#NUM!</v>
      </c>
      <c r="N25" s="92" t="e">
        <f t="shared" si="4"/>
        <v>#NUM!</v>
      </c>
      <c r="O25" s="92" t="e">
        <f t="shared" si="5"/>
        <v>#NUM!</v>
      </c>
      <c r="P25" s="92" t="e">
        <f t="shared" si="26"/>
        <v>#N/A</v>
      </c>
      <c r="Q25" s="92" t="e">
        <f t="shared" si="6"/>
        <v>#NUM!</v>
      </c>
      <c r="R25" s="92" t="e">
        <f t="shared" si="7"/>
        <v>#NUM!</v>
      </c>
      <c r="S25" s="92" t="e">
        <f t="shared" si="8"/>
        <v>#NUM!</v>
      </c>
      <c r="T25" s="92" t="e">
        <f t="shared" si="9"/>
        <v>#NUM!</v>
      </c>
      <c r="U25" s="92" t="e">
        <f t="shared" si="10"/>
        <v>#N/A</v>
      </c>
      <c r="V25" s="92" t="e">
        <f t="shared" si="11"/>
        <v>#NUM!</v>
      </c>
      <c r="W25" s="92" t="e">
        <f t="shared" si="12"/>
        <v>#NUM!</v>
      </c>
      <c r="X25" s="92" t="e">
        <f t="shared" si="13"/>
        <v>#NUM!</v>
      </c>
      <c r="Y25" s="92" t="e">
        <f t="shared" si="14"/>
        <v>#NUM!</v>
      </c>
      <c r="Z25" s="92" t="e">
        <f t="shared" si="15"/>
        <v>#N/A</v>
      </c>
      <c r="AA25" s="92" t="e">
        <f t="shared" si="16"/>
        <v>#NUM!</v>
      </c>
      <c r="AB25" s="92" t="e">
        <f t="shared" si="17"/>
        <v>#NUM!</v>
      </c>
      <c r="AC25" s="92" t="e">
        <f t="shared" si="18"/>
        <v>#NUM!</v>
      </c>
      <c r="AD25" s="92" t="e">
        <f t="shared" si="19"/>
        <v>#NUM!</v>
      </c>
      <c r="AE25" s="92" t="e">
        <f t="shared" si="20"/>
        <v>#NUM!</v>
      </c>
      <c r="AF25" s="92" t="e">
        <f t="shared" si="21"/>
        <v>#N/A</v>
      </c>
      <c r="AG25" s="92" t="e">
        <f t="shared" si="22"/>
        <v>#NUM!</v>
      </c>
      <c r="AH25" s="92" t="e">
        <f t="shared" si="23"/>
        <v>#NUM!</v>
      </c>
      <c r="AI25" s="92" t="e">
        <f t="shared" si="24"/>
        <v>#NUM!</v>
      </c>
      <c r="AJ25" s="92" t="e">
        <f t="shared" si="25"/>
        <v>#N/A</v>
      </c>
    </row>
    <row r="26" spans="1:36" ht="12.95" customHeight="1" x14ac:dyDescent="0.15">
      <c r="A26" s="91"/>
      <c r="B26" s="107"/>
      <c r="C26" s="107"/>
      <c r="D26" s="91"/>
      <c r="E26" s="91"/>
      <c r="F26" s="4" t="str">
        <f t="shared" si="0"/>
        <v/>
      </c>
      <c r="G26" s="7"/>
      <c r="H26" s="91"/>
      <c r="I26" s="91"/>
      <c r="J26" s="1" t="s">
        <v>15</v>
      </c>
      <c r="K26" s="92" t="e">
        <f t="shared" si="1"/>
        <v>#NUM!</v>
      </c>
      <c r="L26" s="92" t="e">
        <f t="shared" si="2"/>
        <v>#NUM!</v>
      </c>
      <c r="M26" s="92" t="e">
        <f t="shared" si="3"/>
        <v>#NUM!</v>
      </c>
      <c r="N26" s="92" t="e">
        <f t="shared" si="4"/>
        <v>#NUM!</v>
      </c>
      <c r="O26" s="92" t="e">
        <f t="shared" si="5"/>
        <v>#NUM!</v>
      </c>
      <c r="P26" s="92" t="e">
        <f t="shared" si="26"/>
        <v>#N/A</v>
      </c>
      <c r="Q26" s="92" t="e">
        <f t="shared" si="6"/>
        <v>#NUM!</v>
      </c>
      <c r="R26" s="92" t="e">
        <f t="shared" si="7"/>
        <v>#NUM!</v>
      </c>
      <c r="S26" s="92" t="e">
        <f t="shared" si="8"/>
        <v>#NUM!</v>
      </c>
      <c r="T26" s="92" t="e">
        <f t="shared" si="9"/>
        <v>#NUM!</v>
      </c>
      <c r="U26" s="92" t="e">
        <f t="shared" si="10"/>
        <v>#N/A</v>
      </c>
      <c r="V26" s="92" t="e">
        <f t="shared" si="11"/>
        <v>#NUM!</v>
      </c>
      <c r="W26" s="92" t="e">
        <f t="shared" si="12"/>
        <v>#NUM!</v>
      </c>
      <c r="X26" s="92" t="e">
        <f t="shared" si="13"/>
        <v>#NUM!</v>
      </c>
      <c r="Y26" s="92" t="e">
        <f t="shared" si="14"/>
        <v>#NUM!</v>
      </c>
      <c r="Z26" s="92" t="e">
        <f t="shared" si="15"/>
        <v>#N/A</v>
      </c>
      <c r="AA26" s="92" t="e">
        <f t="shared" si="16"/>
        <v>#NUM!</v>
      </c>
      <c r="AB26" s="92" t="e">
        <f t="shared" si="17"/>
        <v>#NUM!</v>
      </c>
      <c r="AC26" s="92" t="e">
        <f t="shared" si="18"/>
        <v>#NUM!</v>
      </c>
      <c r="AD26" s="92" t="e">
        <f t="shared" si="19"/>
        <v>#NUM!</v>
      </c>
      <c r="AE26" s="92" t="e">
        <f t="shared" si="20"/>
        <v>#NUM!</v>
      </c>
      <c r="AF26" s="92" t="e">
        <f t="shared" si="21"/>
        <v>#N/A</v>
      </c>
      <c r="AG26" s="92" t="e">
        <f t="shared" si="22"/>
        <v>#NUM!</v>
      </c>
      <c r="AH26" s="92" t="e">
        <f t="shared" si="23"/>
        <v>#NUM!</v>
      </c>
      <c r="AI26" s="92" t="e">
        <f t="shared" si="24"/>
        <v>#NUM!</v>
      </c>
      <c r="AJ26" s="92" t="e">
        <f t="shared" si="25"/>
        <v>#N/A</v>
      </c>
    </row>
    <row r="27" spans="1:36" ht="12.95" customHeight="1" x14ac:dyDescent="0.15">
      <c r="A27" s="91"/>
      <c r="B27" s="107"/>
      <c r="C27" s="107"/>
      <c r="D27" s="91"/>
      <c r="E27" s="91"/>
      <c r="F27" s="4" t="str">
        <f t="shared" si="0"/>
        <v/>
      </c>
      <c r="G27" s="91"/>
      <c r="H27" s="91"/>
      <c r="I27" s="91"/>
      <c r="J27" s="1" t="s">
        <v>15</v>
      </c>
      <c r="K27" s="92" t="e">
        <f t="shared" si="1"/>
        <v>#NUM!</v>
      </c>
      <c r="L27" s="92" t="e">
        <f t="shared" si="2"/>
        <v>#NUM!</v>
      </c>
      <c r="M27" s="92" t="e">
        <f t="shared" si="3"/>
        <v>#NUM!</v>
      </c>
      <c r="N27" s="92" t="e">
        <f t="shared" si="4"/>
        <v>#NUM!</v>
      </c>
      <c r="O27" s="92" t="e">
        <f t="shared" si="5"/>
        <v>#NUM!</v>
      </c>
      <c r="P27" s="92" t="e">
        <f t="shared" si="26"/>
        <v>#N/A</v>
      </c>
      <c r="Q27" s="92" t="e">
        <f t="shared" si="6"/>
        <v>#NUM!</v>
      </c>
      <c r="R27" s="92" t="e">
        <f t="shared" si="7"/>
        <v>#NUM!</v>
      </c>
      <c r="S27" s="92" t="e">
        <f t="shared" si="8"/>
        <v>#NUM!</v>
      </c>
      <c r="T27" s="92" t="e">
        <f t="shared" si="9"/>
        <v>#NUM!</v>
      </c>
      <c r="U27" s="92" t="e">
        <f t="shared" si="10"/>
        <v>#N/A</v>
      </c>
      <c r="V27" s="92" t="e">
        <f t="shared" si="11"/>
        <v>#NUM!</v>
      </c>
      <c r="W27" s="92" t="e">
        <f t="shared" si="12"/>
        <v>#NUM!</v>
      </c>
      <c r="X27" s="92" t="e">
        <f t="shared" si="13"/>
        <v>#NUM!</v>
      </c>
      <c r="Y27" s="92" t="e">
        <f t="shared" si="14"/>
        <v>#NUM!</v>
      </c>
      <c r="Z27" s="92" t="e">
        <f t="shared" si="15"/>
        <v>#N/A</v>
      </c>
      <c r="AA27" s="92" t="e">
        <f t="shared" si="16"/>
        <v>#NUM!</v>
      </c>
      <c r="AB27" s="92" t="e">
        <f t="shared" si="17"/>
        <v>#NUM!</v>
      </c>
      <c r="AC27" s="92" t="e">
        <f t="shared" si="18"/>
        <v>#NUM!</v>
      </c>
      <c r="AD27" s="92" t="e">
        <f t="shared" si="19"/>
        <v>#NUM!</v>
      </c>
      <c r="AE27" s="92" t="e">
        <f t="shared" si="20"/>
        <v>#NUM!</v>
      </c>
      <c r="AF27" s="92" t="e">
        <f t="shared" si="21"/>
        <v>#N/A</v>
      </c>
      <c r="AG27" s="92" t="e">
        <f t="shared" si="22"/>
        <v>#NUM!</v>
      </c>
      <c r="AH27" s="92" t="e">
        <f t="shared" si="23"/>
        <v>#NUM!</v>
      </c>
      <c r="AI27" s="92" t="e">
        <f t="shared" si="24"/>
        <v>#NUM!</v>
      </c>
      <c r="AJ27" s="92" t="e">
        <f t="shared" si="25"/>
        <v>#N/A</v>
      </c>
    </row>
    <row r="28" spans="1:36" ht="12.95" customHeight="1" x14ac:dyDescent="0.15">
      <c r="A28" s="91"/>
      <c r="B28" s="107"/>
      <c r="C28" s="107"/>
      <c r="D28" s="91"/>
      <c r="E28" s="91"/>
      <c r="F28" s="4" t="str">
        <f t="shared" si="0"/>
        <v/>
      </c>
      <c r="G28" s="91"/>
      <c r="H28" s="91"/>
      <c r="I28" s="91"/>
      <c r="J28" s="1" t="s">
        <v>15</v>
      </c>
      <c r="K28" s="92" t="e">
        <f t="shared" si="1"/>
        <v>#NUM!</v>
      </c>
      <c r="L28" s="92" t="e">
        <f t="shared" si="2"/>
        <v>#NUM!</v>
      </c>
      <c r="M28" s="92" t="e">
        <f t="shared" si="3"/>
        <v>#NUM!</v>
      </c>
      <c r="N28" s="92" t="e">
        <f t="shared" si="4"/>
        <v>#NUM!</v>
      </c>
      <c r="O28" s="92" t="e">
        <f t="shared" si="5"/>
        <v>#NUM!</v>
      </c>
      <c r="P28" s="92" t="e">
        <f t="shared" si="26"/>
        <v>#N/A</v>
      </c>
      <c r="Q28" s="92" t="e">
        <f t="shared" si="6"/>
        <v>#NUM!</v>
      </c>
      <c r="R28" s="92" t="e">
        <f t="shared" si="7"/>
        <v>#NUM!</v>
      </c>
      <c r="S28" s="92" t="e">
        <f t="shared" si="8"/>
        <v>#NUM!</v>
      </c>
      <c r="T28" s="92" t="e">
        <f t="shared" si="9"/>
        <v>#NUM!</v>
      </c>
      <c r="U28" s="92" t="e">
        <f t="shared" si="10"/>
        <v>#N/A</v>
      </c>
      <c r="V28" s="92" t="e">
        <f t="shared" si="11"/>
        <v>#NUM!</v>
      </c>
      <c r="W28" s="92" t="e">
        <f t="shared" si="12"/>
        <v>#NUM!</v>
      </c>
      <c r="X28" s="92" t="e">
        <f t="shared" si="13"/>
        <v>#NUM!</v>
      </c>
      <c r="Y28" s="92" t="e">
        <f t="shared" si="14"/>
        <v>#NUM!</v>
      </c>
      <c r="Z28" s="92" t="e">
        <f t="shared" si="15"/>
        <v>#N/A</v>
      </c>
      <c r="AA28" s="92" t="e">
        <f t="shared" si="16"/>
        <v>#NUM!</v>
      </c>
      <c r="AB28" s="92" t="e">
        <f t="shared" si="17"/>
        <v>#NUM!</v>
      </c>
      <c r="AC28" s="92" t="e">
        <f t="shared" si="18"/>
        <v>#NUM!</v>
      </c>
      <c r="AD28" s="92" t="e">
        <f t="shared" si="19"/>
        <v>#NUM!</v>
      </c>
      <c r="AE28" s="92" t="e">
        <f t="shared" si="20"/>
        <v>#NUM!</v>
      </c>
      <c r="AF28" s="92" t="e">
        <f t="shared" si="21"/>
        <v>#N/A</v>
      </c>
      <c r="AG28" s="92" t="e">
        <f t="shared" si="22"/>
        <v>#NUM!</v>
      </c>
      <c r="AH28" s="92" t="e">
        <f t="shared" si="23"/>
        <v>#NUM!</v>
      </c>
      <c r="AI28" s="92" t="e">
        <f t="shared" si="24"/>
        <v>#NUM!</v>
      </c>
      <c r="AJ28" s="92" t="e">
        <f t="shared" si="25"/>
        <v>#N/A</v>
      </c>
    </row>
    <row r="29" spans="1:36" ht="12.95" customHeight="1" x14ac:dyDescent="0.15">
      <c r="A29" s="91"/>
      <c r="B29" s="107"/>
      <c r="C29" s="107"/>
      <c r="D29" s="91"/>
      <c r="E29" s="91"/>
      <c r="F29" s="4" t="str">
        <f t="shared" si="0"/>
        <v/>
      </c>
      <c r="G29" s="91"/>
      <c r="H29" s="91"/>
      <c r="I29" s="91"/>
      <c r="J29" s="1" t="s">
        <v>15</v>
      </c>
      <c r="K29" s="92" t="e">
        <f t="shared" si="1"/>
        <v>#NUM!</v>
      </c>
      <c r="L29" s="92" t="e">
        <f t="shared" si="2"/>
        <v>#NUM!</v>
      </c>
      <c r="M29" s="92" t="e">
        <f t="shared" si="3"/>
        <v>#NUM!</v>
      </c>
      <c r="N29" s="92" t="e">
        <f t="shared" si="4"/>
        <v>#NUM!</v>
      </c>
      <c r="O29" s="92" t="e">
        <f t="shared" si="5"/>
        <v>#NUM!</v>
      </c>
      <c r="P29" s="92" t="e">
        <f t="shared" si="26"/>
        <v>#N/A</v>
      </c>
      <c r="Q29" s="92" t="e">
        <f t="shared" si="6"/>
        <v>#NUM!</v>
      </c>
      <c r="R29" s="92" t="e">
        <f t="shared" si="7"/>
        <v>#NUM!</v>
      </c>
      <c r="S29" s="92" t="e">
        <f t="shared" si="8"/>
        <v>#NUM!</v>
      </c>
      <c r="T29" s="92" t="e">
        <f t="shared" si="9"/>
        <v>#NUM!</v>
      </c>
      <c r="U29" s="92" t="e">
        <f t="shared" si="10"/>
        <v>#N/A</v>
      </c>
      <c r="V29" s="92" t="e">
        <f t="shared" si="11"/>
        <v>#NUM!</v>
      </c>
      <c r="W29" s="92" t="e">
        <f t="shared" si="12"/>
        <v>#NUM!</v>
      </c>
      <c r="X29" s="92" t="e">
        <f t="shared" si="13"/>
        <v>#NUM!</v>
      </c>
      <c r="Y29" s="92" t="e">
        <f t="shared" si="14"/>
        <v>#NUM!</v>
      </c>
      <c r="Z29" s="92" t="e">
        <f t="shared" si="15"/>
        <v>#N/A</v>
      </c>
      <c r="AA29" s="92" t="e">
        <f t="shared" si="16"/>
        <v>#NUM!</v>
      </c>
      <c r="AB29" s="92" t="e">
        <f t="shared" si="17"/>
        <v>#NUM!</v>
      </c>
      <c r="AC29" s="92" t="e">
        <f t="shared" si="18"/>
        <v>#NUM!</v>
      </c>
      <c r="AD29" s="92" t="e">
        <f t="shared" si="19"/>
        <v>#NUM!</v>
      </c>
      <c r="AE29" s="92" t="e">
        <f t="shared" si="20"/>
        <v>#NUM!</v>
      </c>
      <c r="AF29" s="92" t="e">
        <f t="shared" si="21"/>
        <v>#N/A</v>
      </c>
      <c r="AG29" s="92" t="e">
        <f t="shared" si="22"/>
        <v>#NUM!</v>
      </c>
      <c r="AH29" s="92" t="e">
        <f t="shared" si="23"/>
        <v>#NUM!</v>
      </c>
      <c r="AI29" s="92" t="e">
        <f t="shared" si="24"/>
        <v>#NUM!</v>
      </c>
      <c r="AJ29" s="92" t="e">
        <f t="shared" si="25"/>
        <v>#N/A</v>
      </c>
    </row>
    <row r="30" spans="1:36" ht="12.95" customHeight="1" x14ac:dyDescent="0.15">
      <c r="A30" s="91"/>
      <c r="B30" s="107"/>
      <c r="C30" s="107"/>
      <c r="D30" s="91"/>
      <c r="E30" s="91"/>
      <c r="F30" s="4" t="str">
        <f t="shared" si="0"/>
        <v/>
      </c>
      <c r="G30" s="6"/>
      <c r="H30" s="91"/>
      <c r="I30" s="91"/>
      <c r="J30" s="1" t="s">
        <v>15</v>
      </c>
      <c r="K30" s="92" t="e">
        <f t="shared" si="1"/>
        <v>#NUM!</v>
      </c>
      <c r="L30" s="92" t="e">
        <f t="shared" si="2"/>
        <v>#NUM!</v>
      </c>
      <c r="M30" s="92" t="e">
        <f t="shared" si="3"/>
        <v>#NUM!</v>
      </c>
      <c r="N30" s="92" t="e">
        <f t="shared" si="4"/>
        <v>#NUM!</v>
      </c>
      <c r="O30" s="92" t="e">
        <f t="shared" si="5"/>
        <v>#NUM!</v>
      </c>
      <c r="P30" s="92" t="e">
        <f t="shared" si="26"/>
        <v>#N/A</v>
      </c>
      <c r="Q30" s="92" t="e">
        <f t="shared" si="6"/>
        <v>#NUM!</v>
      </c>
      <c r="R30" s="92" t="e">
        <f t="shared" si="7"/>
        <v>#NUM!</v>
      </c>
      <c r="S30" s="92" t="e">
        <f t="shared" si="8"/>
        <v>#NUM!</v>
      </c>
      <c r="T30" s="92" t="e">
        <f t="shared" si="9"/>
        <v>#NUM!</v>
      </c>
      <c r="U30" s="92" t="e">
        <f t="shared" si="10"/>
        <v>#N/A</v>
      </c>
      <c r="V30" s="92" t="e">
        <f t="shared" si="11"/>
        <v>#NUM!</v>
      </c>
      <c r="W30" s="92" t="e">
        <f t="shared" si="12"/>
        <v>#NUM!</v>
      </c>
      <c r="X30" s="92" t="e">
        <f t="shared" si="13"/>
        <v>#NUM!</v>
      </c>
      <c r="Y30" s="92" t="e">
        <f t="shared" si="14"/>
        <v>#NUM!</v>
      </c>
      <c r="Z30" s="92" t="e">
        <f t="shared" si="15"/>
        <v>#N/A</v>
      </c>
      <c r="AA30" s="92" t="e">
        <f t="shared" si="16"/>
        <v>#NUM!</v>
      </c>
      <c r="AB30" s="92" t="e">
        <f t="shared" si="17"/>
        <v>#NUM!</v>
      </c>
      <c r="AC30" s="92" t="e">
        <f t="shared" si="18"/>
        <v>#NUM!</v>
      </c>
      <c r="AD30" s="92" t="e">
        <f t="shared" si="19"/>
        <v>#NUM!</v>
      </c>
      <c r="AE30" s="92" t="e">
        <f t="shared" si="20"/>
        <v>#NUM!</v>
      </c>
      <c r="AF30" s="92" t="e">
        <f t="shared" si="21"/>
        <v>#N/A</v>
      </c>
      <c r="AG30" s="92" t="e">
        <f t="shared" si="22"/>
        <v>#NUM!</v>
      </c>
      <c r="AH30" s="92" t="e">
        <f t="shared" si="23"/>
        <v>#NUM!</v>
      </c>
      <c r="AI30" s="92" t="e">
        <f t="shared" si="24"/>
        <v>#NUM!</v>
      </c>
      <c r="AJ30" s="92" t="e">
        <f t="shared" si="25"/>
        <v>#N/A</v>
      </c>
    </row>
    <row r="31" spans="1:36" ht="12.95" customHeight="1" x14ac:dyDescent="0.15">
      <c r="A31" s="91"/>
      <c r="B31" s="107"/>
      <c r="C31" s="107"/>
      <c r="D31" s="91"/>
      <c r="E31" s="91"/>
      <c r="F31" s="4" t="str">
        <f t="shared" si="0"/>
        <v/>
      </c>
      <c r="G31" s="91"/>
      <c r="H31" s="91"/>
      <c r="I31" s="91"/>
      <c r="J31" s="1" t="s">
        <v>15</v>
      </c>
      <c r="K31" s="92" t="e">
        <f t="shared" si="1"/>
        <v>#NUM!</v>
      </c>
      <c r="L31" s="92" t="e">
        <f t="shared" si="2"/>
        <v>#NUM!</v>
      </c>
      <c r="M31" s="92" t="e">
        <f t="shared" si="3"/>
        <v>#NUM!</v>
      </c>
      <c r="N31" s="92" t="e">
        <f t="shared" si="4"/>
        <v>#NUM!</v>
      </c>
      <c r="O31" s="92" t="e">
        <f t="shared" si="5"/>
        <v>#NUM!</v>
      </c>
      <c r="P31" s="92" t="e">
        <f t="shared" si="26"/>
        <v>#N/A</v>
      </c>
      <c r="Q31" s="92" t="e">
        <f t="shared" si="6"/>
        <v>#NUM!</v>
      </c>
      <c r="R31" s="92" t="e">
        <f t="shared" si="7"/>
        <v>#NUM!</v>
      </c>
      <c r="S31" s="92" t="e">
        <f t="shared" si="8"/>
        <v>#NUM!</v>
      </c>
      <c r="T31" s="92" t="e">
        <f t="shared" si="9"/>
        <v>#NUM!</v>
      </c>
      <c r="U31" s="92" t="e">
        <f t="shared" si="10"/>
        <v>#N/A</v>
      </c>
      <c r="V31" s="92" t="e">
        <f t="shared" si="11"/>
        <v>#NUM!</v>
      </c>
      <c r="W31" s="92" t="e">
        <f t="shared" si="12"/>
        <v>#NUM!</v>
      </c>
      <c r="X31" s="92" t="e">
        <f t="shared" si="13"/>
        <v>#NUM!</v>
      </c>
      <c r="Y31" s="92" t="e">
        <f t="shared" si="14"/>
        <v>#NUM!</v>
      </c>
      <c r="Z31" s="92" t="e">
        <f t="shared" si="15"/>
        <v>#N/A</v>
      </c>
      <c r="AA31" s="92" t="e">
        <f t="shared" si="16"/>
        <v>#NUM!</v>
      </c>
      <c r="AB31" s="92" t="e">
        <f t="shared" si="17"/>
        <v>#NUM!</v>
      </c>
      <c r="AC31" s="92" t="e">
        <f t="shared" si="18"/>
        <v>#NUM!</v>
      </c>
      <c r="AD31" s="92" t="e">
        <f t="shared" si="19"/>
        <v>#NUM!</v>
      </c>
      <c r="AE31" s="92" t="e">
        <f t="shared" si="20"/>
        <v>#NUM!</v>
      </c>
      <c r="AF31" s="92" t="e">
        <f t="shared" si="21"/>
        <v>#N/A</v>
      </c>
      <c r="AG31" s="92" t="e">
        <f t="shared" si="22"/>
        <v>#NUM!</v>
      </c>
      <c r="AH31" s="92" t="e">
        <f t="shared" si="23"/>
        <v>#NUM!</v>
      </c>
      <c r="AI31" s="92" t="e">
        <f t="shared" si="24"/>
        <v>#NUM!</v>
      </c>
      <c r="AJ31" s="92" t="e">
        <f t="shared" si="25"/>
        <v>#N/A</v>
      </c>
    </row>
    <row r="32" spans="1:36" ht="12.95" customHeight="1" x14ac:dyDescent="0.15">
      <c r="A32" s="91"/>
      <c r="B32" s="107"/>
      <c r="C32" s="107"/>
      <c r="D32" s="91"/>
      <c r="E32" s="91"/>
      <c r="F32" s="4" t="str">
        <f t="shared" si="0"/>
        <v/>
      </c>
      <c r="G32" s="91"/>
      <c r="H32" s="91"/>
      <c r="I32" s="91"/>
      <c r="J32" s="1" t="s">
        <v>15</v>
      </c>
      <c r="K32" s="92" t="e">
        <f t="shared" si="1"/>
        <v>#NUM!</v>
      </c>
      <c r="L32" s="92" t="e">
        <f t="shared" si="2"/>
        <v>#NUM!</v>
      </c>
      <c r="M32" s="92" t="e">
        <f t="shared" si="3"/>
        <v>#NUM!</v>
      </c>
      <c r="N32" s="92" t="e">
        <f t="shared" si="4"/>
        <v>#NUM!</v>
      </c>
      <c r="O32" s="92" t="e">
        <f t="shared" si="5"/>
        <v>#NUM!</v>
      </c>
      <c r="P32" s="92" t="e">
        <f t="shared" si="26"/>
        <v>#N/A</v>
      </c>
      <c r="Q32" s="92" t="e">
        <f t="shared" si="6"/>
        <v>#NUM!</v>
      </c>
      <c r="R32" s="92" t="e">
        <f t="shared" si="7"/>
        <v>#NUM!</v>
      </c>
      <c r="S32" s="92" t="e">
        <f t="shared" si="8"/>
        <v>#NUM!</v>
      </c>
      <c r="T32" s="92" t="e">
        <f t="shared" si="9"/>
        <v>#NUM!</v>
      </c>
      <c r="U32" s="92" t="e">
        <f t="shared" si="10"/>
        <v>#N/A</v>
      </c>
      <c r="V32" s="92" t="e">
        <f t="shared" si="11"/>
        <v>#NUM!</v>
      </c>
      <c r="W32" s="92" t="e">
        <f t="shared" si="12"/>
        <v>#NUM!</v>
      </c>
      <c r="X32" s="92" t="e">
        <f t="shared" si="13"/>
        <v>#NUM!</v>
      </c>
      <c r="Y32" s="92" t="e">
        <f t="shared" si="14"/>
        <v>#NUM!</v>
      </c>
      <c r="Z32" s="92" t="e">
        <f t="shared" si="15"/>
        <v>#N/A</v>
      </c>
      <c r="AA32" s="92" t="e">
        <f t="shared" si="16"/>
        <v>#NUM!</v>
      </c>
      <c r="AB32" s="92" t="e">
        <f t="shared" si="17"/>
        <v>#NUM!</v>
      </c>
      <c r="AC32" s="92" t="e">
        <f t="shared" si="18"/>
        <v>#NUM!</v>
      </c>
      <c r="AD32" s="92" t="e">
        <f t="shared" si="19"/>
        <v>#NUM!</v>
      </c>
      <c r="AE32" s="92" t="e">
        <f t="shared" si="20"/>
        <v>#NUM!</v>
      </c>
      <c r="AF32" s="92" t="e">
        <f t="shared" si="21"/>
        <v>#N/A</v>
      </c>
      <c r="AG32" s="92" t="e">
        <f t="shared" si="22"/>
        <v>#NUM!</v>
      </c>
      <c r="AH32" s="92" t="e">
        <f t="shared" si="23"/>
        <v>#NUM!</v>
      </c>
      <c r="AI32" s="92" t="e">
        <f t="shared" si="24"/>
        <v>#NUM!</v>
      </c>
      <c r="AJ32" s="92" t="e">
        <f t="shared" si="25"/>
        <v>#N/A</v>
      </c>
    </row>
    <row r="33" spans="1:36" ht="12.95" customHeight="1" x14ac:dyDescent="0.15">
      <c r="A33" s="91"/>
      <c r="B33" s="107"/>
      <c r="C33" s="107"/>
      <c r="D33" s="91"/>
      <c r="E33" s="91"/>
      <c r="F33" s="4" t="str">
        <f t="shared" si="0"/>
        <v/>
      </c>
      <c r="G33" s="91"/>
      <c r="H33" s="91"/>
      <c r="I33" s="91"/>
      <c r="J33" s="1" t="s">
        <v>15</v>
      </c>
      <c r="K33" s="92" t="e">
        <f t="shared" si="1"/>
        <v>#NUM!</v>
      </c>
      <c r="L33" s="92" t="e">
        <f t="shared" si="2"/>
        <v>#NUM!</v>
      </c>
      <c r="M33" s="92" t="e">
        <f t="shared" si="3"/>
        <v>#NUM!</v>
      </c>
      <c r="N33" s="92" t="e">
        <f t="shared" si="4"/>
        <v>#NUM!</v>
      </c>
      <c r="O33" s="92" t="e">
        <f t="shared" si="5"/>
        <v>#NUM!</v>
      </c>
      <c r="P33" s="92" t="e">
        <f t="shared" si="26"/>
        <v>#N/A</v>
      </c>
      <c r="Q33" s="92" t="e">
        <f t="shared" si="6"/>
        <v>#NUM!</v>
      </c>
      <c r="R33" s="92" t="e">
        <f t="shared" si="7"/>
        <v>#NUM!</v>
      </c>
      <c r="S33" s="92" t="e">
        <f t="shared" si="8"/>
        <v>#NUM!</v>
      </c>
      <c r="T33" s="92" t="e">
        <f t="shared" si="9"/>
        <v>#NUM!</v>
      </c>
      <c r="U33" s="92" t="e">
        <f t="shared" si="10"/>
        <v>#N/A</v>
      </c>
      <c r="V33" s="92" t="e">
        <f t="shared" si="11"/>
        <v>#NUM!</v>
      </c>
      <c r="W33" s="92" t="e">
        <f t="shared" si="12"/>
        <v>#NUM!</v>
      </c>
      <c r="X33" s="92" t="e">
        <f t="shared" si="13"/>
        <v>#NUM!</v>
      </c>
      <c r="Y33" s="92" t="e">
        <f t="shared" si="14"/>
        <v>#NUM!</v>
      </c>
      <c r="Z33" s="92" t="e">
        <f t="shared" si="15"/>
        <v>#N/A</v>
      </c>
      <c r="AA33" s="92" t="e">
        <f t="shared" si="16"/>
        <v>#NUM!</v>
      </c>
      <c r="AB33" s="92" t="e">
        <f t="shared" si="17"/>
        <v>#NUM!</v>
      </c>
      <c r="AC33" s="92" t="e">
        <f t="shared" si="18"/>
        <v>#NUM!</v>
      </c>
      <c r="AD33" s="92" t="e">
        <f t="shared" si="19"/>
        <v>#NUM!</v>
      </c>
      <c r="AE33" s="92" t="e">
        <f t="shared" si="20"/>
        <v>#NUM!</v>
      </c>
      <c r="AF33" s="92" t="e">
        <f t="shared" si="21"/>
        <v>#N/A</v>
      </c>
      <c r="AG33" s="92" t="e">
        <f t="shared" si="22"/>
        <v>#NUM!</v>
      </c>
      <c r="AH33" s="92" t="e">
        <f t="shared" si="23"/>
        <v>#NUM!</v>
      </c>
      <c r="AI33" s="92" t="e">
        <f t="shared" si="24"/>
        <v>#NUM!</v>
      </c>
      <c r="AJ33" s="92" t="e">
        <f t="shared" si="25"/>
        <v>#N/A</v>
      </c>
    </row>
    <row r="34" spans="1:36" ht="12.95" customHeight="1" x14ac:dyDescent="0.15">
      <c r="A34" s="91"/>
      <c r="B34" s="107"/>
      <c r="C34" s="107"/>
      <c r="D34" s="91"/>
      <c r="E34" s="91"/>
      <c r="F34" s="4" t="str">
        <f t="shared" si="0"/>
        <v/>
      </c>
      <c r="G34" s="91"/>
      <c r="H34" s="91"/>
      <c r="I34" s="91"/>
      <c r="K34" s="92" t="e">
        <f t="shared" si="1"/>
        <v>#NUM!</v>
      </c>
      <c r="L34" s="92" t="e">
        <f t="shared" si="2"/>
        <v>#NUM!</v>
      </c>
      <c r="M34" s="92" t="e">
        <f t="shared" si="3"/>
        <v>#NUM!</v>
      </c>
      <c r="N34" s="92" t="e">
        <f t="shared" si="4"/>
        <v>#NUM!</v>
      </c>
      <c r="O34" s="92" t="e">
        <f t="shared" si="5"/>
        <v>#NUM!</v>
      </c>
      <c r="P34" s="92" t="e">
        <f t="shared" si="26"/>
        <v>#N/A</v>
      </c>
      <c r="Q34" s="92" t="e">
        <f t="shared" si="6"/>
        <v>#NUM!</v>
      </c>
      <c r="R34" s="92" t="e">
        <f t="shared" si="7"/>
        <v>#NUM!</v>
      </c>
      <c r="S34" s="92" t="e">
        <f t="shared" si="8"/>
        <v>#NUM!</v>
      </c>
      <c r="T34" s="92" t="e">
        <f t="shared" si="9"/>
        <v>#NUM!</v>
      </c>
      <c r="U34" s="92" t="e">
        <f t="shared" si="10"/>
        <v>#N/A</v>
      </c>
      <c r="V34" s="92" t="e">
        <f t="shared" si="11"/>
        <v>#NUM!</v>
      </c>
      <c r="W34" s="92" t="e">
        <f t="shared" si="12"/>
        <v>#NUM!</v>
      </c>
      <c r="X34" s="92" t="e">
        <f t="shared" si="13"/>
        <v>#NUM!</v>
      </c>
      <c r="Y34" s="92" t="e">
        <f t="shared" si="14"/>
        <v>#NUM!</v>
      </c>
      <c r="Z34" s="92" t="e">
        <f t="shared" si="15"/>
        <v>#N/A</v>
      </c>
      <c r="AA34" s="92" t="e">
        <f t="shared" si="16"/>
        <v>#NUM!</v>
      </c>
      <c r="AB34" s="92" t="e">
        <f t="shared" si="17"/>
        <v>#NUM!</v>
      </c>
      <c r="AC34" s="92" t="e">
        <f t="shared" si="18"/>
        <v>#NUM!</v>
      </c>
      <c r="AD34" s="92" t="e">
        <f t="shared" si="19"/>
        <v>#NUM!</v>
      </c>
      <c r="AE34" s="92" t="e">
        <f t="shared" si="20"/>
        <v>#NUM!</v>
      </c>
      <c r="AF34" s="92" t="e">
        <f t="shared" si="21"/>
        <v>#N/A</v>
      </c>
      <c r="AG34" s="92" t="e">
        <f t="shared" si="22"/>
        <v>#NUM!</v>
      </c>
      <c r="AH34" s="92" t="e">
        <f t="shared" si="23"/>
        <v>#NUM!</v>
      </c>
      <c r="AI34" s="92" t="e">
        <f t="shared" si="24"/>
        <v>#NUM!</v>
      </c>
      <c r="AJ34" s="92" t="e">
        <f t="shared" si="25"/>
        <v>#N/A</v>
      </c>
    </row>
    <row r="35" spans="1:36" ht="12.95" customHeight="1" x14ac:dyDescent="0.15">
      <c r="A35" s="91"/>
      <c r="B35" s="107"/>
      <c r="C35" s="107"/>
      <c r="D35" s="91"/>
      <c r="E35" s="91"/>
      <c r="F35" s="4" t="str">
        <f t="shared" si="0"/>
        <v/>
      </c>
      <c r="G35" s="91"/>
      <c r="H35" s="91"/>
      <c r="I35" s="91"/>
      <c r="K35" s="92" t="e">
        <f t="shared" si="1"/>
        <v>#NUM!</v>
      </c>
      <c r="L35" s="92" t="e">
        <f t="shared" si="2"/>
        <v>#NUM!</v>
      </c>
      <c r="M35" s="92" t="e">
        <f t="shared" si="3"/>
        <v>#NUM!</v>
      </c>
      <c r="N35" s="92" t="e">
        <f t="shared" si="4"/>
        <v>#NUM!</v>
      </c>
      <c r="O35" s="92" t="e">
        <f t="shared" si="5"/>
        <v>#NUM!</v>
      </c>
      <c r="P35" s="92" t="e">
        <f t="shared" si="26"/>
        <v>#N/A</v>
      </c>
      <c r="Q35" s="92" t="e">
        <f t="shared" si="6"/>
        <v>#NUM!</v>
      </c>
      <c r="R35" s="92" t="e">
        <f t="shared" si="7"/>
        <v>#NUM!</v>
      </c>
      <c r="S35" s="92" t="e">
        <f t="shared" si="8"/>
        <v>#NUM!</v>
      </c>
      <c r="T35" s="92" t="e">
        <f t="shared" si="9"/>
        <v>#NUM!</v>
      </c>
      <c r="U35" s="92" t="e">
        <f t="shared" si="10"/>
        <v>#N/A</v>
      </c>
      <c r="V35" s="92" t="e">
        <f t="shared" si="11"/>
        <v>#NUM!</v>
      </c>
      <c r="W35" s="92" t="e">
        <f t="shared" si="12"/>
        <v>#NUM!</v>
      </c>
      <c r="X35" s="92" t="e">
        <f t="shared" si="13"/>
        <v>#NUM!</v>
      </c>
      <c r="Y35" s="92" t="e">
        <f t="shared" si="14"/>
        <v>#NUM!</v>
      </c>
      <c r="Z35" s="92" t="e">
        <f t="shared" si="15"/>
        <v>#N/A</v>
      </c>
      <c r="AA35" s="92" t="e">
        <f t="shared" si="16"/>
        <v>#NUM!</v>
      </c>
      <c r="AB35" s="92" t="e">
        <f t="shared" si="17"/>
        <v>#NUM!</v>
      </c>
      <c r="AC35" s="92" t="e">
        <f t="shared" si="18"/>
        <v>#NUM!</v>
      </c>
      <c r="AD35" s="92" t="e">
        <f t="shared" si="19"/>
        <v>#NUM!</v>
      </c>
      <c r="AE35" s="92" t="e">
        <f t="shared" si="20"/>
        <v>#NUM!</v>
      </c>
      <c r="AF35" s="92" t="e">
        <f t="shared" si="21"/>
        <v>#N/A</v>
      </c>
      <c r="AG35" s="92" t="e">
        <f t="shared" si="22"/>
        <v>#NUM!</v>
      </c>
      <c r="AH35" s="92" t="e">
        <f t="shared" si="23"/>
        <v>#NUM!</v>
      </c>
      <c r="AI35" s="92" t="e">
        <f t="shared" si="24"/>
        <v>#NUM!</v>
      </c>
      <c r="AJ35" s="92" t="e">
        <f t="shared" si="25"/>
        <v>#N/A</v>
      </c>
    </row>
    <row r="36" spans="1:36" ht="12.95" customHeight="1" x14ac:dyDescent="0.15">
      <c r="A36" s="91"/>
      <c r="B36" s="107"/>
      <c r="C36" s="107"/>
      <c r="D36" s="91"/>
      <c r="E36" s="91"/>
      <c r="F36" s="4" t="str">
        <f t="shared" si="0"/>
        <v/>
      </c>
      <c r="G36" s="91"/>
      <c r="H36" s="91"/>
      <c r="I36" s="91"/>
      <c r="K36" s="92" t="e">
        <f t="shared" si="1"/>
        <v>#NUM!</v>
      </c>
      <c r="L36" s="92" t="e">
        <f t="shared" si="2"/>
        <v>#NUM!</v>
      </c>
      <c r="M36" s="92" t="e">
        <f t="shared" si="3"/>
        <v>#NUM!</v>
      </c>
      <c r="N36" s="92" t="e">
        <f t="shared" si="4"/>
        <v>#NUM!</v>
      </c>
      <c r="O36" s="92" t="e">
        <f t="shared" si="5"/>
        <v>#NUM!</v>
      </c>
      <c r="P36" s="92" t="e">
        <f t="shared" si="26"/>
        <v>#N/A</v>
      </c>
      <c r="Q36" s="92" t="e">
        <f t="shared" si="6"/>
        <v>#NUM!</v>
      </c>
      <c r="R36" s="92" t="e">
        <f t="shared" si="7"/>
        <v>#NUM!</v>
      </c>
      <c r="S36" s="92" t="e">
        <f t="shared" si="8"/>
        <v>#NUM!</v>
      </c>
      <c r="T36" s="92" t="e">
        <f t="shared" si="9"/>
        <v>#NUM!</v>
      </c>
      <c r="U36" s="92" t="e">
        <f t="shared" si="10"/>
        <v>#N/A</v>
      </c>
      <c r="V36" s="92" t="e">
        <f t="shared" si="11"/>
        <v>#NUM!</v>
      </c>
      <c r="W36" s="92" t="e">
        <f t="shared" si="12"/>
        <v>#NUM!</v>
      </c>
      <c r="X36" s="92" t="e">
        <f t="shared" si="13"/>
        <v>#NUM!</v>
      </c>
      <c r="Y36" s="92" t="e">
        <f t="shared" si="14"/>
        <v>#NUM!</v>
      </c>
      <c r="Z36" s="92" t="e">
        <f t="shared" si="15"/>
        <v>#N/A</v>
      </c>
      <c r="AA36" s="92" t="e">
        <f t="shared" si="16"/>
        <v>#NUM!</v>
      </c>
      <c r="AB36" s="92" t="e">
        <f t="shared" si="17"/>
        <v>#NUM!</v>
      </c>
      <c r="AC36" s="92" t="e">
        <f t="shared" si="18"/>
        <v>#NUM!</v>
      </c>
      <c r="AD36" s="92" t="e">
        <f t="shared" si="19"/>
        <v>#NUM!</v>
      </c>
      <c r="AE36" s="92" t="e">
        <f t="shared" si="20"/>
        <v>#NUM!</v>
      </c>
      <c r="AF36" s="92" t="e">
        <f t="shared" si="21"/>
        <v>#N/A</v>
      </c>
      <c r="AG36" s="92" t="e">
        <f t="shared" si="22"/>
        <v>#NUM!</v>
      </c>
      <c r="AH36" s="92" t="e">
        <f t="shared" si="23"/>
        <v>#NUM!</v>
      </c>
      <c r="AI36" s="92" t="e">
        <f t="shared" si="24"/>
        <v>#NUM!</v>
      </c>
      <c r="AJ36" s="92" t="e">
        <f t="shared" si="25"/>
        <v>#N/A</v>
      </c>
    </row>
    <row r="37" spans="1:36" ht="12.95" customHeight="1" x14ac:dyDescent="0.15">
      <c r="A37" s="91"/>
      <c r="B37" s="107"/>
      <c r="C37" s="107"/>
      <c r="D37" s="91"/>
      <c r="E37" s="91"/>
      <c r="F37" s="4" t="str">
        <f t="shared" si="0"/>
        <v/>
      </c>
      <c r="G37" s="91"/>
      <c r="H37" s="91"/>
      <c r="I37" s="91"/>
      <c r="K37" s="92" t="e">
        <f t="shared" si="1"/>
        <v>#NUM!</v>
      </c>
      <c r="L37" s="92" t="e">
        <f t="shared" si="2"/>
        <v>#NUM!</v>
      </c>
      <c r="M37" s="92" t="e">
        <f t="shared" si="3"/>
        <v>#NUM!</v>
      </c>
      <c r="N37" s="92" t="e">
        <f t="shared" si="4"/>
        <v>#NUM!</v>
      </c>
      <c r="O37" s="92" t="e">
        <f t="shared" si="5"/>
        <v>#NUM!</v>
      </c>
      <c r="P37" s="92" t="e">
        <f t="shared" si="26"/>
        <v>#N/A</v>
      </c>
      <c r="Q37" s="92" t="e">
        <f t="shared" si="6"/>
        <v>#NUM!</v>
      </c>
      <c r="R37" s="92" t="e">
        <f t="shared" si="7"/>
        <v>#NUM!</v>
      </c>
      <c r="S37" s="92" t="e">
        <f t="shared" si="8"/>
        <v>#NUM!</v>
      </c>
      <c r="T37" s="92" t="e">
        <f t="shared" si="9"/>
        <v>#NUM!</v>
      </c>
      <c r="U37" s="92" t="e">
        <f t="shared" si="10"/>
        <v>#N/A</v>
      </c>
      <c r="V37" s="92" t="e">
        <f t="shared" si="11"/>
        <v>#NUM!</v>
      </c>
      <c r="W37" s="92" t="e">
        <f t="shared" si="12"/>
        <v>#NUM!</v>
      </c>
      <c r="X37" s="92" t="e">
        <f t="shared" si="13"/>
        <v>#NUM!</v>
      </c>
      <c r="Y37" s="92" t="e">
        <f t="shared" si="14"/>
        <v>#NUM!</v>
      </c>
      <c r="Z37" s="92" t="e">
        <f t="shared" si="15"/>
        <v>#N/A</v>
      </c>
      <c r="AA37" s="92" t="e">
        <f t="shared" si="16"/>
        <v>#NUM!</v>
      </c>
      <c r="AB37" s="92" t="e">
        <f t="shared" si="17"/>
        <v>#NUM!</v>
      </c>
      <c r="AC37" s="92" t="e">
        <f t="shared" si="18"/>
        <v>#NUM!</v>
      </c>
      <c r="AD37" s="92" t="e">
        <f t="shared" si="19"/>
        <v>#NUM!</v>
      </c>
      <c r="AE37" s="92" t="e">
        <f t="shared" si="20"/>
        <v>#NUM!</v>
      </c>
      <c r="AF37" s="92" t="e">
        <f t="shared" si="21"/>
        <v>#N/A</v>
      </c>
      <c r="AG37" s="92" t="e">
        <f t="shared" si="22"/>
        <v>#NUM!</v>
      </c>
      <c r="AH37" s="92" t="e">
        <f t="shared" si="23"/>
        <v>#NUM!</v>
      </c>
      <c r="AI37" s="92" t="e">
        <f t="shared" si="24"/>
        <v>#NUM!</v>
      </c>
      <c r="AJ37" s="92" t="e">
        <f t="shared" si="25"/>
        <v>#N/A</v>
      </c>
    </row>
    <row r="38" spans="1:36" ht="12.95" customHeight="1" x14ac:dyDescent="0.15">
      <c r="A38" s="91"/>
      <c r="B38" s="107"/>
      <c r="C38" s="107"/>
      <c r="D38" s="91"/>
      <c r="E38" s="91"/>
      <c r="F38" s="4" t="str">
        <f t="shared" si="0"/>
        <v/>
      </c>
      <c r="G38" s="91"/>
      <c r="H38" s="91"/>
      <c r="I38" s="91"/>
      <c r="K38" s="92" t="e">
        <f t="shared" si="1"/>
        <v>#NUM!</v>
      </c>
      <c r="L38" s="92" t="e">
        <f t="shared" si="2"/>
        <v>#NUM!</v>
      </c>
      <c r="M38" s="92" t="e">
        <f t="shared" si="3"/>
        <v>#NUM!</v>
      </c>
      <c r="N38" s="92" t="e">
        <f t="shared" si="4"/>
        <v>#NUM!</v>
      </c>
      <c r="O38" s="92" t="e">
        <f t="shared" si="5"/>
        <v>#NUM!</v>
      </c>
      <c r="P38" s="92" t="e">
        <f t="shared" si="26"/>
        <v>#N/A</v>
      </c>
      <c r="Q38" s="92" t="e">
        <f t="shared" si="6"/>
        <v>#NUM!</v>
      </c>
      <c r="R38" s="92" t="e">
        <f t="shared" si="7"/>
        <v>#NUM!</v>
      </c>
      <c r="S38" s="92" t="e">
        <f t="shared" si="8"/>
        <v>#NUM!</v>
      </c>
      <c r="T38" s="92" t="e">
        <f t="shared" si="9"/>
        <v>#NUM!</v>
      </c>
      <c r="U38" s="92" t="e">
        <f t="shared" si="10"/>
        <v>#N/A</v>
      </c>
      <c r="V38" s="92" t="e">
        <f t="shared" si="11"/>
        <v>#NUM!</v>
      </c>
      <c r="W38" s="92" t="e">
        <f t="shared" si="12"/>
        <v>#NUM!</v>
      </c>
      <c r="X38" s="92" t="e">
        <f t="shared" si="13"/>
        <v>#NUM!</v>
      </c>
      <c r="Y38" s="92" t="e">
        <f t="shared" si="14"/>
        <v>#NUM!</v>
      </c>
      <c r="Z38" s="92" t="e">
        <f t="shared" si="15"/>
        <v>#N/A</v>
      </c>
      <c r="AA38" s="92" t="e">
        <f t="shared" si="16"/>
        <v>#NUM!</v>
      </c>
      <c r="AB38" s="92" t="e">
        <f t="shared" si="17"/>
        <v>#NUM!</v>
      </c>
      <c r="AC38" s="92" t="e">
        <f t="shared" si="18"/>
        <v>#NUM!</v>
      </c>
      <c r="AD38" s="92" t="e">
        <f t="shared" si="19"/>
        <v>#NUM!</v>
      </c>
      <c r="AE38" s="92" t="e">
        <f t="shared" si="20"/>
        <v>#NUM!</v>
      </c>
      <c r="AF38" s="92" t="e">
        <f t="shared" si="21"/>
        <v>#N/A</v>
      </c>
      <c r="AG38" s="92" t="e">
        <f t="shared" si="22"/>
        <v>#NUM!</v>
      </c>
      <c r="AH38" s="92" t="e">
        <f t="shared" si="23"/>
        <v>#NUM!</v>
      </c>
      <c r="AI38" s="92" t="e">
        <f t="shared" si="24"/>
        <v>#NUM!</v>
      </c>
      <c r="AJ38" s="92" t="e">
        <f t="shared" si="25"/>
        <v>#N/A</v>
      </c>
    </row>
    <row r="39" spans="1:36" ht="12.95" customHeight="1" x14ac:dyDescent="0.15">
      <c r="A39" s="91"/>
      <c r="B39" s="107"/>
      <c r="C39" s="107"/>
      <c r="D39" s="91"/>
      <c r="E39" s="91"/>
      <c r="F39" s="4" t="str">
        <f t="shared" si="0"/>
        <v/>
      </c>
      <c r="G39" s="91"/>
      <c r="H39" s="91"/>
      <c r="I39" s="91"/>
      <c r="K39" s="92" t="e">
        <f t="shared" si="1"/>
        <v>#NUM!</v>
      </c>
      <c r="L39" s="92" t="e">
        <f t="shared" si="2"/>
        <v>#NUM!</v>
      </c>
      <c r="M39" s="92" t="e">
        <f t="shared" si="3"/>
        <v>#NUM!</v>
      </c>
      <c r="N39" s="92" t="e">
        <f t="shared" si="4"/>
        <v>#NUM!</v>
      </c>
      <c r="O39" s="92" t="e">
        <f t="shared" si="5"/>
        <v>#NUM!</v>
      </c>
      <c r="P39" s="92" t="e">
        <f t="shared" si="26"/>
        <v>#N/A</v>
      </c>
      <c r="Q39" s="92" t="e">
        <f t="shared" si="6"/>
        <v>#NUM!</v>
      </c>
      <c r="R39" s="92" t="e">
        <f t="shared" si="7"/>
        <v>#NUM!</v>
      </c>
      <c r="S39" s="92" t="e">
        <f t="shared" si="8"/>
        <v>#NUM!</v>
      </c>
      <c r="T39" s="92" t="e">
        <f t="shared" si="9"/>
        <v>#NUM!</v>
      </c>
      <c r="U39" s="92" t="e">
        <f t="shared" si="10"/>
        <v>#N/A</v>
      </c>
      <c r="V39" s="92" t="e">
        <f t="shared" si="11"/>
        <v>#NUM!</v>
      </c>
      <c r="W39" s="92" t="e">
        <f t="shared" si="12"/>
        <v>#NUM!</v>
      </c>
      <c r="X39" s="92" t="e">
        <f t="shared" si="13"/>
        <v>#NUM!</v>
      </c>
      <c r="Y39" s="92" t="e">
        <f t="shared" si="14"/>
        <v>#NUM!</v>
      </c>
      <c r="Z39" s="92" t="e">
        <f t="shared" si="15"/>
        <v>#N/A</v>
      </c>
      <c r="AA39" s="92" t="e">
        <f t="shared" si="16"/>
        <v>#NUM!</v>
      </c>
      <c r="AB39" s="92" t="e">
        <f t="shared" si="17"/>
        <v>#NUM!</v>
      </c>
      <c r="AC39" s="92" t="e">
        <f t="shared" si="18"/>
        <v>#NUM!</v>
      </c>
      <c r="AD39" s="92" t="e">
        <f t="shared" si="19"/>
        <v>#NUM!</v>
      </c>
      <c r="AE39" s="92" t="e">
        <f t="shared" si="20"/>
        <v>#NUM!</v>
      </c>
      <c r="AF39" s="92" t="e">
        <f t="shared" si="21"/>
        <v>#N/A</v>
      </c>
      <c r="AG39" s="92" t="e">
        <f t="shared" si="22"/>
        <v>#NUM!</v>
      </c>
      <c r="AH39" s="92" t="e">
        <f t="shared" si="23"/>
        <v>#NUM!</v>
      </c>
      <c r="AI39" s="92" t="e">
        <f t="shared" si="24"/>
        <v>#NUM!</v>
      </c>
      <c r="AJ39" s="92" t="e">
        <f t="shared" si="25"/>
        <v>#N/A</v>
      </c>
    </row>
    <row r="40" spans="1:36" ht="12.95" customHeight="1" x14ac:dyDescent="0.15">
      <c r="A40" s="91"/>
      <c r="B40" s="107"/>
      <c r="C40" s="107"/>
      <c r="D40" s="91"/>
      <c r="E40" s="91"/>
      <c r="F40" s="4" t="str">
        <f t="shared" si="0"/>
        <v/>
      </c>
      <c r="G40" s="91"/>
      <c r="H40" s="91"/>
      <c r="I40" s="91"/>
      <c r="K40" s="92" t="e">
        <f t="shared" si="1"/>
        <v>#NUM!</v>
      </c>
      <c r="L40" s="92" t="e">
        <f t="shared" si="2"/>
        <v>#NUM!</v>
      </c>
      <c r="M40" s="92" t="e">
        <f t="shared" si="3"/>
        <v>#NUM!</v>
      </c>
      <c r="N40" s="92" t="e">
        <f t="shared" si="4"/>
        <v>#NUM!</v>
      </c>
      <c r="O40" s="92" t="e">
        <f t="shared" si="5"/>
        <v>#NUM!</v>
      </c>
      <c r="P40" s="92" t="e">
        <f t="shared" si="26"/>
        <v>#N/A</v>
      </c>
      <c r="Q40" s="92" t="e">
        <f t="shared" si="6"/>
        <v>#NUM!</v>
      </c>
      <c r="R40" s="92" t="e">
        <f t="shared" si="7"/>
        <v>#NUM!</v>
      </c>
      <c r="S40" s="92" t="e">
        <f t="shared" si="8"/>
        <v>#NUM!</v>
      </c>
      <c r="T40" s="92" t="e">
        <f t="shared" si="9"/>
        <v>#NUM!</v>
      </c>
      <c r="U40" s="92" t="e">
        <f t="shared" si="10"/>
        <v>#N/A</v>
      </c>
      <c r="V40" s="92" t="e">
        <f t="shared" si="11"/>
        <v>#NUM!</v>
      </c>
      <c r="W40" s="92" t="e">
        <f t="shared" si="12"/>
        <v>#NUM!</v>
      </c>
      <c r="X40" s="92" t="e">
        <f t="shared" si="13"/>
        <v>#NUM!</v>
      </c>
      <c r="Y40" s="92" t="e">
        <f t="shared" si="14"/>
        <v>#NUM!</v>
      </c>
      <c r="Z40" s="92" t="e">
        <f t="shared" si="15"/>
        <v>#N/A</v>
      </c>
      <c r="AA40" s="92" t="e">
        <f t="shared" si="16"/>
        <v>#NUM!</v>
      </c>
      <c r="AB40" s="92" t="e">
        <f t="shared" si="17"/>
        <v>#NUM!</v>
      </c>
      <c r="AC40" s="92" t="e">
        <f t="shared" si="18"/>
        <v>#NUM!</v>
      </c>
      <c r="AD40" s="92" t="e">
        <f t="shared" si="19"/>
        <v>#NUM!</v>
      </c>
      <c r="AE40" s="92" t="e">
        <f t="shared" si="20"/>
        <v>#NUM!</v>
      </c>
      <c r="AF40" s="92" t="e">
        <f t="shared" si="21"/>
        <v>#N/A</v>
      </c>
      <c r="AG40" s="92" t="e">
        <f t="shared" si="22"/>
        <v>#NUM!</v>
      </c>
      <c r="AH40" s="92" t="e">
        <f t="shared" si="23"/>
        <v>#NUM!</v>
      </c>
      <c r="AI40" s="92" t="e">
        <f t="shared" si="24"/>
        <v>#NUM!</v>
      </c>
      <c r="AJ40" s="92" t="e">
        <f t="shared" si="25"/>
        <v>#N/A</v>
      </c>
    </row>
    <row r="41" spans="1:36" ht="12.95" customHeight="1" x14ac:dyDescent="0.15">
      <c r="A41" s="91"/>
      <c r="B41" s="107"/>
      <c r="C41" s="107"/>
      <c r="D41" s="91"/>
      <c r="E41" s="91"/>
      <c r="F41" s="4" t="str">
        <f t="shared" si="0"/>
        <v/>
      </c>
      <c r="G41" s="91"/>
      <c r="H41" s="91"/>
      <c r="I41" s="91"/>
      <c r="K41" s="92" t="e">
        <f t="shared" si="1"/>
        <v>#NUM!</v>
      </c>
      <c r="L41" s="92" t="e">
        <f t="shared" si="2"/>
        <v>#NUM!</v>
      </c>
      <c r="M41" s="92" t="e">
        <f t="shared" si="3"/>
        <v>#NUM!</v>
      </c>
      <c r="N41" s="92" t="e">
        <f t="shared" si="4"/>
        <v>#NUM!</v>
      </c>
      <c r="O41" s="92" t="e">
        <f t="shared" si="5"/>
        <v>#NUM!</v>
      </c>
      <c r="P41" s="92" t="e">
        <f t="shared" si="26"/>
        <v>#N/A</v>
      </c>
      <c r="Q41" s="92" t="e">
        <f t="shared" si="6"/>
        <v>#NUM!</v>
      </c>
      <c r="R41" s="92" t="e">
        <f t="shared" si="7"/>
        <v>#NUM!</v>
      </c>
      <c r="S41" s="92" t="e">
        <f t="shared" si="8"/>
        <v>#NUM!</v>
      </c>
      <c r="T41" s="92" t="e">
        <f t="shared" si="9"/>
        <v>#NUM!</v>
      </c>
      <c r="U41" s="92" t="e">
        <f t="shared" si="10"/>
        <v>#N/A</v>
      </c>
      <c r="V41" s="92" t="e">
        <f t="shared" si="11"/>
        <v>#NUM!</v>
      </c>
      <c r="W41" s="92" t="e">
        <f t="shared" si="12"/>
        <v>#NUM!</v>
      </c>
      <c r="X41" s="92" t="e">
        <f t="shared" si="13"/>
        <v>#NUM!</v>
      </c>
      <c r="Y41" s="92" t="e">
        <f t="shared" si="14"/>
        <v>#NUM!</v>
      </c>
      <c r="Z41" s="92" t="e">
        <f t="shared" si="15"/>
        <v>#N/A</v>
      </c>
      <c r="AA41" s="92" t="e">
        <f t="shared" si="16"/>
        <v>#NUM!</v>
      </c>
      <c r="AB41" s="92" t="e">
        <f t="shared" si="17"/>
        <v>#NUM!</v>
      </c>
      <c r="AC41" s="92" t="e">
        <f t="shared" si="18"/>
        <v>#NUM!</v>
      </c>
      <c r="AD41" s="92" t="e">
        <f t="shared" si="19"/>
        <v>#NUM!</v>
      </c>
      <c r="AE41" s="92" t="e">
        <f t="shared" si="20"/>
        <v>#NUM!</v>
      </c>
      <c r="AF41" s="92" t="e">
        <f t="shared" si="21"/>
        <v>#N/A</v>
      </c>
      <c r="AG41" s="92" t="e">
        <f t="shared" si="22"/>
        <v>#NUM!</v>
      </c>
      <c r="AH41" s="92" t="e">
        <f t="shared" si="23"/>
        <v>#NUM!</v>
      </c>
      <c r="AI41" s="92" t="e">
        <f t="shared" si="24"/>
        <v>#NUM!</v>
      </c>
      <c r="AJ41" s="92" t="e">
        <f t="shared" si="25"/>
        <v>#N/A</v>
      </c>
    </row>
    <row r="42" spans="1:36" ht="12.95" customHeight="1" x14ac:dyDescent="0.15">
      <c r="A42" s="91"/>
      <c r="B42" s="107"/>
      <c r="C42" s="107"/>
      <c r="D42" s="91"/>
      <c r="E42" s="91"/>
      <c r="F42" s="4" t="str">
        <f t="shared" si="0"/>
        <v/>
      </c>
      <c r="G42" s="91"/>
      <c r="H42" s="91"/>
      <c r="I42" s="91"/>
      <c r="K42" s="92" t="e">
        <f t="shared" si="1"/>
        <v>#NUM!</v>
      </c>
      <c r="L42" s="92" t="e">
        <f t="shared" si="2"/>
        <v>#NUM!</v>
      </c>
      <c r="M42" s="92" t="e">
        <f t="shared" si="3"/>
        <v>#NUM!</v>
      </c>
      <c r="N42" s="92" t="e">
        <f t="shared" si="4"/>
        <v>#NUM!</v>
      </c>
      <c r="O42" s="92" t="e">
        <f t="shared" si="5"/>
        <v>#NUM!</v>
      </c>
      <c r="P42" s="92" t="e">
        <f t="shared" si="26"/>
        <v>#N/A</v>
      </c>
      <c r="Q42" s="92" t="e">
        <f t="shared" si="6"/>
        <v>#NUM!</v>
      </c>
      <c r="R42" s="92" t="e">
        <f t="shared" si="7"/>
        <v>#NUM!</v>
      </c>
      <c r="S42" s="92" t="e">
        <f t="shared" si="8"/>
        <v>#NUM!</v>
      </c>
      <c r="T42" s="92" t="e">
        <f t="shared" si="9"/>
        <v>#NUM!</v>
      </c>
      <c r="U42" s="92" t="e">
        <f t="shared" si="10"/>
        <v>#N/A</v>
      </c>
      <c r="V42" s="92" t="e">
        <f t="shared" si="11"/>
        <v>#NUM!</v>
      </c>
      <c r="W42" s="92" t="e">
        <f t="shared" si="12"/>
        <v>#NUM!</v>
      </c>
      <c r="X42" s="92" t="e">
        <f t="shared" si="13"/>
        <v>#NUM!</v>
      </c>
      <c r="Y42" s="92" t="e">
        <f t="shared" si="14"/>
        <v>#NUM!</v>
      </c>
      <c r="Z42" s="92" t="e">
        <f t="shared" si="15"/>
        <v>#N/A</v>
      </c>
      <c r="AA42" s="92" t="e">
        <f t="shared" si="16"/>
        <v>#NUM!</v>
      </c>
      <c r="AB42" s="92" t="e">
        <f t="shared" si="17"/>
        <v>#NUM!</v>
      </c>
      <c r="AC42" s="92" t="e">
        <f t="shared" si="18"/>
        <v>#NUM!</v>
      </c>
      <c r="AD42" s="92" t="e">
        <f t="shared" si="19"/>
        <v>#NUM!</v>
      </c>
      <c r="AE42" s="92" t="e">
        <f t="shared" si="20"/>
        <v>#NUM!</v>
      </c>
      <c r="AF42" s="92" t="e">
        <f t="shared" si="21"/>
        <v>#N/A</v>
      </c>
      <c r="AG42" s="92" t="e">
        <f t="shared" si="22"/>
        <v>#NUM!</v>
      </c>
      <c r="AH42" s="92" t="e">
        <f t="shared" si="23"/>
        <v>#NUM!</v>
      </c>
      <c r="AI42" s="92" t="e">
        <f t="shared" si="24"/>
        <v>#NUM!</v>
      </c>
      <c r="AJ42" s="92" t="e">
        <f t="shared" si="25"/>
        <v>#N/A</v>
      </c>
    </row>
    <row r="43" spans="1:36" ht="12.95" customHeight="1" x14ac:dyDescent="0.15">
      <c r="A43" s="91"/>
      <c r="B43" s="107"/>
      <c r="C43" s="107"/>
      <c r="D43" s="91"/>
      <c r="E43" s="91"/>
      <c r="F43" s="4" t="str">
        <f t="shared" si="0"/>
        <v/>
      </c>
      <c r="G43" s="91"/>
      <c r="H43" s="91"/>
      <c r="I43" s="91"/>
      <c r="K43" s="92" t="e">
        <f t="shared" si="1"/>
        <v>#NUM!</v>
      </c>
      <c r="L43" s="92" t="e">
        <f t="shared" si="2"/>
        <v>#NUM!</v>
      </c>
      <c r="M43" s="92" t="e">
        <f t="shared" si="3"/>
        <v>#NUM!</v>
      </c>
      <c r="N43" s="92" t="e">
        <f t="shared" si="4"/>
        <v>#NUM!</v>
      </c>
      <c r="O43" s="92" t="e">
        <f t="shared" si="5"/>
        <v>#NUM!</v>
      </c>
      <c r="P43" s="92" t="e">
        <f t="shared" si="26"/>
        <v>#N/A</v>
      </c>
      <c r="Q43" s="92" t="e">
        <f t="shared" si="6"/>
        <v>#NUM!</v>
      </c>
      <c r="R43" s="92" t="e">
        <f t="shared" si="7"/>
        <v>#NUM!</v>
      </c>
      <c r="S43" s="92" t="e">
        <f t="shared" si="8"/>
        <v>#NUM!</v>
      </c>
      <c r="T43" s="92" t="e">
        <f t="shared" si="9"/>
        <v>#NUM!</v>
      </c>
      <c r="U43" s="92" t="e">
        <f t="shared" si="10"/>
        <v>#N/A</v>
      </c>
      <c r="V43" s="92" t="e">
        <f t="shared" si="11"/>
        <v>#NUM!</v>
      </c>
      <c r="W43" s="92" t="e">
        <f t="shared" si="12"/>
        <v>#NUM!</v>
      </c>
      <c r="X43" s="92" t="e">
        <f t="shared" si="13"/>
        <v>#NUM!</v>
      </c>
      <c r="Y43" s="92" t="e">
        <f t="shared" si="14"/>
        <v>#NUM!</v>
      </c>
      <c r="Z43" s="92" t="e">
        <f t="shared" si="15"/>
        <v>#N/A</v>
      </c>
      <c r="AA43" s="92" t="e">
        <f t="shared" si="16"/>
        <v>#NUM!</v>
      </c>
      <c r="AB43" s="92" t="e">
        <f t="shared" si="17"/>
        <v>#NUM!</v>
      </c>
      <c r="AC43" s="92" t="e">
        <f t="shared" si="18"/>
        <v>#NUM!</v>
      </c>
      <c r="AD43" s="92" t="e">
        <f t="shared" si="19"/>
        <v>#NUM!</v>
      </c>
      <c r="AE43" s="92" t="e">
        <f t="shared" si="20"/>
        <v>#NUM!</v>
      </c>
      <c r="AF43" s="92" t="e">
        <f t="shared" si="21"/>
        <v>#N/A</v>
      </c>
      <c r="AG43" s="92" t="e">
        <f t="shared" si="22"/>
        <v>#NUM!</v>
      </c>
      <c r="AH43" s="92" t="e">
        <f t="shared" si="23"/>
        <v>#NUM!</v>
      </c>
      <c r="AI43" s="92" t="e">
        <f t="shared" si="24"/>
        <v>#NUM!</v>
      </c>
      <c r="AJ43" s="92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91" t="s">
        <v>18</v>
      </c>
      <c r="D46" s="91" t="s">
        <v>19</v>
      </c>
      <c r="E46" s="91" t="s">
        <v>20</v>
      </c>
      <c r="F46" s="10"/>
      <c r="G46" s="5" t="s">
        <v>21</v>
      </c>
      <c r="H46" s="12"/>
      <c r="I46" s="104" t="s">
        <v>223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14</v>
      </c>
      <c r="D47" s="14">
        <f>COUNTIF(G4:G43,"*下層*")</f>
        <v>0</v>
      </c>
      <c r="E47" s="14">
        <f>COUNTA(A4:A43)</f>
        <v>14</v>
      </c>
      <c r="F47" s="10"/>
      <c r="G47" s="15">
        <f>C47*100</f>
        <v>1400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12</v>
      </c>
      <c r="D48" s="14" t="str">
        <f>IF(D47&gt;0,ROUND(SUMIF(G4:G43,"*下層*",E4:E43)/D47,0),"")</f>
        <v/>
      </c>
      <c r="E48" s="14">
        <f>ROUND(SUM(E4:E43)/E47,0)</f>
        <v>12</v>
      </c>
      <c r="F48" s="13"/>
      <c r="G48" s="15">
        <f>C48</f>
        <v>12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12</v>
      </c>
      <c r="D49" s="14" t="str">
        <f>IF(D47&gt;0,ROUND(SUMIF(G4:G43,"*下層*",D4:D43)/D47,0),"")</f>
        <v/>
      </c>
      <c r="E49" s="14">
        <f>ROUND(SUM(D4:D43)/E47,0)</f>
        <v>12</v>
      </c>
      <c r="F49" s="13"/>
      <c r="G49" s="15">
        <f>C49</f>
        <v>12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1.2400000000000002</v>
      </c>
      <c r="D50" s="16">
        <f>SUMIF(G4:G43,"*下層*",F4:F43)</f>
        <v>0</v>
      </c>
      <c r="E50" s="4">
        <f>SUM(F4:F43)</f>
        <v>1.2400000000000002</v>
      </c>
      <c r="F50" s="13"/>
      <c r="G50" s="17">
        <f>C50*100</f>
        <v>124.00000000000003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形状比＝100、Sr＝22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91" t="s">
        <v>18</v>
      </c>
      <c r="D53" s="91" t="s">
        <v>19</v>
      </c>
      <c r="E53" s="91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10</v>
      </c>
      <c r="D54" s="14">
        <f>COUNTIF(H4:H43,"▲")</f>
        <v>0</v>
      </c>
      <c r="E54" s="14">
        <f>COUNTA(H4:H43)</f>
        <v>10</v>
      </c>
      <c r="F54" s="10"/>
      <c r="G54" s="15">
        <f>C54*100</f>
        <v>1000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10</v>
      </c>
      <c r="D55" s="14" t="str">
        <f>IF(D54&gt;0,ROUND(SUMIF(H4:H43,"▲",E4:E43)/D54,0),"")</f>
        <v/>
      </c>
      <c r="E55" s="14">
        <f>ROUND(SUMIF(H4:H43,"*",E4:E43)/E54,0)</f>
        <v>10</v>
      </c>
      <c r="F55" s="13"/>
      <c r="G55" s="15">
        <f>C55</f>
        <v>10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11</v>
      </c>
      <c r="D56" s="14" t="str">
        <f>IF(D54&gt;0,ROUND(SUMIF(H4:H43,"▲",D4:D43)/D54,0),"")</f>
        <v/>
      </c>
      <c r="E56" s="14">
        <f>ROUND(SUMIF(H4:H43,"*",D4:D43)/E54,0)</f>
        <v>11</v>
      </c>
      <c r="F56" s="13"/>
      <c r="G56" s="15">
        <f>C56</f>
        <v>11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0.59000000000000008</v>
      </c>
      <c r="D57" s="16">
        <f>SUMIF(H4:H43,"▲",F4:F43)</f>
        <v>0</v>
      </c>
      <c r="E57" s="16">
        <f>SUM(C57:D57)</f>
        <v>0.59000000000000008</v>
      </c>
      <c r="F57" s="13"/>
      <c r="G57" s="19">
        <f>C57*100</f>
        <v>59.000000000000007</v>
      </c>
      <c r="H57" s="13"/>
      <c r="I57" s="1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5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5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91" t="s">
        <v>18</v>
      </c>
      <c r="D60" s="91" t="s">
        <v>19</v>
      </c>
      <c r="E60" s="91" t="s">
        <v>20</v>
      </c>
      <c r="F60" s="10"/>
      <c r="G60" s="13"/>
      <c r="H60" s="10"/>
      <c r="I60" s="5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71.400000000000006</v>
      </c>
      <c r="D61" s="20" t="str">
        <f>IF(D47&gt;0,ROUND(D54/D47*100,1),"")</f>
        <v/>
      </c>
      <c r="E61" s="20">
        <f>ROUND(E54/E47*100,1)</f>
        <v>71.400000000000006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47.6</v>
      </c>
      <c r="D62" s="20" t="str">
        <f>IF(D47&gt;0,ROUND(D57/D50*100,1),"")</f>
        <v/>
      </c>
      <c r="E62" s="20">
        <f>ROUND(E57/E50*100,1)</f>
        <v>47.6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91" t="s">
        <v>18</v>
      </c>
      <c r="D65" s="91" t="s">
        <v>19</v>
      </c>
      <c r="E65" s="91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4</v>
      </c>
      <c r="D66" s="14">
        <f>D47-D54</f>
        <v>0</v>
      </c>
      <c r="E66" s="14">
        <f>SUM(C66:D66)</f>
        <v>4</v>
      </c>
      <c r="F66" s="10"/>
      <c r="G66" s="15">
        <f>C66*100</f>
        <v>400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15</v>
      </c>
      <c r="D67" s="14" t="str">
        <f>IF(D66&gt;0,ROUND(SUMIFS(E4:E43,G4:G43,"*下層*",H4:H43,"")/D66,0),"")</f>
        <v/>
      </c>
      <c r="E67" s="14">
        <f>IF(E66&gt;0,ROUND(SUMIF(H4:H43,"",E4:E43)/E66,0),"")</f>
        <v>15</v>
      </c>
      <c r="F67" s="13"/>
      <c r="G67" s="15">
        <f>C67</f>
        <v>15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17</v>
      </c>
      <c r="D68" s="14" t="str">
        <f>IF(D66&gt;0,ROUND(SUMIFS(D4:D43,G4:G43,"*下層*",H4:H43,"")/D66,0),"")</f>
        <v/>
      </c>
      <c r="E68" s="14">
        <f>IF(E66&gt;0,ROUND(SUMIF(H4:H43,"",D4:D43)/E66,0),"")</f>
        <v>17</v>
      </c>
      <c r="F68" s="13"/>
      <c r="G68" s="15">
        <f>C68</f>
        <v>17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0.65000000000000013</v>
      </c>
      <c r="D69" s="16" t="str">
        <f>IF(D66&gt;0,D50-D57,"")</f>
        <v/>
      </c>
      <c r="E69" s="4">
        <f>SUM(C69:D69)</f>
        <v>0.65000000000000013</v>
      </c>
      <c r="F69" s="13"/>
      <c r="G69" s="17">
        <f>C69*100</f>
        <v>65.000000000000014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形状比＝88、Sr＝33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25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7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5" priority="16" stopIfTrue="1">
      <formula>AND(($H4="スギ"),(#REF!&lt;12))</formula>
    </cfRule>
  </conditionalFormatting>
  <conditionalFormatting sqref="L4:L43">
    <cfRule type="expression" dxfId="14" priority="15" stopIfTrue="1">
      <formula>AND(($H4="スギ"),(#REF!&lt;22),(#REF!&gt;=12))</formula>
    </cfRule>
  </conditionalFormatting>
  <conditionalFormatting sqref="M4:M43">
    <cfRule type="expression" dxfId="13" priority="14" stopIfTrue="1">
      <formula>AND(($H4="スギ"),(#REF!&lt;32),(#REF!&gt;=22))</formula>
    </cfRule>
  </conditionalFormatting>
  <conditionalFormatting sqref="N4:N43">
    <cfRule type="expression" dxfId="12" priority="13" stopIfTrue="1">
      <formula>AND(($H4="スギ"),(#REF!&lt;42),(#REF!&gt;=32))</formula>
    </cfRule>
  </conditionalFormatting>
  <conditionalFormatting sqref="U4:U43 Z4:AF43 AJ4:AJ43 O4:P43">
    <cfRule type="expression" dxfId="11" priority="12" stopIfTrue="1">
      <formula>AND(($H4="スギ"),(#REF!&gt;=42))</formula>
    </cfRule>
  </conditionalFormatting>
  <conditionalFormatting sqref="Q4:Q43 AA4:AA43">
    <cfRule type="expression" dxfId="10" priority="11" stopIfTrue="1">
      <formula>AND(($H4="ヒノキ"),(#REF!&lt;12))</formula>
    </cfRule>
  </conditionalFormatting>
  <conditionalFormatting sqref="R4:R43 AB4:AE43">
    <cfRule type="expression" dxfId="9" priority="10" stopIfTrue="1">
      <formula>AND(($H4="ヒノキ"),(#REF!&lt;22),(#REF!&gt;=12))</formula>
    </cfRule>
  </conditionalFormatting>
  <conditionalFormatting sqref="S4:S43">
    <cfRule type="expression" dxfId="8" priority="9" stopIfTrue="1">
      <formula>AND(($H4="ヒノキ"),(#REF!&lt;32),(#REF!&gt;=22))</formula>
    </cfRule>
  </conditionalFormatting>
  <conditionalFormatting sqref="T4:U43 Z4:AF43 AJ4:AJ43">
    <cfRule type="expression" dxfId="7" priority="8" stopIfTrue="1">
      <formula>AND(($H4="ヒノキ"),(#REF!&gt;=32))</formula>
    </cfRule>
  </conditionalFormatting>
  <conditionalFormatting sqref="V4:V43 AA4:AA43">
    <cfRule type="expression" dxfId="6" priority="7" stopIfTrue="1">
      <formula>AND(($H4="アカマツ"),(#REF!&lt;12))</formula>
    </cfRule>
  </conditionalFormatting>
  <conditionalFormatting sqref="W4:W43 AB4:AB43">
    <cfRule type="expression" dxfId="5" priority="6" stopIfTrue="1">
      <formula>AND(($H4="アカマツ"),(#REF!&lt;22),(#REF!&gt;=12))</formula>
    </cfRule>
  </conditionalFormatting>
  <conditionalFormatting sqref="X4:X43 AC4:AC43">
    <cfRule type="expression" dxfId="4" priority="5" stopIfTrue="1">
      <formula>AND(($H4="アカマツ"),(#REF!&lt;42),(#REF!&gt;=22))</formula>
    </cfRule>
  </conditionalFormatting>
  <conditionalFormatting sqref="Y4:AF43 AJ4:AJ43">
    <cfRule type="expression" dxfId="3" priority="4" stopIfTrue="1">
      <formula>AND(($H4="アカマツ"),(#REF!&gt;=42))</formula>
    </cfRule>
  </conditionalFormatting>
  <conditionalFormatting sqref="AG4:AG43">
    <cfRule type="expression" dxfId="2" priority="3" stopIfTrue="1">
      <formula>AND(($H4&lt;&gt;"スギ"),($H4&lt;&gt;"ヒノキ"),($H4&lt;&gt;"アカマツ"),(#REF!&lt;12))</formula>
    </cfRule>
  </conditionalFormatting>
  <conditionalFormatting sqref="AH4:AH43">
    <cfRule type="expression" dxfId="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3EC6D-6DFF-4BDD-BCB3-B0FC1F2DE0F0}">
  <sheetPr>
    <tabColor rgb="FFFF0000"/>
  </sheetPr>
  <dimension ref="A1:U98"/>
  <sheetViews>
    <sheetView tabSelected="1" zoomScaleNormal="100" zoomScaleSheetLayoutView="100" workbookViewId="0">
      <selection activeCell="I34" sqref="I34"/>
    </sheetView>
  </sheetViews>
  <sheetFormatPr defaultColWidth="8.5" defaultRowHeight="12" x14ac:dyDescent="0.15"/>
  <cols>
    <col min="1" max="11" width="8.5" style="10" customWidth="1"/>
    <col min="12" max="14" width="7.625" style="10" customWidth="1"/>
    <col min="15" max="16384" width="8.5" style="10"/>
  </cols>
  <sheetData>
    <row r="1" spans="1:21" ht="24" customHeight="1" x14ac:dyDescent="0.15">
      <c r="A1" s="129" t="s">
        <v>33</v>
      </c>
      <c r="B1" s="129"/>
      <c r="C1" s="130"/>
      <c r="D1" s="131" t="s">
        <v>187</v>
      </c>
      <c r="E1" s="132"/>
      <c r="F1" s="132"/>
      <c r="G1" s="133"/>
    </row>
    <row r="2" spans="1:21" ht="24" customHeight="1" x14ac:dyDescent="0.15">
      <c r="A2" s="129" t="s">
        <v>34</v>
      </c>
      <c r="B2" s="129"/>
      <c r="C2" s="130"/>
      <c r="D2" s="50" t="s">
        <v>188</v>
      </c>
      <c r="E2" s="50" t="s">
        <v>189</v>
      </c>
      <c r="F2" s="50" t="s">
        <v>190</v>
      </c>
      <c r="G2" s="50" t="s">
        <v>191</v>
      </c>
      <c r="H2" s="50" t="s">
        <v>192</v>
      </c>
      <c r="I2" s="22"/>
      <c r="J2" s="22"/>
    </row>
    <row r="3" spans="1:21" ht="24" customHeight="1" x14ac:dyDescent="0.15">
      <c r="A3" s="129" t="s">
        <v>35</v>
      </c>
      <c r="B3" s="129"/>
      <c r="C3" s="130"/>
      <c r="D3" s="23" t="s">
        <v>193</v>
      </c>
      <c r="E3" s="23" t="s">
        <v>194</v>
      </c>
      <c r="F3" s="23" t="s">
        <v>195</v>
      </c>
      <c r="G3" s="23" t="s">
        <v>196</v>
      </c>
      <c r="H3" s="23" t="s">
        <v>197</v>
      </c>
      <c r="I3" s="23"/>
      <c r="J3" s="23"/>
    </row>
    <row r="5" spans="1:21" ht="14.25" x14ac:dyDescent="0.15">
      <c r="A5" s="134" t="str">
        <f>D1</f>
        <v>S-39広葉樹</v>
      </c>
      <c r="B5" s="134"/>
      <c r="C5" s="134"/>
    </row>
    <row r="7" spans="1:21" ht="12.75" customHeight="1" x14ac:dyDescent="0.15">
      <c r="A7" s="24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1"/>
      <c r="P7" s="12"/>
      <c r="Q7" s="12"/>
      <c r="R7" s="12"/>
      <c r="S7" s="12"/>
      <c r="T7" s="12"/>
      <c r="U7" s="12"/>
    </row>
    <row r="8" spans="1:21" s="25" customFormat="1" ht="12.75" customHeight="1" x14ac:dyDescent="0.15">
      <c r="A8" s="122"/>
      <c r="B8" s="123"/>
      <c r="C8" s="128" t="s">
        <v>18</v>
      </c>
      <c r="D8" s="128"/>
      <c r="E8" s="128"/>
      <c r="F8" s="128"/>
      <c r="G8" s="128"/>
      <c r="H8" s="128"/>
      <c r="I8" s="128"/>
      <c r="J8" s="128"/>
      <c r="K8" s="128"/>
    </row>
    <row r="9" spans="1:21" s="25" customFormat="1" ht="12.75" customHeight="1" x14ac:dyDescent="0.15">
      <c r="A9" s="124"/>
      <c r="B9" s="125"/>
      <c r="C9" s="26" t="s">
        <v>36</v>
      </c>
      <c r="D9" s="26" t="str">
        <f t="shared" ref="D9:J9" si="0">IF(D$3&lt;&gt;"",D$3,"")</f>
        <v>No62</v>
      </c>
      <c r="E9" s="26" t="str">
        <f t="shared" si="0"/>
        <v>No63</v>
      </c>
      <c r="F9" s="26" t="str">
        <f t="shared" si="0"/>
        <v>No64</v>
      </c>
      <c r="G9" s="26" t="str">
        <f t="shared" si="0"/>
        <v>No65</v>
      </c>
      <c r="H9" s="26" t="str">
        <f t="shared" si="0"/>
        <v>No66</v>
      </c>
      <c r="I9" s="26" t="str">
        <f t="shared" si="0"/>
        <v/>
      </c>
      <c r="J9" s="26" t="str">
        <f t="shared" si="0"/>
        <v/>
      </c>
      <c r="K9" s="27" t="s">
        <v>32</v>
      </c>
    </row>
    <row r="10" spans="1:21" ht="12.75" customHeight="1" x14ac:dyDescent="0.15">
      <c r="A10" s="100" t="s">
        <v>22</v>
      </c>
      <c r="B10" s="101"/>
      <c r="C10" s="14">
        <f ca="1">ROUND(AVERAGE(D10:J10),0)</f>
        <v>16</v>
      </c>
      <c r="D10" s="91">
        <f t="shared" ref="D10:J10" ca="1" si="1">IF(D$2&lt;&gt;"",INDIRECT(D$2&amp;"!C47"),"")</f>
        <v>20</v>
      </c>
      <c r="E10" s="91">
        <f t="shared" ca="1" si="1"/>
        <v>16</v>
      </c>
      <c r="F10" s="91">
        <f t="shared" ca="1" si="1"/>
        <v>10</v>
      </c>
      <c r="G10" s="91">
        <f t="shared" ca="1" si="1"/>
        <v>19</v>
      </c>
      <c r="H10" s="91">
        <f t="shared" ca="1" si="1"/>
        <v>14</v>
      </c>
      <c r="I10" s="91" t="str">
        <f t="shared" ca="1" si="1"/>
        <v/>
      </c>
      <c r="J10" s="91" t="str">
        <f t="shared" ca="1" si="1"/>
        <v/>
      </c>
      <c r="K10" s="28">
        <f ca="1">C10*100</f>
        <v>1600</v>
      </c>
    </row>
    <row r="11" spans="1:21" ht="12.75" customHeight="1" x14ac:dyDescent="0.15">
      <c r="A11" s="100" t="s">
        <v>23</v>
      </c>
      <c r="B11" s="101"/>
      <c r="C11" s="14">
        <f ca="1">ROUND(AVERAGE(D11:J11),0)</f>
        <v>13</v>
      </c>
      <c r="D11" s="91">
        <f t="shared" ref="D11:J11" ca="1" si="2">IF(D$2&lt;&gt;"",INDIRECT(D$2&amp;"!C48"),"")</f>
        <v>13</v>
      </c>
      <c r="E11" s="91">
        <f t="shared" ca="1" si="2"/>
        <v>12</v>
      </c>
      <c r="F11" s="91">
        <f t="shared" ca="1" si="2"/>
        <v>14</v>
      </c>
      <c r="G11" s="91">
        <f t="shared" ca="1" si="2"/>
        <v>13</v>
      </c>
      <c r="H11" s="91">
        <f t="shared" ca="1" si="2"/>
        <v>12</v>
      </c>
      <c r="I11" s="91" t="str">
        <f t="shared" ca="1" si="2"/>
        <v/>
      </c>
      <c r="J11" s="91" t="str">
        <f t="shared" ca="1" si="2"/>
        <v/>
      </c>
      <c r="K11" s="29">
        <f ca="1">C11</f>
        <v>13</v>
      </c>
    </row>
    <row r="12" spans="1:21" ht="12.75" customHeight="1" x14ac:dyDescent="0.15">
      <c r="A12" s="100" t="s">
        <v>24</v>
      </c>
      <c r="B12" s="101"/>
      <c r="C12" s="14">
        <f ca="1">ROUND(AVERAGE(D12:J12),0)</f>
        <v>14</v>
      </c>
      <c r="D12" s="91">
        <f t="shared" ref="D12:J12" ca="1" si="3">IF(D$2&lt;&gt;"",INDIRECT(D$2&amp;"!C49"),"")</f>
        <v>15</v>
      </c>
      <c r="E12" s="91">
        <f t="shared" ca="1" si="3"/>
        <v>13</v>
      </c>
      <c r="F12" s="91">
        <f t="shared" ca="1" si="3"/>
        <v>17</v>
      </c>
      <c r="G12" s="91">
        <f t="shared" ca="1" si="3"/>
        <v>14</v>
      </c>
      <c r="H12" s="91">
        <f t="shared" ca="1" si="3"/>
        <v>12</v>
      </c>
      <c r="I12" s="91" t="str">
        <f t="shared" ca="1" si="3"/>
        <v/>
      </c>
      <c r="J12" s="91" t="str">
        <f t="shared" ca="1" si="3"/>
        <v/>
      </c>
      <c r="K12" s="29">
        <f ca="1">C12</f>
        <v>14</v>
      </c>
    </row>
    <row r="13" spans="1:21" ht="12.75" customHeight="1" x14ac:dyDescent="0.15">
      <c r="A13" s="100" t="s">
        <v>25</v>
      </c>
      <c r="B13" s="101"/>
      <c r="C13" s="4">
        <f ca="1">ROUND(AVERAGE(D13:J13),3)</f>
        <v>1.9039999999999999</v>
      </c>
      <c r="D13" s="30">
        <f t="shared" ref="D13:J13" ca="1" si="4">IF(D$2&lt;&gt;"",INDIRECT(D$2&amp;"!C50"),"")</f>
        <v>2.62</v>
      </c>
      <c r="E13" s="30">
        <f t="shared" ca="1" si="4"/>
        <v>1.3800000000000003</v>
      </c>
      <c r="F13" s="30">
        <f t="shared" ca="1" si="4"/>
        <v>1.8</v>
      </c>
      <c r="G13" s="30">
        <f t="shared" ca="1" si="4"/>
        <v>2.4800000000000004</v>
      </c>
      <c r="H13" s="30">
        <f t="shared" ca="1" si="4"/>
        <v>1.2400000000000002</v>
      </c>
      <c r="I13" s="30" t="str">
        <f t="shared" ca="1" si="4"/>
        <v/>
      </c>
      <c r="J13" s="30" t="str">
        <f t="shared" ca="1" si="4"/>
        <v/>
      </c>
      <c r="K13" s="31">
        <f ca="1">C13*100</f>
        <v>190.39999999999998</v>
      </c>
    </row>
    <row r="14" spans="1:21" ht="12.75" customHeight="1" x14ac:dyDescent="0.15">
      <c r="A14" s="11"/>
      <c r="B14" s="12"/>
      <c r="C14" s="12"/>
      <c r="D14" s="12"/>
      <c r="E14" s="12"/>
      <c r="F14" s="12"/>
      <c r="G14" s="12"/>
      <c r="H14" s="12"/>
      <c r="I14" s="11"/>
      <c r="J14" s="12"/>
      <c r="K14" s="18" t="str">
        <f ca="1">"形状比＝"&amp;ROUND(K11/K12*100,0)&amp;"、Sr＝"&amp;ROUND((10000/K10)^0.5/K11*100,0)</f>
        <v>形状比＝93、Sr＝19</v>
      </c>
      <c r="L14" s="12"/>
      <c r="M14" s="12"/>
      <c r="N14" s="12"/>
    </row>
    <row r="15" spans="1:21" ht="12.75" customHeight="1" x14ac:dyDescent="0.15">
      <c r="A15" s="11"/>
      <c r="B15" s="12"/>
      <c r="C15" s="12"/>
      <c r="D15" s="12"/>
      <c r="E15" s="12"/>
      <c r="F15" s="12"/>
      <c r="G15" s="12"/>
      <c r="H15" s="12"/>
      <c r="I15" s="11"/>
      <c r="J15" s="12"/>
      <c r="K15" s="18"/>
      <c r="L15" s="12"/>
      <c r="M15" s="12"/>
      <c r="N15" s="12"/>
    </row>
    <row r="16" spans="1:21" ht="12.75" customHeight="1" x14ac:dyDescent="0.15">
      <c r="A16" s="122"/>
      <c r="B16" s="123"/>
      <c r="C16" s="119" t="s">
        <v>19</v>
      </c>
      <c r="D16" s="120"/>
      <c r="E16" s="120"/>
      <c r="F16" s="120"/>
      <c r="G16" s="120"/>
      <c r="H16" s="120"/>
      <c r="I16" s="120"/>
      <c r="J16" s="121"/>
    </row>
    <row r="17" spans="1:21" ht="12.75" customHeight="1" x14ac:dyDescent="0.15">
      <c r="A17" s="124"/>
      <c r="B17" s="125"/>
      <c r="C17" s="26" t="str">
        <f>C$9</f>
        <v>平均</v>
      </c>
      <c r="D17" s="26" t="str">
        <f t="shared" ref="D17:J17" si="5">IF(D$3&lt;&gt;"",D$3,"")</f>
        <v>No62</v>
      </c>
      <c r="E17" s="26" t="str">
        <f t="shared" si="5"/>
        <v>No63</v>
      </c>
      <c r="F17" s="26" t="str">
        <f t="shared" si="5"/>
        <v>No64</v>
      </c>
      <c r="G17" s="26" t="str">
        <f t="shared" si="5"/>
        <v>No65</v>
      </c>
      <c r="H17" s="26" t="str">
        <f t="shared" si="5"/>
        <v>No66</v>
      </c>
      <c r="I17" s="26" t="str">
        <f t="shared" si="5"/>
        <v/>
      </c>
      <c r="J17" s="26" t="str">
        <f t="shared" si="5"/>
        <v/>
      </c>
    </row>
    <row r="18" spans="1:21" ht="12.75" customHeight="1" x14ac:dyDescent="0.15">
      <c r="A18" s="100" t="s">
        <v>22</v>
      </c>
      <c r="B18" s="101"/>
      <c r="C18" s="14">
        <f ca="1">ROUND(AVERAGE(D18:J18),0)</f>
        <v>0</v>
      </c>
      <c r="D18" s="91">
        <f t="shared" ref="D18:J18" ca="1" si="6">IF(D$2&lt;&gt;"",INDIRECT(D$2&amp;"!D47"),"")</f>
        <v>0</v>
      </c>
      <c r="E18" s="91">
        <f t="shared" ca="1" si="6"/>
        <v>0</v>
      </c>
      <c r="F18" s="91">
        <f t="shared" ca="1" si="6"/>
        <v>0</v>
      </c>
      <c r="G18" s="91">
        <f t="shared" ca="1" si="6"/>
        <v>0</v>
      </c>
      <c r="H18" s="91">
        <f t="shared" ca="1" si="6"/>
        <v>0</v>
      </c>
      <c r="I18" s="91" t="str">
        <f t="shared" ca="1" si="6"/>
        <v/>
      </c>
      <c r="J18" s="91" t="str">
        <f t="shared" ca="1" si="6"/>
        <v/>
      </c>
    </row>
    <row r="19" spans="1:21" ht="12.75" customHeight="1" x14ac:dyDescent="0.15">
      <c r="A19" s="100" t="s">
        <v>23</v>
      </c>
      <c r="B19" s="101"/>
      <c r="C19" s="14" t="str">
        <f ca="1">IF($C$18=0,"",ROUND(AVERAGE(D19:J19),0))</f>
        <v/>
      </c>
      <c r="D19" s="91" t="str">
        <f t="shared" ref="D19:J19" ca="1" si="7">IF(D$2&lt;&gt;"",INDIRECT(D$2&amp;"!D48"),"")</f>
        <v/>
      </c>
      <c r="E19" s="91" t="str">
        <f t="shared" ca="1" si="7"/>
        <v/>
      </c>
      <c r="F19" s="91" t="str">
        <f t="shared" ca="1" si="7"/>
        <v/>
      </c>
      <c r="G19" s="91" t="str">
        <f t="shared" ca="1" si="7"/>
        <v/>
      </c>
      <c r="H19" s="91" t="str">
        <f t="shared" ca="1" si="7"/>
        <v/>
      </c>
      <c r="I19" s="91" t="str">
        <f t="shared" ca="1" si="7"/>
        <v/>
      </c>
      <c r="J19" s="91" t="str">
        <f t="shared" ca="1" si="7"/>
        <v/>
      </c>
    </row>
    <row r="20" spans="1:21" ht="12.75" customHeight="1" x14ac:dyDescent="0.15">
      <c r="A20" s="100" t="s">
        <v>24</v>
      </c>
      <c r="B20" s="101"/>
      <c r="C20" s="14" t="str">
        <f ca="1">IF($C$18=0,"",ROUND(AVERAGE(D20:J20),0))</f>
        <v/>
      </c>
      <c r="D20" s="91" t="str">
        <f t="shared" ref="D20:J20" ca="1" si="8">IF(D$2&lt;&gt;"",INDIRECT(D$2&amp;"!D49"),"")</f>
        <v/>
      </c>
      <c r="E20" s="91" t="str">
        <f t="shared" ca="1" si="8"/>
        <v/>
      </c>
      <c r="F20" s="91" t="str">
        <f t="shared" ca="1" si="8"/>
        <v/>
      </c>
      <c r="G20" s="91" t="str">
        <f t="shared" ca="1" si="8"/>
        <v/>
      </c>
      <c r="H20" s="91" t="str">
        <f t="shared" ca="1" si="8"/>
        <v/>
      </c>
      <c r="I20" s="91" t="str">
        <f t="shared" ca="1" si="8"/>
        <v/>
      </c>
      <c r="J20" s="91" t="str">
        <f t="shared" ca="1" si="8"/>
        <v/>
      </c>
    </row>
    <row r="21" spans="1:21" ht="12.75" customHeight="1" x14ac:dyDescent="0.15">
      <c r="A21" s="100" t="s">
        <v>25</v>
      </c>
      <c r="B21" s="101"/>
      <c r="C21" s="4" t="str">
        <f ca="1">IF($C$18=0,"",ROUND(AVERAGE(D21:J21),3))</f>
        <v/>
      </c>
      <c r="D21" s="32">
        <f t="shared" ref="D21:J21" ca="1" si="9">IF(D$2&lt;&gt;"",INDIRECT(D$2&amp;"!D50"),"")</f>
        <v>0</v>
      </c>
      <c r="E21" s="32">
        <f t="shared" ca="1" si="9"/>
        <v>0</v>
      </c>
      <c r="F21" s="32">
        <f t="shared" ca="1" si="9"/>
        <v>0</v>
      </c>
      <c r="G21" s="32">
        <f t="shared" ca="1" si="9"/>
        <v>0</v>
      </c>
      <c r="H21" s="32">
        <f t="shared" ca="1" si="9"/>
        <v>0</v>
      </c>
      <c r="I21" s="32" t="str">
        <f t="shared" ca="1" si="9"/>
        <v/>
      </c>
      <c r="J21" s="32" t="str">
        <f t="shared" ca="1" si="9"/>
        <v/>
      </c>
    </row>
    <row r="22" spans="1:21" ht="12.75" customHeight="1" x14ac:dyDescent="0.15">
      <c r="A22" s="11"/>
      <c r="B22" s="12"/>
      <c r="C22" s="12"/>
      <c r="D22" s="12"/>
      <c r="E22" s="12"/>
      <c r="F22" s="12"/>
      <c r="G22" s="12"/>
      <c r="H22" s="12"/>
      <c r="I22" s="11"/>
      <c r="J22" s="12"/>
      <c r="K22" s="12"/>
      <c r="L22" s="12"/>
      <c r="M22" s="12"/>
      <c r="N22" s="12"/>
    </row>
    <row r="23" spans="1:21" ht="12.75" customHeight="1" x14ac:dyDescent="0.15">
      <c r="A23" s="122"/>
      <c r="B23" s="123"/>
      <c r="C23" s="116" t="s">
        <v>20</v>
      </c>
      <c r="D23" s="117"/>
      <c r="E23" s="117"/>
      <c r="F23" s="117"/>
      <c r="G23" s="117"/>
      <c r="H23" s="117"/>
      <c r="I23" s="117"/>
      <c r="J23" s="118"/>
      <c r="O23" s="11"/>
      <c r="P23" s="12"/>
      <c r="Q23" s="12"/>
      <c r="S23" s="18"/>
      <c r="T23" s="18"/>
    </row>
    <row r="24" spans="1:21" ht="12.75" customHeight="1" x14ac:dyDescent="0.15">
      <c r="A24" s="124"/>
      <c r="B24" s="125"/>
      <c r="C24" s="26" t="str">
        <f>C$9</f>
        <v>平均</v>
      </c>
      <c r="D24" s="26" t="str">
        <f t="shared" ref="D24:J24" si="10">IF(D$3&lt;&gt;"",D$3,"")</f>
        <v>No62</v>
      </c>
      <c r="E24" s="26" t="str">
        <f t="shared" si="10"/>
        <v>No63</v>
      </c>
      <c r="F24" s="26" t="str">
        <f t="shared" si="10"/>
        <v>No64</v>
      </c>
      <c r="G24" s="26" t="str">
        <f t="shared" si="10"/>
        <v>No65</v>
      </c>
      <c r="H24" s="26" t="str">
        <f t="shared" si="10"/>
        <v>No66</v>
      </c>
      <c r="I24" s="26" t="str">
        <f t="shared" si="10"/>
        <v/>
      </c>
      <c r="J24" s="26" t="str">
        <f t="shared" si="10"/>
        <v/>
      </c>
      <c r="O24" s="11"/>
      <c r="P24" s="12"/>
      <c r="Q24" s="12"/>
      <c r="S24" s="18"/>
      <c r="T24" s="18"/>
    </row>
    <row r="25" spans="1:21" ht="12.75" customHeight="1" x14ac:dyDescent="0.15">
      <c r="A25" s="100" t="s">
        <v>22</v>
      </c>
      <c r="B25" s="101"/>
      <c r="C25" s="14">
        <f ca="1">ROUND(AVERAGE(D25:J25),0)</f>
        <v>16</v>
      </c>
      <c r="D25" s="91">
        <f t="shared" ref="D25:J25" ca="1" si="11">IF(D$2&lt;&gt;"",INDIRECT(D$2&amp;"!E47"),"")</f>
        <v>20</v>
      </c>
      <c r="E25" s="91">
        <f t="shared" ca="1" si="11"/>
        <v>16</v>
      </c>
      <c r="F25" s="91">
        <f t="shared" ca="1" si="11"/>
        <v>10</v>
      </c>
      <c r="G25" s="91">
        <f t="shared" ca="1" si="11"/>
        <v>19</v>
      </c>
      <c r="H25" s="91">
        <f t="shared" ca="1" si="11"/>
        <v>14</v>
      </c>
      <c r="I25" s="91" t="str">
        <f t="shared" ca="1" si="11"/>
        <v/>
      </c>
      <c r="J25" s="91" t="str">
        <f t="shared" ca="1" si="11"/>
        <v/>
      </c>
      <c r="O25" s="11"/>
      <c r="P25" s="12"/>
      <c r="Q25" s="12"/>
      <c r="S25" s="18"/>
      <c r="T25" s="18"/>
    </row>
    <row r="26" spans="1:21" ht="12.75" customHeight="1" x14ac:dyDescent="0.15">
      <c r="A26" s="100" t="s">
        <v>23</v>
      </c>
      <c r="B26" s="101"/>
      <c r="C26" s="14">
        <f ca="1">ROUND(AVERAGE(D26:J26),0)</f>
        <v>13</v>
      </c>
      <c r="D26" s="91">
        <f t="shared" ref="D26:J26" ca="1" si="12">IF(D$2&lt;&gt;"",INDIRECT(D$2&amp;"!E48"),"")</f>
        <v>13</v>
      </c>
      <c r="E26" s="91">
        <f t="shared" ca="1" si="12"/>
        <v>12</v>
      </c>
      <c r="F26" s="91">
        <f t="shared" ca="1" si="12"/>
        <v>14</v>
      </c>
      <c r="G26" s="91">
        <f t="shared" ca="1" si="12"/>
        <v>13</v>
      </c>
      <c r="H26" s="91">
        <f t="shared" ca="1" si="12"/>
        <v>12</v>
      </c>
      <c r="I26" s="91" t="str">
        <f t="shared" ca="1" si="12"/>
        <v/>
      </c>
      <c r="J26" s="91" t="str">
        <f t="shared" ca="1" si="12"/>
        <v/>
      </c>
      <c r="O26" s="11"/>
      <c r="P26" s="12"/>
      <c r="Q26" s="12"/>
      <c r="S26" s="18"/>
      <c r="T26" s="18"/>
    </row>
    <row r="27" spans="1:21" ht="12.75" customHeight="1" x14ac:dyDescent="0.15">
      <c r="A27" s="100" t="s">
        <v>24</v>
      </c>
      <c r="B27" s="101"/>
      <c r="C27" s="14">
        <f ca="1">ROUND(AVERAGE(D27:J27),0)</f>
        <v>14</v>
      </c>
      <c r="D27" s="91">
        <f t="shared" ref="D27:J27" ca="1" si="13">IF(D$2&lt;&gt;"",INDIRECT(D$2&amp;"!E49"),"")</f>
        <v>15</v>
      </c>
      <c r="E27" s="91">
        <f t="shared" ca="1" si="13"/>
        <v>13</v>
      </c>
      <c r="F27" s="91">
        <f t="shared" ca="1" si="13"/>
        <v>17</v>
      </c>
      <c r="G27" s="91">
        <f t="shared" ca="1" si="13"/>
        <v>14</v>
      </c>
      <c r="H27" s="91">
        <f t="shared" ca="1" si="13"/>
        <v>12</v>
      </c>
      <c r="I27" s="91" t="str">
        <f t="shared" ca="1" si="13"/>
        <v/>
      </c>
      <c r="J27" s="91" t="str">
        <f t="shared" ca="1" si="13"/>
        <v/>
      </c>
      <c r="O27" s="11"/>
      <c r="P27" s="12"/>
      <c r="Q27" s="12"/>
      <c r="S27" s="18"/>
      <c r="T27" s="18"/>
    </row>
    <row r="28" spans="1:21" ht="12.75" customHeight="1" x14ac:dyDescent="0.15">
      <c r="A28" s="100" t="s">
        <v>25</v>
      </c>
      <c r="B28" s="101"/>
      <c r="C28" s="4">
        <f ca="1">ROUND(AVERAGE(D28:J28),3)</f>
        <v>1.9039999999999999</v>
      </c>
      <c r="D28" s="30">
        <f t="shared" ref="D28:J28" ca="1" si="14">IF(D$2&lt;&gt;"",INDIRECT(D$2&amp;"!E50"),"")</f>
        <v>2.62</v>
      </c>
      <c r="E28" s="30">
        <f t="shared" ca="1" si="14"/>
        <v>1.3800000000000003</v>
      </c>
      <c r="F28" s="30">
        <f t="shared" ca="1" si="14"/>
        <v>1.8</v>
      </c>
      <c r="G28" s="30">
        <f t="shared" ca="1" si="14"/>
        <v>2.4800000000000004</v>
      </c>
      <c r="H28" s="30">
        <f t="shared" ca="1" si="14"/>
        <v>1.2400000000000002</v>
      </c>
      <c r="I28" s="30" t="str">
        <f t="shared" ca="1" si="14"/>
        <v/>
      </c>
      <c r="J28" s="30" t="str">
        <f t="shared" ca="1" si="14"/>
        <v/>
      </c>
      <c r="O28" s="11"/>
      <c r="P28" s="12"/>
      <c r="Q28" s="12"/>
      <c r="S28" s="18"/>
      <c r="T28" s="18"/>
    </row>
    <row r="29" spans="1:21" ht="12.75" customHeight="1" x14ac:dyDescent="0.15">
      <c r="A29" s="11"/>
      <c r="B29" s="12"/>
      <c r="C29" s="11"/>
      <c r="D29" s="12"/>
      <c r="E29" s="12"/>
      <c r="J29" s="12"/>
      <c r="K29" s="12"/>
      <c r="L29" s="12"/>
      <c r="M29" s="18"/>
      <c r="O29" s="11"/>
      <c r="P29" s="12"/>
      <c r="Q29" s="12"/>
      <c r="S29" s="18"/>
      <c r="T29" s="18"/>
    </row>
    <row r="30" spans="1:21" ht="12.75" customHeight="1" x14ac:dyDescent="0.15">
      <c r="A30" s="24" t="s">
        <v>26</v>
      </c>
      <c r="B30" s="12"/>
      <c r="C30" s="12"/>
      <c r="D30" s="12"/>
      <c r="E30" s="12"/>
      <c r="F30" s="12"/>
      <c r="G30" s="12"/>
      <c r="H30" s="12"/>
      <c r="I30" s="11"/>
      <c r="J30" s="12"/>
      <c r="K30" s="12"/>
      <c r="L30" s="12"/>
      <c r="M30" s="12"/>
      <c r="N30" s="12"/>
      <c r="O30" s="11"/>
      <c r="P30" s="12"/>
      <c r="Q30" s="12"/>
      <c r="R30" s="12"/>
      <c r="S30" s="12"/>
      <c r="T30" s="12"/>
      <c r="U30" s="11"/>
    </row>
    <row r="31" spans="1:21" s="25" customFormat="1" ht="12.75" customHeight="1" x14ac:dyDescent="0.15">
      <c r="A31" s="122"/>
      <c r="B31" s="123"/>
      <c r="C31" s="128" t="s">
        <v>18</v>
      </c>
      <c r="D31" s="128"/>
      <c r="E31" s="128"/>
      <c r="F31" s="128"/>
      <c r="G31" s="128"/>
      <c r="H31" s="128"/>
      <c r="I31" s="128"/>
      <c r="J31" s="128"/>
      <c r="K31" s="128"/>
    </row>
    <row r="32" spans="1:21" s="25" customFormat="1" ht="12.75" customHeight="1" x14ac:dyDescent="0.15">
      <c r="A32" s="124"/>
      <c r="B32" s="125"/>
      <c r="C32" s="26" t="s">
        <v>36</v>
      </c>
      <c r="D32" s="26" t="str">
        <f t="shared" ref="D32:J32" si="15">IF(D$3&lt;&gt;"",D$3,"")</f>
        <v>No62</v>
      </c>
      <c r="E32" s="26" t="str">
        <f t="shared" si="15"/>
        <v>No63</v>
      </c>
      <c r="F32" s="26" t="str">
        <f t="shared" si="15"/>
        <v>No64</v>
      </c>
      <c r="G32" s="26" t="str">
        <f t="shared" si="15"/>
        <v>No65</v>
      </c>
      <c r="H32" s="26" t="str">
        <f t="shared" si="15"/>
        <v>No66</v>
      </c>
      <c r="I32" s="26" t="str">
        <f t="shared" si="15"/>
        <v/>
      </c>
      <c r="J32" s="26" t="str">
        <f t="shared" si="15"/>
        <v/>
      </c>
      <c r="K32" s="27" t="s">
        <v>32</v>
      </c>
    </row>
    <row r="33" spans="1:21" ht="12.75" customHeight="1" x14ac:dyDescent="0.15">
      <c r="A33" s="100" t="s">
        <v>27</v>
      </c>
      <c r="B33" s="101"/>
      <c r="C33" s="14">
        <f ca="1">ROUND(AVERAGE(D33:J33),0)</f>
        <v>12</v>
      </c>
      <c r="D33" s="91">
        <f t="shared" ref="D33:J33" ca="1" si="16">IF(D$2&lt;&gt;"",INDIRECT(D$2&amp;"!C54"),"")</f>
        <v>15</v>
      </c>
      <c r="E33" s="91">
        <f t="shared" ca="1" si="16"/>
        <v>12</v>
      </c>
      <c r="F33" s="91">
        <f t="shared" ca="1" si="16"/>
        <v>7</v>
      </c>
      <c r="G33" s="91">
        <f t="shared" ca="1" si="16"/>
        <v>14</v>
      </c>
      <c r="H33" s="91">
        <f t="shared" ca="1" si="16"/>
        <v>10</v>
      </c>
      <c r="I33" s="91" t="str">
        <f t="shared" ca="1" si="16"/>
        <v/>
      </c>
      <c r="J33" s="91" t="str">
        <f t="shared" ca="1" si="16"/>
        <v/>
      </c>
      <c r="K33" s="28">
        <f ca="1">C33*100</f>
        <v>1200</v>
      </c>
    </row>
    <row r="34" spans="1:21" ht="12.75" customHeight="1" x14ac:dyDescent="0.15">
      <c r="A34" s="100" t="s">
        <v>23</v>
      </c>
      <c r="B34" s="101"/>
      <c r="C34" s="14">
        <f ca="1">ROUND(AVERAGE(D34:J34),0)</f>
        <v>11</v>
      </c>
      <c r="D34" s="91">
        <f t="shared" ref="D34:J34" ca="1" si="17">IF(D$2&lt;&gt;"",INDIRECT(D$2&amp;"!C55"),"")</f>
        <v>11</v>
      </c>
      <c r="E34" s="91">
        <f t="shared" ca="1" si="17"/>
        <v>11</v>
      </c>
      <c r="F34" s="91">
        <f t="shared" ca="1" si="17"/>
        <v>13</v>
      </c>
      <c r="G34" s="91">
        <f t="shared" ca="1" si="17"/>
        <v>12</v>
      </c>
      <c r="H34" s="91">
        <f t="shared" ca="1" si="17"/>
        <v>10</v>
      </c>
      <c r="I34" s="91" t="str">
        <f t="shared" ca="1" si="17"/>
        <v/>
      </c>
      <c r="J34" s="91" t="str">
        <f t="shared" ca="1" si="17"/>
        <v/>
      </c>
      <c r="K34" s="29">
        <f ca="1">C34</f>
        <v>11</v>
      </c>
    </row>
    <row r="35" spans="1:21" ht="12.75" customHeight="1" x14ac:dyDescent="0.15">
      <c r="A35" s="100" t="s">
        <v>24</v>
      </c>
      <c r="B35" s="101"/>
      <c r="C35" s="14">
        <f ca="1">ROUND(AVERAGE(D35:J35),0)</f>
        <v>13</v>
      </c>
      <c r="D35" s="91">
        <f t="shared" ref="D35:J35" ca="1" si="18">IF(D$2&lt;&gt;"",INDIRECT(D$2&amp;"!C56"),"")</f>
        <v>13</v>
      </c>
      <c r="E35" s="91">
        <f t="shared" ca="1" si="18"/>
        <v>12</v>
      </c>
      <c r="F35" s="91">
        <f t="shared" ca="1" si="18"/>
        <v>15</v>
      </c>
      <c r="G35" s="91">
        <f t="shared" ca="1" si="18"/>
        <v>13</v>
      </c>
      <c r="H35" s="91">
        <f t="shared" ca="1" si="18"/>
        <v>11</v>
      </c>
      <c r="I35" s="91" t="str">
        <f t="shared" ca="1" si="18"/>
        <v/>
      </c>
      <c r="J35" s="91" t="str">
        <f t="shared" ca="1" si="18"/>
        <v/>
      </c>
      <c r="K35" s="29">
        <f ca="1">C35</f>
        <v>13</v>
      </c>
    </row>
    <row r="36" spans="1:21" ht="12.75" customHeight="1" x14ac:dyDescent="0.15">
      <c r="A36" s="100" t="s">
        <v>25</v>
      </c>
      <c r="B36" s="101"/>
      <c r="C36" s="4">
        <f ca="1">ROUND(AVERAGE(D36:J36),3)</f>
        <v>1.004</v>
      </c>
      <c r="D36" s="30">
        <f t="shared" ref="D36:J36" ca="1" si="19">IF(D$2&lt;&gt;"",INDIRECT(D$2&amp;"!C57"),"")</f>
        <v>1.2999999999999998</v>
      </c>
      <c r="E36" s="30">
        <f t="shared" ca="1" si="19"/>
        <v>0.78999999999999981</v>
      </c>
      <c r="F36" s="30">
        <f t="shared" ca="1" si="19"/>
        <v>1.08</v>
      </c>
      <c r="G36" s="30">
        <f t="shared" ca="1" si="19"/>
        <v>1.2600000000000002</v>
      </c>
      <c r="H36" s="30">
        <f t="shared" ca="1" si="19"/>
        <v>0.59000000000000008</v>
      </c>
      <c r="I36" s="30" t="str">
        <f t="shared" ca="1" si="19"/>
        <v/>
      </c>
      <c r="J36" s="30" t="str">
        <f t="shared" ca="1" si="19"/>
        <v/>
      </c>
      <c r="K36" s="31">
        <f ca="1">C36*100</f>
        <v>100.4</v>
      </c>
    </row>
    <row r="37" spans="1:21" ht="12.75" customHeight="1" x14ac:dyDescent="0.15">
      <c r="A37" s="11"/>
      <c r="B37" s="12"/>
      <c r="C37" s="12"/>
      <c r="D37" s="12"/>
      <c r="E37" s="12"/>
      <c r="F37" s="12"/>
      <c r="G37" s="12"/>
      <c r="H37" s="12"/>
      <c r="I37" s="11"/>
      <c r="J37" s="12"/>
      <c r="K37" s="12"/>
      <c r="L37" s="12"/>
      <c r="M37" s="12"/>
      <c r="N37" s="12"/>
      <c r="O37" s="11"/>
      <c r="P37" s="12"/>
      <c r="Q37" s="12"/>
      <c r="R37" s="12"/>
      <c r="S37" s="12"/>
      <c r="T37" s="12"/>
      <c r="U37" s="11"/>
    </row>
    <row r="38" spans="1:21" ht="12.75" customHeight="1" x14ac:dyDescent="0.15">
      <c r="A38" s="122"/>
      <c r="B38" s="123"/>
      <c r="C38" s="119" t="s">
        <v>19</v>
      </c>
      <c r="D38" s="120"/>
      <c r="E38" s="120"/>
      <c r="F38" s="120"/>
      <c r="G38" s="120"/>
      <c r="H38" s="120"/>
      <c r="I38" s="120"/>
      <c r="J38" s="121"/>
      <c r="L38" s="12"/>
      <c r="M38" s="12"/>
      <c r="N38" s="12"/>
      <c r="O38" s="11"/>
      <c r="P38" s="12"/>
      <c r="Q38" s="12"/>
      <c r="R38" s="12"/>
      <c r="S38" s="12"/>
      <c r="T38" s="12"/>
      <c r="U38" s="11"/>
    </row>
    <row r="39" spans="1:21" ht="12.75" customHeight="1" x14ac:dyDescent="0.15">
      <c r="A39" s="124"/>
      <c r="B39" s="125"/>
      <c r="C39" s="26" t="str">
        <f>C$9</f>
        <v>平均</v>
      </c>
      <c r="D39" s="26" t="str">
        <f t="shared" ref="D39:J39" si="20">IF(D$3&lt;&gt;"",D$3,"")</f>
        <v>No62</v>
      </c>
      <c r="E39" s="26" t="str">
        <f t="shared" si="20"/>
        <v>No63</v>
      </c>
      <c r="F39" s="26" t="str">
        <f t="shared" si="20"/>
        <v>No64</v>
      </c>
      <c r="G39" s="26" t="str">
        <f t="shared" si="20"/>
        <v>No65</v>
      </c>
      <c r="H39" s="26" t="str">
        <f t="shared" si="20"/>
        <v>No66</v>
      </c>
      <c r="I39" s="26" t="str">
        <f t="shared" si="20"/>
        <v/>
      </c>
      <c r="J39" s="26" t="str">
        <f t="shared" si="20"/>
        <v/>
      </c>
      <c r="L39" s="12"/>
      <c r="M39" s="12"/>
      <c r="N39" s="12"/>
      <c r="O39" s="11"/>
      <c r="P39" s="12"/>
      <c r="Q39" s="12"/>
      <c r="R39" s="12"/>
      <c r="S39" s="12"/>
      <c r="T39" s="12"/>
      <c r="U39" s="11"/>
    </row>
    <row r="40" spans="1:21" ht="12.75" customHeight="1" x14ac:dyDescent="0.15">
      <c r="A40" s="100" t="s">
        <v>27</v>
      </c>
      <c r="B40" s="101"/>
      <c r="C40" s="14">
        <f ca="1">ROUND(AVERAGE(D40:J40),0)</f>
        <v>0</v>
      </c>
      <c r="D40" s="91">
        <f t="shared" ref="D40:J40" ca="1" si="21">IF(D$2&lt;&gt;"",INDIRECT(D$2&amp;"!D54"),"")</f>
        <v>0</v>
      </c>
      <c r="E40" s="91">
        <f t="shared" ca="1" si="21"/>
        <v>0</v>
      </c>
      <c r="F40" s="91">
        <f t="shared" ca="1" si="21"/>
        <v>0</v>
      </c>
      <c r="G40" s="91">
        <f t="shared" ca="1" si="21"/>
        <v>0</v>
      </c>
      <c r="H40" s="91">
        <f t="shared" ca="1" si="21"/>
        <v>0</v>
      </c>
      <c r="I40" s="91" t="str">
        <f t="shared" ca="1" si="21"/>
        <v/>
      </c>
      <c r="J40" s="91" t="str">
        <f t="shared" ca="1" si="21"/>
        <v/>
      </c>
      <c r="L40" s="12"/>
      <c r="M40" s="12"/>
      <c r="N40" s="12"/>
      <c r="O40" s="11"/>
      <c r="P40" s="12"/>
      <c r="Q40" s="12"/>
      <c r="R40" s="12"/>
      <c r="S40" s="12"/>
      <c r="T40" s="12"/>
      <c r="U40" s="11"/>
    </row>
    <row r="41" spans="1:21" ht="12.75" customHeight="1" x14ac:dyDescent="0.15">
      <c r="A41" s="100" t="s">
        <v>23</v>
      </c>
      <c r="B41" s="101"/>
      <c r="C41" s="14" t="str">
        <f ca="1">IF($C$18=0,"",ROUND(AVERAGE(D41:J41),0))</f>
        <v/>
      </c>
      <c r="D41" s="91" t="str">
        <f t="shared" ref="D41:J41" ca="1" si="22">IF(D$2&lt;&gt;"",INDIRECT(D$2&amp;"!D55"),"")</f>
        <v/>
      </c>
      <c r="E41" s="91" t="str">
        <f t="shared" ca="1" si="22"/>
        <v/>
      </c>
      <c r="F41" s="91" t="str">
        <f t="shared" ca="1" si="22"/>
        <v/>
      </c>
      <c r="G41" s="91" t="str">
        <f t="shared" ca="1" si="22"/>
        <v/>
      </c>
      <c r="H41" s="91" t="str">
        <f t="shared" ca="1" si="22"/>
        <v/>
      </c>
      <c r="I41" s="91" t="str">
        <f t="shared" ca="1" si="22"/>
        <v/>
      </c>
      <c r="J41" s="91" t="str">
        <f t="shared" ca="1" si="22"/>
        <v/>
      </c>
      <c r="L41" s="12"/>
      <c r="M41" s="12"/>
      <c r="N41" s="12"/>
      <c r="O41" s="11"/>
      <c r="P41" s="12"/>
      <c r="Q41" s="12"/>
      <c r="R41" s="12"/>
      <c r="S41" s="12"/>
      <c r="T41" s="12"/>
      <c r="U41" s="11"/>
    </row>
    <row r="42" spans="1:21" ht="12.75" customHeight="1" x14ac:dyDescent="0.15">
      <c r="A42" s="100" t="s">
        <v>24</v>
      </c>
      <c r="B42" s="101"/>
      <c r="C42" s="14" t="str">
        <f ca="1">IF($C$18=0,"",ROUND(AVERAGE(D42:J42),0))</f>
        <v/>
      </c>
      <c r="D42" s="91" t="str">
        <f t="shared" ref="D42:J42" ca="1" si="23">IF(D$2&lt;&gt;"",INDIRECT(D$2&amp;"!D56"),"")</f>
        <v/>
      </c>
      <c r="E42" s="91" t="str">
        <f t="shared" ca="1" si="23"/>
        <v/>
      </c>
      <c r="F42" s="91" t="str">
        <f t="shared" ca="1" si="23"/>
        <v/>
      </c>
      <c r="G42" s="91" t="str">
        <f t="shared" ca="1" si="23"/>
        <v/>
      </c>
      <c r="H42" s="91" t="str">
        <f t="shared" ca="1" si="23"/>
        <v/>
      </c>
      <c r="I42" s="91" t="str">
        <f t="shared" ca="1" si="23"/>
        <v/>
      </c>
      <c r="J42" s="91" t="str">
        <f t="shared" ca="1" si="23"/>
        <v/>
      </c>
      <c r="L42" s="12"/>
      <c r="M42" s="12"/>
      <c r="N42" s="12"/>
      <c r="O42" s="11"/>
      <c r="P42" s="12"/>
      <c r="Q42" s="12"/>
      <c r="R42" s="12"/>
      <c r="S42" s="12"/>
      <c r="T42" s="12"/>
      <c r="U42" s="11"/>
    </row>
    <row r="43" spans="1:21" ht="12.75" customHeight="1" x14ac:dyDescent="0.15">
      <c r="A43" s="100" t="s">
        <v>25</v>
      </c>
      <c r="B43" s="101"/>
      <c r="C43" s="4" t="str">
        <f ca="1">IF($C$18=0,"",ROUND(AVERAGE(D43:J43),3))</f>
        <v/>
      </c>
      <c r="D43" s="32">
        <f t="shared" ref="D43:J43" ca="1" si="24">IF(D$2&lt;&gt;"",INDIRECT(D$2&amp;"!D57"),"")</f>
        <v>0</v>
      </c>
      <c r="E43" s="32">
        <f t="shared" ca="1" si="24"/>
        <v>0</v>
      </c>
      <c r="F43" s="32">
        <f t="shared" ca="1" si="24"/>
        <v>0</v>
      </c>
      <c r="G43" s="32">
        <f t="shared" ca="1" si="24"/>
        <v>0</v>
      </c>
      <c r="H43" s="32">
        <f t="shared" ca="1" si="24"/>
        <v>0</v>
      </c>
      <c r="I43" s="32" t="str">
        <f t="shared" ca="1" si="24"/>
        <v/>
      </c>
      <c r="J43" s="32" t="str">
        <f t="shared" ca="1" si="24"/>
        <v/>
      </c>
      <c r="L43" s="12"/>
      <c r="M43" s="12"/>
      <c r="N43" s="12"/>
      <c r="O43" s="11"/>
      <c r="P43" s="12"/>
      <c r="Q43" s="12"/>
      <c r="R43" s="12"/>
      <c r="S43" s="12"/>
      <c r="T43" s="12"/>
      <c r="U43" s="11"/>
    </row>
    <row r="44" spans="1:21" ht="12.75" customHeight="1" x14ac:dyDescent="0.15">
      <c r="A44" s="11"/>
      <c r="B44" s="12"/>
      <c r="C44" s="12"/>
      <c r="D44" s="12"/>
      <c r="E44" s="12"/>
      <c r="F44" s="12"/>
      <c r="G44" s="12"/>
      <c r="H44" s="12"/>
      <c r="I44" s="11"/>
      <c r="J44" s="12"/>
      <c r="K44" s="12"/>
      <c r="L44" s="12"/>
      <c r="M44" s="12"/>
      <c r="N44" s="12"/>
      <c r="O44" s="11"/>
      <c r="P44" s="12"/>
      <c r="Q44" s="12"/>
      <c r="R44" s="12"/>
      <c r="S44" s="12"/>
      <c r="T44" s="12"/>
      <c r="U44" s="11"/>
    </row>
    <row r="45" spans="1:21" ht="12.75" customHeight="1" x14ac:dyDescent="0.15">
      <c r="A45" s="122"/>
      <c r="B45" s="123"/>
      <c r="C45" s="116" t="s">
        <v>20</v>
      </c>
      <c r="D45" s="117"/>
      <c r="E45" s="117"/>
      <c r="F45" s="117"/>
      <c r="G45" s="117"/>
      <c r="H45" s="117"/>
      <c r="I45" s="117"/>
      <c r="J45" s="118"/>
      <c r="L45" s="12"/>
      <c r="M45" s="12"/>
      <c r="N45" s="12"/>
      <c r="O45" s="11"/>
      <c r="P45" s="12"/>
      <c r="Q45" s="12"/>
      <c r="R45" s="12"/>
      <c r="S45" s="12"/>
      <c r="T45" s="12"/>
      <c r="U45" s="11"/>
    </row>
    <row r="46" spans="1:21" ht="12.75" customHeight="1" x14ac:dyDescent="0.15">
      <c r="A46" s="124"/>
      <c r="B46" s="125"/>
      <c r="C46" s="26" t="str">
        <f>C$9</f>
        <v>平均</v>
      </c>
      <c r="D46" s="26" t="str">
        <f t="shared" ref="D46:J46" si="25">IF(D$3&lt;&gt;"",D$3,"")</f>
        <v>No62</v>
      </c>
      <c r="E46" s="26" t="str">
        <f t="shared" si="25"/>
        <v>No63</v>
      </c>
      <c r="F46" s="26" t="str">
        <f t="shared" si="25"/>
        <v>No64</v>
      </c>
      <c r="G46" s="26" t="str">
        <f t="shared" si="25"/>
        <v>No65</v>
      </c>
      <c r="H46" s="26" t="str">
        <f t="shared" si="25"/>
        <v>No66</v>
      </c>
      <c r="I46" s="26" t="str">
        <f t="shared" si="25"/>
        <v/>
      </c>
      <c r="J46" s="26" t="str">
        <f t="shared" si="25"/>
        <v/>
      </c>
      <c r="L46" s="12"/>
      <c r="M46" s="12"/>
      <c r="N46" s="12"/>
      <c r="O46" s="11"/>
      <c r="P46" s="12"/>
      <c r="Q46" s="12"/>
      <c r="R46" s="12"/>
      <c r="S46" s="12"/>
      <c r="T46" s="12"/>
      <c r="U46" s="11"/>
    </row>
    <row r="47" spans="1:21" ht="12.75" customHeight="1" x14ac:dyDescent="0.15">
      <c r="A47" s="100" t="s">
        <v>27</v>
      </c>
      <c r="B47" s="101"/>
      <c r="C47" s="14">
        <f ca="1">ROUND(AVERAGE(D47:J47),0)</f>
        <v>12</v>
      </c>
      <c r="D47" s="91">
        <f t="shared" ref="D47:J47" ca="1" si="26">IF(D$2&lt;&gt;"",INDIRECT(D$2&amp;"!E54"),"")</f>
        <v>15</v>
      </c>
      <c r="E47" s="91">
        <f t="shared" ca="1" si="26"/>
        <v>12</v>
      </c>
      <c r="F47" s="91">
        <f t="shared" ca="1" si="26"/>
        <v>7</v>
      </c>
      <c r="G47" s="91">
        <f t="shared" ca="1" si="26"/>
        <v>14</v>
      </c>
      <c r="H47" s="91">
        <f t="shared" ca="1" si="26"/>
        <v>10</v>
      </c>
      <c r="I47" s="91" t="str">
        <f t="shared" ca="1" si="26"/>
        <v/>
      </c>
      <c r="J47" s="91" t="str">
        <f t="shared" ca="1" si="26"/>
        <v/>
      </c>
      <c r="L47" s="12"/>
      <c r="M47" s="12"/>
      <c r="N47" s="12"/>
      <c r="O47" s="11"/>
      <c r="P47" s="12"/>
      <c r="Q47" s="12"/>
      <c r="R47" s="12"/>
      <c r="S47" s="12"/>
      <c r="T47" s="12"/>
      <c r="U47" s="11"/>
    </row>
    <row r="48" spans="1:21" ht="12.75" customHeight="1" x14ac:dyDescent="0.15">
      <c r="A48" s="100" t="s">
        <v>23</v>
      </c>
      <c r="B48" s="101"/>
      <c r="C48" s="14">
        <f ca="1">ROUND(AVERAGE(D48:J48),0)</f>
        <v>11</v>
      </c>
      <c r="D48" s="91">
        <f t="shared" ref="D48:J48" ca="1" si="27">IF(D$2&lt;&gt;"",INDIRECT(D$2&amp;"!E55"),"")</f>
        <v>11</v>
      </c>
      <c r="E48" s="91">
        <f t="shared" ca="1" si="27"/>
        <v>11</v>
      </c>
      <c r="F48" s="91">
        <f t="shared" ca="1" si="27"/>
        <v>13</v>
      </c>
      <c r="G48" s="91">
        <f t="shared" ca="1" si="27"/>
        <v>12</v>
      </c>
      <c r="H48" s="91">
        <f t="shared" ca="1" si="27"/>
        <v>10</v>
      </c>
      <c r="I48" s="91" t="str">
        <f t="shared" ca="1" si="27"/>
        <v/>
      </c>
      <c r="J48" s="91" t="str">
        <f t="shared" ca="1" si="27"/>
        <v/>
      </c>
      <c r="L48" s="12"/>
      <c r="M48" s="12"/>
      <c r="N48" s="12"/>
      <c r="O48" s="11"/>
      <c r="P48" s="12"/>
      <c r="Q48" s="12"/>
      <c r="R48" s="12"/>
      <c r="S48" s="12"/>
      <c r="T48" s="12"/>
      <c r="U48" s="11"/>
    </row>
    <row r="49" spans="1:21" ht="12.75" customHeight="1" x14ac:dyDescent="0.15">
      <c r="A49" s="100" t="s">
        <v>24</v>
      </c>
      <c r="B49" s="101"/>
      <c r="C49" s="14">
        <f ca="1">ROUND(AVERAGE(D49:J49),0)</f>
        <v>13</v>
      </c>
      <c r="D49" s="91">
        <f t="shared" ref="D49:J49" ca="1" si="28">IF(D$2&lt;&gt;"",INDIRECT(D$2&amp;"!E56"),"")</f>
        <v>13</v>
      </c>
      <c r="E49" s="91">
        <f t="shared" ca="1" si="28"/>
        <v>12</v>
      </c>
      <c r="F49" s="91">
        <f t="shared" ca="1" si="28"/>
        <v>15</v>
      </c>
      <c r="G49" s="91">
        <f t="shared" ca="1" si="28"/>
        <v>13</v>
      </c>
      <c r="H49" s="91">
        <f t="shared" ca="1" si="28"/>
        <v>11</v>
      </c>
      <c r="I49" s="91" t="str">
        <f t="shared" ca="1" si="28"/>
        <v/>
      </c>
      <c r="J49" s="91" t="str">
        <f t="shared" ca="1" si="28"/>
        <v/>
      </c>
      <c r="L49" s="12"/>
      <c r="M49" s="12"/>
      <c r="N49" s="12"/>
      <c r="O49" s="11"/>
      <c r="P49" s="12"/>
      <c r="Q49" s="12"/>
      <c r="R49" s="12"/>
      <c r="S49" s="12"/>
      <c r="T49" s="12"/>
      <c r="U49" s="11"/>
    </row>
    <row r="50" spans="1:21" ht="12.75" customHeight="1" x14ac:dyDescent="0.15">
      <c r="A50" s="100" t="s">
        <v>25</v>
      </c>
      <c r="B50" s="101"/>
      <c r="C50" s="4">
        <f ca="1">ROUND(AVERAGE(D50:J50),3)</f>
        <v>1.004</v>
      </c>
      <c r="D50" s="30">
        <f t="shared" ref="D50:J50" ca="1" si="29">IF(D$2&lt;&gt;"",INDIRECT(D$2&amp;"!E57"),"")</f>
        <v>1.2999999999999998</v>
      </c>
      <c r="E50" s="30">
        <f t="shared" ca="1" si="29"/>
        <v>0.78999999999999981</v>
      </c>
      <c r="F50" s="30">
        <f t="shared" ca="1" si="29"/>
        <v>1.08</v>
      </c>
      <c r="G50" s="30">
        <f t="shared" ca="1" si="29"/>
        <v>1.2600000000000002</v>
      </c>
      <c r="H50" s="30">
        <f t="shared" ca="1" si="29"/>
        <v>0.59000000000000008</v>
      </c>
      <c r="I50" s="30" t="str">
        <f t="shared" ca="1" si="29"/>
        <v/>
      </c>
      <c r="J50" s="30" t="str">
        <f t="shared" ca="1" si="29"/>
        <v/>
      </c>
      <c r="L50" s="12"/>
      <c r="M50" s="12"/>
      <c r="N50" s="12"/>
      <c r="O50" s="11"/>
      <c r="P50" s="12"/>
      <c r="Q50" s="12"/>
      <c r="R50" s="12"/>
      <c r="S50" s="12"/>
      <c r="T50" s="12"/>
      <c r="U50" s="11"/>
    </row>
    <row r="51" spans="1:21" ht="12.75" customHeight="1" x14ac:dyDescent="0.15">
      <c r="A51" s="11"/>
      <c r="B51" s="12"/>
      <c r="C51" s="12"/>
      <c r="D51" s="12"/>
      <c r="E51" s="12"/>
      <c r="F51" s="12"/>
      <c r="G51" s="12"/>
      <c r="H51" s="12"/>
      <c r="I51" s="11"/>
      <c r="J51" s="12"/>
      <c r="K51" s="12"/>
      <c r="L51" s="12"/>
      <c r="M51" s="12"/>
      <c r="N51" s="12"/>
      <c r="O51" s="11"/>
      <c r="P51" s="12"/>
      <c r="Q51" s="12"/>
      <c r="R51" s="12"/>
      <c r="S51" s="12"/>
      <c r="T51" s="12"/>
      <c r="U51" s="11"/>
    </row>
    <row r="52" spans="1:21" ht="12.75" customHeight="1" x14ac:dyDescent="0.15">
      <c r="A52" s="24" t="s">
        <v>28</v>
      </c>
      <c r="B52" s="12"/>
      <c r="C52" s="12"/>
      <c r="D52" s="12"/>
      <c r="E52" s="12"/>
      <c r="F52" s="12"/>
      <c r="G52" s="12"/>
      <c r="H52" s="12"/>
      <c r="O52" s="11"/>
      <c r="P52" s="12"/>
      <c r="Q52" s="12"/>
      <c r="R52" s="12"/>
      <c r="S52" s="12"/>
      <c r="T52" s="12"/>
    </row>
    <row r="53" spans="1:21" s="25" customFormat="1" ht="12.75" customHeight="1" x14ac:dyDescent="0.15">
      <c r="A53" s="126"/>
      <c r="B53" s="127"/>
      <c r="C53" s="5" t="s">
        <v>18</v>
      </c>
      <c r="D53" s="5" t="s">
        <v>19</v>
      </c>
      <c r="E53" s="5" t="s">
        <v>20</v>
      </c>
      <c r="F53" s="33"/>
      <c r="G53" s="33"/>
      <c r="H53" s="33"/>
      <c r="P53" s="33"/>
      <c r="Q53" s="33"/>
      <c r="R53" s="33"/>
      <c r="S53" s="33"/>
      <c r="T53" s="33"/>
    </row>
    <row r="54" spans="1:21" ht="12.75" customHeight="1" x14ac:dyDescent="0.15">
      <c r="A54" s="100" t="s">
        <v>29</v>
      </c>
      <c r="B54" s="101"/>
      <c r="C54" s="34">
        <f ca="1">ROUND((C33/C10*100),1)</f>
        <v>75</v>
      </c>
      <c r="D54" s="14" t="str">
        <f ca="1">IF($C$18=0,"",ROUND((C40/C18*100),1))</f>
        <v/>
      </c>
      <c r="E54" s="35">
        <f ca="1">ROUND((C47/C25*100),1)</f>
        <v>75</v>
      </c>
      <c r="F54" s="36"/>
      <c r="G54" s="36"/>
      <c r="H54" s="36"/>
      <c r="O54" s="37"/>
      <c r="P54" s="36"/>
      <c r="Q54" s="36"/>
      <c r="R54" s="36"/>
      <c r="S54" s="36"/>
      <c r="T54" s="36"/>
      <c r="U54" s="37"/>
    </row>
    <row r="55" spans="1:21" ht="12.75" customHeight="1" x14ac:dyDescent="0.15">
      <c r="A55" s="100" t="s">
        <v>30</v>
      </c>
      <c r="B55" s="101"/>
      <c r="C55" s="34">
        <f ca="1">ROUND((C36/C13)*100,1)</f>
        <v>52.7</v>
      </c>
      <c r="D55" s="14" t="str">
        <f ca="1">IF($C$18=0,"",ROUND((C43/C21)*100,1))</f>
        <v/>
      </c>
      <c r="E55" s="35">
        <f ca="1">ROUND((C50/C28)*100,1)</f>
        <v>52.7</v>
      </c>
      <c r="F55" s="36"/>
      <c r="G55" s="36"/>
      <c r="H55" s="36"/>
      <c r="O55" s="37"/>
      <c r="P55" s="36"/>
      <c r="Q55" s="36"/>
      <c r="R55" s="36"/>
      <c r="S55" s="36"/>
      <c r="T55" s="36"/>
      <c r="U55" s="37"/>
    </row>
    <row r="56" spans="1:21" ht="12.75" customHeight="1" x14ac:dyDescent="0.15">
      <c r="A56" s="21"/>
      <c r="B56" s="21"/>
      <c r="C56" s="21"/>
      <c r="D56" s="38"/>
      <c r="E56" s="38"/>
      <c r="F56" s="38"/>
      <c r="G56" s="38"/>
      <c r="H56" s="38"/>
      <c r="I56" s="21"/>
      <c r="J56" s="38"/>
      <c r="K56" s="38"/>
      <c r="L56" s="38"/>
      <c r="M56" s="38"/>
      <c r="N56" s="38"/>
      <c r="O56" s="21"/>
      <c r="P56" s="38"/>
      <c r="Q56" s="38"/>
      <c r="R56" s="38"/>
      <c r="S56" s="38"/>
      <c r="T56" s="38"/>
      <c r="U56" s="21"/>
    </row>
    <row r="57" spans="1:21" ht="12.75" customHeight="1" x14ac:dyDescent="0.15">
      <c r="A57" s="24" t="s">
        <v>31</v>
      </c>
      <c r="B57" s="12"/>
      <c r="C57" s="12"/>
      <c r="D57" s="12"/>
      <c r="E57" s="12"/>
      <c r="F57" s="12"/>
      <c r="G57" s="12"/>
      <c r="H57" s="12"/>
      <c r="I57" s="11"/>
      <c r="J57" s="12"/>
      <c r="K57" s="12"/>
      <c r="L57" s="12"/>
      <c r="M57" s="12"/>
      <c r="N57" s="12"/>
      <c r="O57" s="11"/>
      <c r="P57" s="12"/>
      <c r="Q57" s="12"/>
      <c r="R57" s="12"/>
      <c r="S57" s="12"/>
      <c r="T57" s="12"/>
      <c r="U57" s="11"/>
    </row>
    <row r="58" spans="1:21" s="25" customFormat="1" ht="12.75" customHeight="1" x14ac:dyDescent="0.15">
      <c r="A58" s="122"/>
      <c r="B58" s="123"/>
      <c r="C58" s="128" t="s">
        <v>18</v>
      </c>
      <c r="D58" s="128"/>
      <c r="E58" s="128"/>
      <c r="F58" s="128"/>
      <c r="G58" s="128"/>
      <c r="H58" s="128"/>
      <c r="I58" s="128"/>
      <c r="J58" s="128"/>
      <c r="K58" s="128"/>
    </row>
    <row r="59" spans="1:21" s="25" customFormat="1" ht="12.75" customHeight="1" x14ac:dyDescent="0.15">
      <c r="A59" s="124"/>
      <c r="B59" s="125"/>
      <c r="C59" s="26" t="s">
        <v>36</v>
      </c>
      <c r="D59" s="26" t="str">
        <f t="shared" ref="D59:J59" si="30">IF(D$3&lt;&gt;"",D$3,"")</f>
        <v>No62</v>
      </c>
      <c r="E59" s="26" t="str">
        <f t="shared" si="30"/>
        <v>No63</v>
      </c>
      <c r="F59" s="26" t="str">
        <f t="shared" si="30"/>
        <v>No64</v>
      </c>
      <c r="G59" s="26" t="str">
        <f t="shared" si="30"/>
        <v>No65</v>
      </c>
      <c r="H59" s="26" t="str">
        <f t="shared" si="30"/>
        <v>No66</v>
      </c>
      <c r="I59" s="26" t="str">
        <f t="shared" si="30"/>
        <v/>
      </c>
      <c r="J59" s="26" t="str">
        <f t="shared" si="30"/>
        <v/>
      </c>
      <c r="K59" s="27" t="s">
        <v>32</v>
      </c>
    </row>
    <row r="60" spans="1:21" ht="12.75" customHeight="1" x14ac:dyDescent="0.15">
      <c r="A60" s="100" t="s">
        <v>22</v>
      </c>
      <c r="B60" s="101"/>
      <c r="C60" s="14">
        <f ca="1">C10-C33</f>
        <v>4</v>
      </c>
      <c r="D60" s="91">
        <f t="shared" ref="D60:J60" ca="1" si="31">IF(D$2&lt;&gt;"",INDIRECT(D$2&amp;"!C66"),"")</f>
        <v>5</v>
      </c>
      <c r="E60" s="91">
        <f t="shared" ca="1" si="31"/>
        <v>4</v>
      </c>
      <c r="F60" s="91">
        <f t="shared" ca="1" si="31"/>
        <v>3</v>
      </c>
      <c r="G60" s="91">
        <f t="shared" ca="1" si="31"/>
        <v>5</v>
      </c>
      <c r="H60" s="91">
        <f t="shared" ca="1" si="31"/>
        <v>4</v>
      </c>
      <c r="I60" s="91" t="str">
        <f t="shared" ca="1" si="31"/>
        <v/>
      </c>
      <c r="J60" s="91" t="str">
        <f t="shared" ca="1" si="31"/>
        <v/>
      </c>
      <c r="K60" s="28">
        <f ca="1">C60*100</f>
        <v>400</v>
      </c>
    </row>
    <row r="61" spans="1:21" ht="12.75" customHeight="1" x14ac:dyDescent="0.15">
      <c r="A61" s="100" t="s">
        <v>23</v>
      </c>
      <c r="B61" s="101"/>
      <c r="C61" s="14">
        <f ca="1">ROUND(AVERAGE(D61:J61),0)</f>
        <v>16</v>
      </c>
      <c r="D61" s="91">
        <f t="shared" ref="D61:J61" ca="1" si="32">IF(D$2&lt;&gt;"",INDIRECT(D$2&amp;"!C67"),"")</f>
        <v>17</v>
      </c>
      <c r="E61" s="91">
        <f t="shared" ca="1" si="32"/>
        <v>14</v>
      </c>
      <c r="F61" s="91">
        <f t="shared" ca="1" si="32"/>
        <v>16</v>
      </c>
      <c r="G61" s="91">
        <f t="shared" ca="1" si="32"/>
        <v>16</v>
      </c>
      <c r="H61" s="91">
        <f t="shared" ca="1" si="32"/>
        <v>15</v>
      </c>
      <c r="I61" s="91" t="str">
        <f t="shared" ca="1" si="32"/>
        <v/>
      </c>
      <c r="J61" s="91" t="str">
        <f t="shared" ca="1" si="32"/>
        <v/>
      </c>
      <c r="K61" s="29">
        <f ca="1">C61</f>
        <v>16</v>
      </c>
    </row>
    <row r="62" spans="1:21" ht="12.75" customHeight="1" x14ac:dyDescent="0.15">
      <c r="A62" s="100" t="s">
        <v>24</v>
      </c>
      <c r="B62" s="101"/>
      <c r="C62" s="14">
        <f ca="1">ROUND(AVERAGE(D62:J62),0)</f>
        <v>19</v>
      </c>
      <c r="D62" s="91">
        <f t="shared" ref="D62:J62" ca="1" si="33">IF(D$2&lt;&gt;"",INDIRECT(D$2&amp;"!C68"),"")</f>
        <v>20</v>
      </c>
      <c r="E62" s="91">
        <f t="shared" ca="1" si="33"/>
        <v>17</v>
      </c>
      <c r="F62" s="91">
        <f t="shared" ca="1" si="33"/>
        <v>20</v>
      </c>
      <c r="G62" s="91">
        <f t="shared" ca="1" si="33"/>
        <v>19</v>
      </c>
      <c r="H62" s="91">
        <f t="shared" ca="1" si="33"/>
        <v>17</v>
      </c>
      <c r="I62" s="91" t="str">
        <f t="shared" ca="1" si="33"/>
        <v/>
      </c>
      <c r="J62" s="91" t="str">
        <f t="shared" ca="1" si="33"/>
        <v/>
      </c>
      <c r="K62" s="29">
        <f ca="1">C62</f>
        <v>19</v>
      </c>
    </row>
    <row r="63" spans="1:21" ht="12.75" customHeight="1" x14ac:dyDescent="0.15">
      <c r="A63" s="100" t="s">
        <v>25</v>
      </c>
      <c r="B63" s="101"/>
      <c r="C63" s="4">
        <f ca="1">ROUND(AVERAGE(D63:J63),3)</f>
        <v>0.9</v>
      </c>
      <c r="D63" s="30">
        <f t="shared" ref="D63:J63" ca="1" si="34">IF(D$2&lt;&gt;"",INDIRECT(D$2&amp;"!C69"),"")</f>
        <v>1.3200000000000003</v>
      </c>
      <c r="E63" s="30">
        <f t="shared" ca="1" si="34"/>
        <v>0.59000000000000052</v>
      </c>
      <c r="F63" s="30">
        <f t="shared" ca="1" si="34"/>
        <v>0.72</v>
      </c>
      <c r="G63" s="30">
        <f t="shared" ca="1" si="34"/>
        <v>1.2200000000000002</v>
      </c>
      <c r="H63" s="30">
        <f t="shared" ca="1" si="34"/>
        <v>0.65000000000000013</v>
      </c>
      <c r="I63" s="30" t="str">
        <f t="shared" ca="1" si="34"/>
        <v/>
      </c>
      <c r="J63" s="30" t="str">
        <f t="shared" ca="1" si="34"/>
        <v/>
      </c>
      <c r="K63" s="31">
        <f ca="1">C63*100</f>
        <v>90</v>
      </c>
    </row>
    <row r="64" spans="1:21" ht="12.75" customHeight="1" x14ac:dyDescent="0.15">
      <c r="K64" s="18" t="str">
        <f ca="1">"形状比＝"&amp;ROUND(K61/K62*100,0)&amp;"、Sr＝"&amp;ROUND((10000/K60)^0.5/K61*100,0)</f>
        <v>形状比＝84、Sr＝31</v>
      </c>
    </row>
    <row r="65" spans="1:21" ht="12.75" customHeight="1" x14ac:dyDescent="0.15">
      <c r="K65" s="18"/>
    </row>
    <row r="66" spans="1:21" ht="12.75" customHeight="1" x14ac:dyDescent="0.15">
      <c r="A66" s="122"/>
      <c r="B66" s="123"/>
      <c r="C66" s="119" t="s">
        <v>19</v>
      </c>
      <c r="D66" s="120"/>
      <c r="E66" s="120"/>
      <c r="F66" s="120"/>
      <c r="G66" s="120"/>
      <c r="H66" s="120"/>
      <c r="I66" s="120"/>
      <c r="J66" s="121"/>
    </row>
    <row r="67" spans="1:21" ht="12.75" customHeight="1" x14ac:dyDescent="0.15">
      <c r="A67" s="124"/>
      <c r="B67" s="125"/>
      <c r="C67" s="26" t="str">
        <f>C$9</f>
        <v>平均</v>
      </c>
      <c r="D67" s="26" t="str">
        <f t="shared" ref="D67:J67" si="35">IF(D$3&lt;&gt;"",D$3,"")</f>
        <v>No62</v>
      </c>
      <c r="E67" s="26" t="str">
        <f t="shared" si="35"/>
        <v>No63</v>
      </c>
      <c r="F67" s="26" t="str">
        <f t="shared" si="35"/>
        <v>No64</v>
      </c>
      <c r="G67" s="26" t="str">
        <f t="shared" si="35"/>
        <v>No65</v>
      </c>
      <c r="H67" s="26" t="str">
        <f t="shared" si="35"/>
        <v>No66</v>
      </c>
      <c r="I67" s="26" t="str">
        <f t="shared" si="35"/>
        <v/>
      </c>
      <c r="J67" s="26" t="str">
        <f t="shared" si="35"/>
        <v/>
      </c>
    </row>
    <row r="68" spans="1:21" ht="12.75" customHeight="1" x14ac:dyDescent="0.15">
      <c r="A68" s="100" t="s">
        <v>22</v>
      </c>
      <c r="B68" s="101"/>
      <c r="C68" s="14">
        <f ca="1">C18-C40</f>
        <v>0</v>
      </c>
      <c r="D68" s="91">
        <f t="shared" ref="D68:J68" ca="1" si="36">IF(D$2&lt;&gt;"",INDIRECT(D$2&amp;"!D66"),"")</f>
        <v>0</v>
      </c>
      <c r="E68" s="91">
        <f t="shared" ca="1" si="36"/>
        <v>0</v>
      </c>
      <c r="F68" s="91">
        <f t="shared" ca="1" si="36"/>
        <v>0</v>
      </c>
      <c r="G68" s="91">
        <f t="shared" ca="1" si="36"/>
        <v>0</v>
      </c>
      <c r="H68" s="91">
        <f t="shared" ca="1" si="36"/>
        <v>0</v>
      </c>
      <c r="I68" s="91" t="str">
        <f t="shared" ca="1" si="36"/>
        <v/>
      </c>
      <c r="J68" s="91" t="str">
        <f t="shared" ca="1" si="36"/>
        <v/>
      </c>
    </row>
    <row r="69" spans="1:21" ht="12.75" customHeight="1" x14ac:dyDescent="0.15">
      <c r="A69" s="100" t="s">
        <v>23</v>
      </c>
      <c r="B69" s="101"/>
      <c r="C69" s="14" t="str">
        <f ca="1">IF($C$68=0,"",ROUND(AVERAGE(D69:J69),0))</f>
        <v/>
      </c>
      <c r="D69" s="91" t="str">
        <f t="shared" ref="D69:J69" ca="1" si="37">IF(D$2&lt;&gt;"",INDIRECT(D$2&amp;"!D67"),"")</f>
        <v/>
      </c>
      <c r="E69" s="91" t="str">
        <f t="shared" ca="1" si="37"/>
        <v/>
      </c>
      <c r="F69" s="91" t="str">
        <f t="shared" ca="1" si="37"/>
        <v/>
      </c>
      <c r="G69" s="91" t="str">
        <f t="shared" ca="1" si="37"/>
        <v/>
      </c>
      <c r="H69" s="91" t="str">
        <f t="shared" ca="1" si="37"/>
        <v/>
      </c>
      <c r="I69" s="91" t="str">
        <f t="shared" ca="1" si="37"/>
        <v/>
      </c>
      <c r="J69" s="91" t="str">
        <f t="shared" ca="1" si="37"/>
        <v/>
      </c>
    </row>
    <row r="70" spans="1:21" ht="12.75" customHeight="1" x14ac:dyDescent="0.15">
      <c r="A70" s="100" t="s">
        <v>24</v>
      </c>
      <c r="B70" s="101"/>
      <c r="C70" s="14" t="str">
        <f ca="1">IF($C$68=0,"",ROUND(AVERAGE(D70:J70),0))</f>
        <v/>
      </c>
      <c r="D70" s="91" t="str">
        <f t="shared" ref="D70:J70" ca="1" si="38">IF(D$2&lt;&gt;"",INDIRECT(D$2&amp;"!D68"),"")</f>
        <v/>
      </c>
      <c r="E70" s="91" t="str">
        <f t="shared" ca="1" si="38"/>
        <v/>
      </c>
      <c r="F70" s="91" t="str">
        <f t="shared" ca="1" si="38"/>
        <v/>
      </c>
      <c r="G70" s="91" t="str">
        <f t="shared" ca="1" si="38"/>
        <v/>
      </c>
      <c r="H70" s="91" t="str">
        <f t="shared" ca="1" si="38"/>
        <v/>
      </c>
      <c r="I70" s="91" t="str">
        <f t="shared" ca="1" si="38"/>
        <v/>
      </c>
      <c r="J70" s="91" t="str">
        <f t="shared" ca="1" si="38"/>
        <v/>
      </c>
    </row>
    <row r="71" spans="1:21" ht="12.75" customHeight="1" x14ac:dyDescent="0.15">
      <c r="A71" s="100" t="s">
        <v>25</v>
      </c>
      <c r="B71" s="101"/>
      <c r="C71" s="4" t="str">
        <f ca="1">IF($C$68=0,"",ROUND(AVERAGE(D71:J71),3))</f>
        <v/>
      </c>
      <c r="D71" s="32" t="str">
        <f t="shared" ref="D71:J71" ca="1" si="39">IF(D$2&lt;&gt;"",INDIRECT(D$2&amp;"!D69"),"")</f>
        <v/>
      </c>
      <c r="E71" s="32" t="str">
        <f t="shared" ca="1" si="39"/>
        <v/>
      </c>
      <c r="F71" s="32" t="str">
        <f t="shared" ca="1" si="39"/>
        <v/>
      </c>
      <c r="G71" s="32" t="str">
        <f t="shared" ca="1" si="39"/>
        <v/>
      </c>
      <c r="H71" s="32" t="str">
        <f t="shared" ca="1" si="39"/>
        <v/>
      </c>
      <c r="I71" s="32" t="str">
        <f t="shared" ca="1" si="39"/>
        <v/>
      </c>
      <c r="J71" s="32" t="str">
        <f t="shared" ca="1" si="39"/>
        <v/>
      </c>
    </row>
    <row r="72" spans="1:21" ht="12.75" customHeight="1" x14ac:dyDescent="0.15"/>
    <row r="73" spans="1:21" ht="12.75" customHeight="1" x14ac:dyDescent="0.15">
      <c r="A73" s="122"/>
      <c r="B73" s="123"/>
      <c r="C73" s="116" t="s">
        <v>20</v>
      </c>
      <c r="D73" s="117"/>
      <c r="E73" s="117"/>
      <c r="F73" s="117"/>
      <c r="G73" s="117"/>
      <c r="H73" s="117"/>
      <c r="I73" s="117"/>
      <c r="J73" s="118"/>
    </row>
    <row r="74" spans="1:21" ht="12.75" customHeight="1" x14ac:dyDescent="0.15">
      <c r="A74" s="124"/>
      <c r="B74" s="125"/>
      <c r="C74" s="26" t="str">
        <f>C$9</f>
        <v>平均</v>
      </c>
      <c r="D74" s="26" t="str">
        <f t="shared" ref="D74:J74" si="40">IF(D$3&lt;&gt;"",D$3,"")</f>
        <v>No62</v>
      </c>
      <c r="E74" s="26" t="str">
        <f t="shared" si="40"/>
        <v>No63</v>
      </c>
      <c r="F74" s="26" t="str">
        <f t="shared" si="40"/>
        <v>No64</v>
      </c>
      <c r="G74" s="26" t="str">
        <f t="shared" si="40"/>
        <v>No65</v>
      </c>
      <c r="H74" s="26" t="str">
        <f t="shared" si="40"/>
        <v>No66</v>
      </c>
      <c r="I74" s="26" t="str">
        <f t="shared" si="40"/>
        <v/>
      </c>
      <c r="J74" s="26" t="str">
        <f t="shared" si="40"/>
        <v/>
      </c>
      <c r="L74" s="12"/>
      <c r="M74" s="12"/>
      <c r="N74" s="12"/>
      <c r="U74" s="12"/>
    </row>
    <row r="75" spans="1:21" ht="12.75" customHeight="1" x14ac:dyDescent="0.15">
      <c r="A75" s="100" t="s">
        <v>22</v>
      </c>
      <c r="B75" s="101"/>
      <c r="C75" s="14">
        <f ca="1">C25-C47</f>
        <v>4</v>
      </c>
      <c r="D75" s="91">
        <f t="shared" ref="D75:J75" ca="1" si="41">IF(D$2&lt;&gt;"",INDIRECT(D$2&amp;"!E66"),"")</f>
        <v>5</v>
      </c>
      <c r="E75" s="91">
        <f t="shared" ca="1" si="41"/>
        <v>4</v>
      </c>
      <c r="F75" s="91">
        <f t="shared" ca="1" si="41"/>
        <v>3</v>
      </c>
      <c r="G75" s="91">
        <f t="shared" ca="1" si="41"/>
        <v>5</v>
      </c>
      <c r="H75" s="91">
        <f t="shared" ca="1" si="41"/>
        <v>4</v>
      </c>
      <c r="I75" s="91" t="str">
        <f t="shared" ca="1" si="41"/>
        <v/>
      </c>
      <c r="J75" s="91" t="str">
        <f t="shared" ca="1" si="41"/>
        <v/>
      </c>
      <c r="L75" s="39"/>
      <c r="M75" s="39"/>
      <c r="N75" s="39"/>
    </row>
    <row r="76" spans="1:21" ht="12.75" customHeight="1" x14ac:dyDescent="0.15">
      <c r="A76" s="100" t="s">
        <v>23</v>
      </c>
      <c r="B76" s="101"/>
      <c r="C76" s="14">
        <f ca="1">ROUND(AVERAGE(D76:J76),0)</f>
        <v>16</v>
      </c>
      <c r="D76" s="91">
        <f t="shared" ref="D76:J76" ca="1" si="42">IF(D$2&lt;&gt;"",INDIRECT(D$2&amp;"!E67"),"")</f>
        <v>17</v>
      </c>
      <c r="E76" s="91">
        <f t="shared" ca="1" si="42"/>
        <v>14</v>
      </c>
      <c r="F76" s="91">
        <f t="shared" ca="1" si="42"/>
        <v>16</v>
      </c>
      <c r="G76" s="91">
        <f t="shared" ca="1" si="42"/>
        <v>16</v>
      </c>
      <c r="H76" s="91">
        <f t="shared" ca="1" si="42"/>
        <v>15</v>
      </c>
      <c r="I76" s="91" t="str">
        <f t="shared" ca="1" si="42"/>
        <v/>
      </c>
      <c r="J76" s="91" t="str">
        <f t="shared" ca="1" si="42"/>
        <v/>
      </c>
    </row>
    <row r="77" spans="1:21" ht="12.75" customHeight="1" x14ac:dyDescent="0.15">
      <c r="A77" s="100" t="s">
        <v>24</v>
      </c>
      <c r="B77" s="101"/>
      <c r="C77" s="14">
        <f ca="1">ROUND(AVERAGE(D77:J77),0)</f>
        <v>19</v>
      </c>
      <c r="D77" s="91">
        <f t="shared" ref="D77:J77" ca="1" si="43">IF(D$2&lt;&gt;"",INDIRECT(D$2&amp;"!E68"),"")</f>
        <v>20</v>
      </c>
      <c r="E77" s="91">
        <f t="shared" ca="1" si="43"/>
        <v>17</v>
      </c>
      <c r="F77" s="91">
        <f t="shared" ca="1" si="43"/>
        <v>20</v>
      </c>
      <c r="G77" s="91">
        <f t="shared" ca="1" si="43"/>
        <v>19</v>
      </c>
      <c r="H77" s="91">
        <f t="shared" ca="1" si="43"/>
        <v>17</v>
      </c>
      <c r="I77" s="91" t="str">
        <f t="shared" ca="1" si="43"/>
        <v/>
      </c>
      <c r="J77" s="91" t="str">
        <f t="shared" ca="1" si="43"/>
        <v/>
      </c>
    </row>
    <row r="78" spans="1:21" ht="12.75" customHeight="1" x14ac:dyDescent="0.15">
      <c r="A78" s="100" t="s">
        <v>25</v>
      </c>
      <c r="B78" s="101"/>
      <c r="C78" s="4">
        <f ca="1">ROUND(AVERAGE(D78:J78),3)</f>
        <v>0.9</v>
      </c>
      <c r="D78" s="30">
        <f t="shared" ref="D78:J78" ca="1" si="44">IF(D$2&lt;&gt;"",INDIRECT(D$2&amp;"!E69"),"")</f>
        <v>1.3200000000000003</v>
      </c>
      <c r="E78" s="30">
        <f t="shared" ca="1" si="44"/>
        <v>0.59000000000000052</v>
      </c>
      <c r="F78" s="30">
        <f t="shared" ca="1" si="44"/>
        <v>0.72</v>
      </c>
      <c r="G78" s="30">
        <f t="shared" ca="1" si="44"/>
        <v>1.2200000000000002</v>
      </c>
      <c r="H78" s="30">
        <f t="shared" ca="1" si="44"/>
        <v>0.65000000000000013</v>
      </c>
      <c r="I78" s="30" t="str">
        <f t="shared" ca="1" si="44"/>
        <v/>
      </c>
      <c r="J78" s="30" t="str">
        <f t="shared" ca="1" si="44"/>
        <v/>
      </c>
    </row>
    <row r="79" spans="1:21" ht="12" customHeight="1" x14ac:dyDescent="0.15">
      <c r="H79" s="18"/>
    </row>
    <row r="82" spans="1:11" ht="22.5" customHeight="1" x14ac:dyDescent="0.15">
      <c r="A82" s="40" t="s">
        <v>37</v>
      </c>
    </row>
    <row r="83" spans="1:11" x14ac:dyDescent="0.15">
      <c r="A83" s="10" t="s">
        <v>38</v>
      </c>
    </row>
    <row r="84" spans="1:11" x14ac:dyDescent="0.15">
      <c r="A84" s="41" t="s">
        <v>39</v>
      </c>
      <c r="B84" s="115" t="s">
        <v>40</v>
      </c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1" x14ac:dyDescent="0.15">
      <c r="A85" s="41" t="s">
        <v>41</v>
      </c>
      <c r="B85" s="115" t="s">
        <v>42</v>
      </c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1" x14ac:dyDescent="0.15">
      <c r="A86" s="41" t="s">
        <v>43</v>
      </c>
      <c r="B86" s="115" t="s">
        <v>44</v>
      </c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1" x14ac:dyDescent="0.15">
      <c r="A87" s="41" t="s">
        <v>45</v>
      </c>
      <c r="B87" s="115" t="s">
        <v>46</v>
      </c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1" x14ac:dyDescent="0.15">
      <c r="A88" s="42" t="s">
        <v>47</v>
      </c>
    </row>
    <row r="90" spans="1:11" x14ac:dyDescent="0.15">
      <c r="A90" s="42" t="s">
        <v>48</v>
      </c>
    </row>
    <row r="92" spans="1:11" x14ac:dyDescent="0.15">
      <c r="B92" s="10" t="s">
        <v>376</v>
      </c>
    </row>
    <row r="93" spans="1:11" x14ac:dyDescent="0.15">
      <c r="B93" s="10" t="s">
        <v>377</v>
      </c>
    </row>
    <row r="94" spans="1:11" x14ac:dyDescent="0.15">
      <c r="B94" s="10" t="s">
        <v>378</v>
      </c>
    </row>
    <row r="95" spans="1:11" x14ac:dyDescent="0.15">
      <c r="B95" s="10" t="s">
        <v>379</v>
      </c>
    </row>
    <row r="96" spans="1:11" x14ac:dyDescent="0.15">
      <c r="B96" s="10" t="s">
        <v>380</v>
      </c>
    </row>
    <row r="98" spans="2:2" x14ac:dyDescent="0.15">
      <c r="B98" s="10" t="s">
        <v>381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blackAndWhite="1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J120"/>
  <sheetViews>
    <sheetView showGridLines="0" tabSelected="1" view="pageBreakPreview" topLeftCell="A31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4.7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92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77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6">
        <v>0</v>
      </c>
      <c r="L3" s="76">
        <v>12</v>
      </c>
      <c r="M3" s="76">
        <v>22</v>
      </c>
      <c r="N3" s="76">
        <v>32</v>
      </c>
      <c r="O3" s="76">
        <v>42</v>
      </c>
      <c r="P3" s="76" t="s">
        <v>14</v>
      </c>
      <c r="Q3" s="76">
        <v>0</v>
      </c>
      <c r="R3" s="76">
        <v>12</v>
      </c>
      <c r="S3" s="76">
        <v>22</v>
      </c>
      <c r="T3" s="76">
        <v>32</v>
      </c>
      <c r="U3" s="76" t="s">
        <v>14</v>
      </c>
      <c r="V3" s="76">
        <v>0</v>
      </c>
      <c r="W3" s="76">
        <v>12</v>
      </c>
      <c r="X3" s="76">
        <v>22</v>
      </c>
      <c r="Y3" s="76">
        <v>42</v>
      </c>
      <c r="Z3" s="76" t="s">
        <v>14</v>
      </c>
      <c r="AA3" s="76">
        <v>0</v>
      </c>
      <c r="AB3" s="76">
        <v>12</v>
      </c>
      <c r="AC3" s="76">
        <v>22</v>
      </c>
      <c r="AD3" s="76">
        <v>32</v>
      </c>
      <c r="AE3" s="76">
        <v>42</v>
      </c>
      <c r="AF3" s="76" t="s">
        <v>14</v>
      </c>
      <c r="AG3" s="76">
        <v>0</v>
      </c>
      <c r="AH3" s="76">
        <v>12</v>
      </c>
      <c r="AI3" s="76">
        <v>42</v>
      </c>
      <c r="AJ3" s="76" t="s">
        <v>14</v>
      </c>
    </row>
    <row r="4" spans="1:36" ht="12.95" customHeight="1" x14ac:dyDescent="0.15">
      <c r="A4" s="75">
        <v>521</v>
      </c>
      <c r="B4" s="135" t="s">
        <v>52</v>
      </c>
      <c r="C4" s="136"/>
      <c r="D4" s="75">
        <v>26</v>
      </c>
      <c r="E4" s="75">
        <v>20</v>
      </c>
      <c r="F4" s="4">
        <f t="shared" ref="F4:F43" si="0">IF(D4&gt;0,IF(B4="スギ",P4,IF(B4="ヒノキ",U4,IF(B4="アカマツ",Z4,IF(B4="カラマツ",AF4,AJ4)))),"")</f>
        <v>0.52</v>
      </c>
      <c r="G4" s="5"/>
      <c r="H4" s="75"/>
      <c r="I4" s="85" t="s">
        <v>83</v>
      </c>
      <c r="J4" s="1" t="s">
        <v>15</v>
      </c>
      <c r="K4" s="76">
        <f t="shared" ref="K4:K43" si="1">IF(ROUND(10^(-5+0.8769+1.7454*LOG(D4)+1.014*LOG(E4)),2)&gt;=0.01,ROUND(10^(-5+0.8769+1.7454*LOG(D4)+1.014*LOG(E4)),2),ROUND(10^(-5+0.8769+1.7454*LOG(D4)+1.014*LOG(E4)),3))</f>
        <v>0.46</v>
      </c>
      <c r="L4" s="76">
        <f t="shared" ref="L4:L43" si="2">ROUND(10^(-5+0.73504+1.83346*LOG(D4)+1.06569*LOG(E4)),2)</f>
        <v>0.52</v>
      </c>
      <c r="M4" s="76">
        <f t="shared" ref="M4:M43" si="3">ROUND(10^(-5+0.71514+1.74357*LOG(D4)+1.17719*LOG(E4)),2)</f>
        <v>0.52</v>
      </c>
      <c r="N4" s="76">
        <f t="shared" ref="N4:N43" si="4">ROUND(10^(-5+0.82956+1.76381*LOG(D4)+1.06412*LOG(E4)),2)</f>
        <v>0.51</v>
      </c>
      <c r="O4" s="76">
        <f t="shared" ref="O4:O43" si="5">ROUND(10^(-5+0.88226+1.79204*LOG(D4)+0.99303*LOG(E4)),2)</f>
        <v>0.51</v>
      </c>
      <c r="P4" s="76">
        <f>HLOOKUP($D4,K$3:O$43,MATCH($A4,$A$3:$A$43,0),1)</f>
        <v>0.52</v>
      </c>
      <c r="Q4" s="76">
        <f t="shared" ref="Q4:Q43" si="6">IF(ROUND(10^(1.810672*LOG(D4)+0.982833*LOG(E4)-4.173533),2)&gt;=0.01,ROUND(10^(1.810672*LOG(D4)+0.982833*LOG(E4)-4.173533),2),ROUND(10^(1.810672*LOG(D4)+0.982833*LOG(E4)-4.173533),3))</f>
        <v>0.46</v>
      </c>
      <c r="R4" s="76">
        <f t="shared" ref="R4:R43" si="7">ROUND(10^(1.905709*LOG(D4)+1.011385*LOG(E4)-4.293729),2)</f>
        <v>0.52</v>
      </c>
      <c r="S4" s="76">
        <f t="shared" ref="S4:S43" si="8">ROUND(10^(1.771888*LOG(D4)+1.138415*LOG(E4)-4.271259),2)</f>
        <v>0.52</v>
      </c>
      <c r="T4" s="76">
        <f t="shared" ref="T4:T43" si="9">ROUND(10^(1.671519*LOG(D4)+1.363617*LOG(E4)-4.404407),2)</f>
        <v>0.54</v>
      </c>
      <c r="U4" s="76">
        <f t="shared" ref="U4:U43" si="10">HLOOKUP($D4,Q$3:T$43,MATCH($A4,$A$3:$A$43,0),1)</f>
        <v>0.52</v>
      </c>
      <c r="V4" s="76">
        <f t="shared" ref="V4:V43" si="11">IF(ROUND(10^(-4.249503+1.946501*LOG(D4)+0.942682*LOG(E4)),2)&gt;=0.01,ROUND(10^(-4.249503+1.946501*LOG(D4)+0.942682*LOG(E4)),2),ROUND(10^(-4.249503+1.946501*LOG(D4)+0.942682*LOG(E4)),3))</f>
        <v>0.54</v>
      </c>
      <c r="W4" s="76">
        <f t="shared" ref="W4:W43" si="12">ROUND(10^(-4.155639+1.847898*LOG(D4)+0.951955*LOG(E4)),2)</f>
        <v>0.5</v>
      </c>
      <c r="X4" s="76">
        <f t="shared" ref="X4:X43" si="13">ROUND(10^(-4.194535+1.804172*LOG(D4)+1.034248*LOG(E4)),2)</f>
        <v>0.51</v>
      </c>
      <c r="Y4" s="76">
        <f t="shared" ref="Y4:Y43" si="14">ROUND(10^(-4.42347+2.006485*LOG(D4)+0.967757*LOG(E4)),2)</f>
        <v>0.47</v>
      </c>
      <c r="Z4" s="76">
        <f t="shared" ref="Z4:Z43" si="15">HLOOKUP($D4,V$3:Y$43,MATCH($A4,$A$3:$A$43,0),1)</f>
        <v>0.51</v>
      </c>
      <c r="AA4" s="76">
        <f t="shared" ref="AA4:AA43" si="16">IF(ROUND(10^(1.80389*LOG(D4)+0.962587*LOG(E4)-4.155099),2)&gt;=0.01,ROUND(10^(1.80389*LOG(D4)+0.962587*LOG(E4)-4.155099),2),ROUND(10^(1.80389*LOG(D4)+0.962587*LOG(E4)-4.155099),3))</f>
        <v>0.45</v>
      </c>
      <c r="AB4" s="76">
        <f t="shared" ref="AB4:AB43" si="17">ROUND(10^(1.979213*LOG(D4)+0.998347*LOG(E4)-4.369281),2)</f>
        <v>0.54</v>
      </c>
      <c r="AC4" s="76">
        <f t="shared" ref="AC4:AC43" si="18">ROUND(10^(1.904401*LOG(D4)+1.062478*LOG(E4)-4.348104),2)</f>
        <v>0.54</v>
      </c>
      <c r="AD4" s="76">
        <f t="shared" ref="AD4:AD43" si="19">ROUND(10^(1.640825*LOG(D4)+1.080387*LOG(E4)-3.976731),2)</f>
        <v>0.56000000000000005</v>
      </c>
      <c r="AE4" s="76">
        <f t="shared" ref="AE4:AE43" si="20">ROUND(10^(1.90887*LOG(D4)+1.088002*LOG(E4)-4.431495),2)</f>
        <v>0.48</v>
      </c>
      <c r="AF4" s="76">
        <f t="shared" ref="AF4:AF43" si="21">HLOOKUP($D4,AA$3:AE$43,MATCH($A4,$A$3:$A$43,0),1)</f>
        <v>0.54</v>
      </c>
      <c r="AG4" s="76">
        <f t="shared" ref="AG4:AG43" si="22">IF(ROUND(10^(1.94019664*LOG(D4)+0.84689666*LOG(E4)-4.20067295),2)&gt;=0.01,ROUND(10^(1.94019664*LOG(D4)+0.84689666*LOG(E4)-4.20067295),2),ROUND(10^(1.94019664*LOG(D4)+0.84689666*LOG(E4)-4.20067295),3))</f>
        <v>0.44</v>
      </c>
      <c r="AH4" s="76">
        <f t="shared" ref="AH4:AH43" si="23">ROUND(10^(1.93813902*LOG(D4)+0.96697002*LOG(E4)-4.32216295),2)</f>
        <v>0.48</v>
      </c>
      <c r="AI4" s="76">
        <f t="shared" ref="AI4:AI43" si="24">ROUND(10^(1.82464098*LOG(D4)+0.97625989*LOG(E4)-4.15096808),2)</f>
        <v>0.5</v>
      </c>
      <c r="AJ4" s="76">
        <f t="shared" ref="AJ4:AJ43" si="25">HLOOKUP($D4,AG$3:AI$43,MATCH($A4,$A$3:$A$43,0),1)</f>
        <v>0.48</v>
      </c>
    </row>
    <row r="5" spans="1:36" ht="12.95" customHeight="1" x14ac:dyDescent="0.15">
      <c r="A5" s="75">
        <v>522</v>
      </c>
      <c r="B5" s="135" t="s">
        <v>52</v>
      </c>
      <c r="C5" s="136"/>
      <c r="D5" s="75">
        <v>18</v>
      </c>
      <c r="E5" s="75">
        <v>16</v>
      </c>
      <c r="F5" s="4">
        <f t="shared" si="0"/>
        <v>0.21</v>
      </c>
      <c r="G5" s="5" t="s">
        <v>65</v>
      </c>
      <c r="H5" s="75" t="s">
        <v>61</v>
      </c>
      <c r="I5" s="5" t="s">
        <v>65</v>
      </c>
      <c r="J5" s="1" t="s">
        <v>15</v>
      </c>
      <c r="K5" s="76">
        <f t="shared" si="1"/>
        <v>0.19</v>
      </c>
      <c r="L5" s="76">
        <f t="shared" si="2"/>
        <v>0.21</v>
      </c>
      <c r="M5" s="76">
        <f t="shared" si="3"/>
        <v>0.21</v>
      </c>
      <c r="N5" s="76">
        <f t="shared" si="4"/>
        <v>0.21</v>
      </c>
      <c r="O5" s="76">
        <f t="shared" si="5"/>
        <v>0.21</v>
      </c>
      <c r="P5" s="76">
        <f t="shared" ref="P5:P43" si="26">HLOOKUP($D5,K$3:O$43,MATCH(A5,$A$3:$A$43,0),1)</f>
        <v>0.21</v>
      </c>
      <c r="Q5" s="76">
        <f t="shared" si="6"/>
        <v>0.19</v>
      </c>
      <c r="R5" s="76">
        <f t="shared" si="7"/>
        <v>0.21</v>
      </c>
      <c r="S5" s="76">
        <f t="shared" si="8"/>
        <v>0.21</v>
      </c>
      <c r="T5" s="76">
        <f t="shared" si="9"/>
        <v>0.22</v>
      </c>
      <c r="U5" s="76">
        <f t="shared" si="10"/>
        <v>0.21</v>
      </c>
      <c r="V5" s="76">
        <f t="shared" si="11"/>
        <v>0.21</v>
      </c>
      <c r="W5" s="76">
        <f t="shared" si="12"/>
        <v>0.2</v>
      </c>
      <c r="X5" s="76">
        <f t="shared" si="13"/>
        <v>0.21</v>
      </c>
      <c r="Y5" s="76">
        <f t="shared" si="14"/>
        <v>0.18</v>
      </c>
      <c r="Z5" s="76">
        <f t="shared" si="15"/>
        <v>0.2</v>
      </c>
      <c r="AA5" s="76">
        <f t="shared" si="16"/>
        <v>0.19</v>
      </c>
      <c r="AB5" s="76">
        <f t="shared" si="17"/>
        <v>0.21</v>
      </c>
      <c r="AC5" s="76">
        <f t="shared" si="18"/>
        <v>0.21</v>
      </c>
      <c r="AD5" s="76">
        <f t="shared" si="19"/>
        <v>0.24</v>
      </c>
      <c r="AE5" s="76">
        <f t="shared" si="20"/>
        <v>0.19</v>
      </c>
      <c r="AF5" s="76">
        <f t="shared" si="21"/>
        <v>0.21</v>
      </c>
      <c r="AG5" s="76">
        <f t="shared" si="22"/>
        <v>0.18</v>
      </c>
      <c r="AH5" s="76">
        <f t="shared" si="23"/>
        <v>0.19</v>
      </c>
      <c r="AI5" s="76">
        <f t="shared" si="24"/>
        <v>0.21</v>
      </c>
      <c r="AJ5" s="76">
        <f t="shared" si="25"/>
        <v>0.19</v>
      </c>
    </row>
    <row r="6" spans="1:36" ht="12.95" customHeight="1" x14ac:dyDescent="0.15">
      <c r="A6" s="90">
        <v>523</v>
      </c>
      <c r="B6" s="135" t="s">
        <v>52</v>
      </c>
      <c r="C6" s="136"/>
      <c r="D6" s="75">
        <v>22</v>
      </c>
      <c r="E6" s="75">
        <v>16</v>
      </c>
      <c r="F6" s="4">
        <f t="shared" si="0"/>
        <v>0.3</v>
      </c>
      <c r="G6" s="75"/>
      <c r="H6" s="75"/>
      <c r="I6" s="88"/>
      <c r="J6" s="1" t="s">
        <v>15</v>
      </c>
      <c r="K6" s="76">
        <f t="shared" si="1"/>
        <v>0.28000000000000003</v>
      </c>
      <c r="L6" s="76">
        <f t="shared" si="2"/>
        <v>0.3</v>
      </c>
      <c r="M6" s="76">
        <f t="shared" si="3"/>
        <v>0.3</v>
      </c>
      <c r="N6" s="76">
        <f t="shared" si="4"/>
        <v>0.3</v>
      </c>
      <c r="O6" s="76">
        <f t="shared" si="5"/>
        <v>0.3</v>
      </c>
      <c r="P6" s="76">
        <f t="shared" si="26"/>
        <v>0.3</v>
      </c>
      <c r="Q6" s="76">
        <f t="shared" si="6"/>
        <v>0.28000000000000003</v>
      </c>
      <c r="R6" s="76">
        <f t="shared" si="7"/>
        <v>0.3</v>
      </c>
      <c r="S6" s="76">
        <f t="shared" si="8"/>
        <v>0.3</v>
      </c>
      <c r="T6" s="76">
        <f t="shared" si="9"/>
        <v>0.3</v>
      </c>
      <c r="U6" s="76">
        <f t="shared" si="10"/>
        <v>0.3</v>
      </c>
      <c r="V6" s="76">
        <f t="shared" si="11"/>
        <v>0.32</v>
      </c>
      <c r="W6" s="76">
        <f t="shared" si="12"/>
        <v>0.3</v>
      </c>
      <c r="X6" s="76">
        <f t="shared" si="13"/>
        <v>0.3</v>
      </c>
      <c r="Y6" s="76">
        <f t="shared" si="14"/>
        <v>0.27</v>
      </c>
      <c r="Z6" s="76">
        <f t="shared" si="15"/>
        <v>0.3</v>
      </c>
      <c r="AA6" s="76">
        <f t="shared" si="16"/>
        <v>0.27</v>
      </c>
      <c r="AB6" s="76">
        <f t="shared" si="17"/>
        <v>0.31</v>
      </c>
      <c r="AC6" s="76">
        <f t="shared" si="18"/>
        <v>0.31</v>
      </c>
      <c r="AD6" s="76">
        <f t="shared" si="19"/>
        <v>0.34</v>
      </c>
      <c r="AE6" s="76">
        <f t="shared" si="20"/>
        <v>0.28000000000000003</v>
      </c>
      <c r="AF6" s="76">
        <f t="shared" si="21"/>
        <v>0.31</v>
      </c>
      <c r="AG6" s="76">
        <f t="shared" si="22"/>
        <v>0.27</v>
      </c>
      <c r="AH6" s="76">
        <f t="shared" si="23"/>
        <v>0.28000000000000003</v>
      </c>
      <c r="AI6" s="76">
        <f t="shared" si="24"/>
        <v>0.3</v>
      </c>
      <c r="AJ6" s="76">
        <f t="shared" si="25"/>
        <v>0.28000000000000003</v>
      </c>
    </row>
    <row r="7" spans="1:36" ht="12.95" customHeight="1" x14ac:dyDescent="0.15">
      <c r="A7" s="90">
        <v>524</v>
      </c>
      <c r="B7" s="135" t="s">
        <v>52</v>
      </c>
      <c r="C7" s="136"/>
      <c r="D7" s="75">
        <v>18</v>
      </c>
      <c r="E7" s="75">
        <v>15</v>
      </c>
      <c r="F7" s="4">
        <f t="shared" si="0"/>
        <v>0.19</v>
      </c>
      <c r="G7" s="5"/>
      <c r="H7" s="75"/>
      <c r="I7" s="5"/>
      <c r="J7" s="1" t="s">
        <v>15</v>
      </c>
      <c r="K7" s="76">
        <f t="shared" si="1"/>
        <v>0.18</v>
      </c>
      <c r="L7" s="76">
        <f t="shared" si="2"/>
        <v>0.19</v>
      </c>
      <c r="M7" s="76">
        <f t="shared" si="3"/>
        <v>0.19</v>
      </c>
      <c r="N7" s="76">
        <f t="shared" si="4"/>
        <v>0.2</v>
      </c>
      <c r="O7" s="76">
        <f t="shared" si="5"/>
        <v>0.2</v>
      </c>
      <c r="P7" s="76">
        <f t="shared" si="26"/>
        <v>0.19</v>
      </c>
      <c r="Q7" s="76">
        <f t="shared" si="6"/>
        <v>0.18</v>
      </c>
      <c r="R7" s="76">
        <f t="shared" si="7"/>
        <v>0.19</v>
      </c>
      <c r="S7" s="76">
        <f t="shared" si="8"/>
        <v>0.2</v>
      </c>
      <c r="T7" s="76">
        <f t="shared" si="9"/>
        <v>0.2</v>
      </c>
      <c r="U7" s="76">
        <f t="shared" si="10"/>
        <v>0.19</v>
      </c>
      <c r="V7" s="76">
        <f t="shared" si="11"/>
        <v>0.2</v>
      </c>
      <c r="W7" s="76">
        <f t="shared" si="12"/>
        <v>0.19</v>
      </c>
      <c r="X7" s="76">
        <f t="shared" si="13"/>
        <v>0.19</v>
      </c>
      <c r="Y7" s="76">
        <f t="shared" si="14"/>
        <v>0.17</v>
      </c>
      <c r="Z7" s="76">
        <f t="shared" si="15"/>
        <v>0.19</v>
      </c>
      <c r="AA7" s="76">
        <f t="shared" si="16"/>
        <v>0.17</v>
      </c>
      <c r="AB7" s="76">
        <f t="shared" si="17"/>
        <v>0.19</v>
      </c>
      <c r="AC7" s="76">
        <f t="shared" si="18"/>
        <v>0.2</v>
      </c>
      <c r="AD7" s="76">
        <f t="shared" si="19"/>
        <v>0.23</v>
      </c>
      <c r="AE7" s="76">
        <f t="shared" si="20"/>
        <v>0.18</v>
      </c>
      <c r="AF7" s="76">
        <f t="shared" si="21"/>
        <v>0.19</v>
      </c>
      <c r="AG7" s="76">
        <f t="shared" si="22"/>
        <v>0.17</v>
      </c>
      <c r="AH7" s="76">
        <f t="shared" si="23"/>
        <v>0.18</v>
      </c>
      <c r="AI7" s="76">
        <f t="shared" si="24"/>
        <v>0.19</v>
      </c>
      <c r="AJ7" s="76">
        <f t="shared" si="25"/>
        <v>0.18</v>
      </c>
    </row>
    <row r="8" spans="1:36" ht="12.95" customHeight="1" x14ac:dyDescent="0.15">
      <c r="A8" s="90">
        <v>525</v>
      </c>
      <c r="B8" s="135" t="s">
        <v>52</v>
      </c>
      <c r="C8" s="136"/>
      <c r="D8" s="75">
        <v>14</v>
      </c>
      <c r="E8" s="75">
        <v>14</v>
      </c>
      <c r="F8" s="4">
        <f t="shared" si="0"/>
        <v>0.11</v>
      </c>
      <c r="G8" s="5" t="s">
        <v>66</v>
      </c>
      <c r="H8" s="90" t="s">
        <v>61</v>
      </c>
      <c r="I8" s="5" t="s">
        <v>66</v>
      </c>
      <c r="J8" s="1" t="s">
        <v>15</v>
      </c>
      <c r="K8" s="76">
        <f t="shared" si="1"/>
        <v>0.11</v>
      </c>
      <c r="L8" s="76">
        <f t="shared" si="2"/>
        <v>0.11</v>
      </c>
      <c r="M8" s="76">
        <f t="shared" si="3"/>
        <v>0.12</v>
      </c>
      <c r="N8" s="76">
        <f t="shared" si="4"/>
        <v>0.12</v>
      </c>
      <c r="O8" s="76">
        <f t="shared" si="5"/>
        <v>0.12</v>
      </c>
      <c r="P8" s="76">
        <f t="shared" si="26"/>
        <v>0.11</v>
      </c>
      <c r="Q8" s="76">
        <f t="shared" si="6"/>
        <v>0.11</v>
      </c>
      <c r="R8" s="76">
        <f t="shared" si="7"/>
        <v>0.11</v>
      </c>
      <c r="S8" s="76">
        <f t="shared" si="8"/>
        <v>0.12</v>
      </c>
      <c r="T8" s="76">
        <f t="shared" si="9"/>
        <v>0.12</v>
      </c>
      <c r="U8" s="76">
        <f t="shared" si="10"/>
        <v>0.11</v>
      </c>
      <c r="V8" s="76">
        <f t="shared" si="11"/>
        <v>0.12</v>
      </c>
      <c r="W8" s="76">
        <f t="shared" si="12"/>
        <v>0.11</v>
      </c>
      <c r="X8" s="76">
        <f t="shared" si="13"/>
        <v>0.11</v>
      </c>
      <c r="Y8" s="76">
        <f t="shared" si="14"/>
        <v>0.1</v>
      </c>
      <c r="Z8" s="76">
        <f t="shared" si="15"/>
        <v>0.11</v>
      </c>
      <c r="AA8" s="76">
        <f t="shared" si="16"/>
        <v>0.1</v>
      </c>
      <c r="AB8" s="76">
        <f t="shared" si="17"/>
        <v>0.11</v>
      </c>
      <c r="AC8" s="76">
        <f t="shared" si="18"/>
        <v>0.11</v>
      </c>
      <c r="AD8" s="76">
        <f t="shared" si="19"/>
        <v>0.14000000000000001</v>
      </c>
      <c r="AE8" s="76">
        <f t="shared" si="20"/>
        <v>0.1</v>
      </c>
      <c r="AF8" s="76">
        <f t="shared" si="21"/>
        <v>0.11</v>
      </c>
      <c r="AG8" s="76">
        <f t="shared" si="22"/>
        <v>0.1</v>
      </c>
      <c r="AH8" s="76">
        <f t="shared" si="23"/>
        <v>0.1</v>
      </c>
      <c r="AI8" s="76">
        <f t="shared" si="24"/>
        <v>0.11</v>
      </c>
      <c r="AJ8" s="76">
        <f t="shared" si="25"/>
        <v>0.1</v>
      </c>
    </row>
    <row r="9" spans="1:36" ht="12.95" customHeight="1" x14ac:dyDescent="0.15">
      <c r="A9" s="90">
        <v>526</v>
      </c>
      <c r="B9" s="135" t="s">
        <v>52</v>
      </c>
      <c r="C9" s="136"/>
      <c r="D9" s="75">
        <v>18</v>
      </c>
      <c r="E9" s="75">
        <v>14</v>
      </c>
      <c r="F9" s="4">
        <f t="shared" si="0"/>
        <v>0.18</v>
      </c>
      <c r="G9" s="5" t="s">
        <v>66</v>
      </c>
      <c r="H9" s="75" t="s">
        <v>61</v>
      </c>
      <c r="I9" s="5" t="s">
        <v>66</v>
      </c>
      <c r="J9" s="1" t="s">
        <v>15</v>
      </c>
      <c r="K9" s="76">
        <f t="shared" si="1"/>
        <v>0.17</v>
      </c>
      <c r="L9" s="76">
        <f t="shared" si="2"/>
        <v>0.18</v>
      </c>
      <c r="M9" s="76">
        <f t="shared" si="3"/>
        <v>0.18</v>
      </c>
      <c r="N9" s="76">
        <f t="shared" si="4"/>
        <v>0.18</v>
      </c>
      <c r="O9" s="76">
        <f t="shared" si="5"/>
        <v>0.19</v>
      </c>
      <c r="P9" s="76">
        <f t="shared" si="26"/>
        <v>0.18</v>
      </c>
      <c r="Q9" s="76">
        <f t="shared" si="6"/>
        <v>0.17</v>
      </c>
      <c r="R9" s="76">
        <f t="shared" si="7"/>
        <v>0.18</v>
      </c>
      <c r="S9" s="76">
        <f t="shared" si="8"/>
        <v>0.18</v>
      </c>
      <c r="T9" s="76">
        <f t="shared" si="9"/>
        <v>0.18</v>
      </c>
      <c r="U9" s="76">
        <f t="shared" si="10"/>
        <v>0.18</v>
      </c>
      <c r="V9" s="76">
        <f t="shared" si="11"/>
        <v>0.19</v>
      </c>
      <c r="W9" s="76">
        <f t="shared" si="12"/>
        <v>0.18</v>
      </c>
      <c r="X9" s="76">
        <f t="shared" si="13"/>
        <v>0.18</v>
      </c>
      <c r="Y9" s="76">
        <f t="shared" si="14"/>
        <v>0.16</v>
      </c>
      <c r="Z9" s="76">
        <f t="shared" si="15"/>
        <v>0.18</v>
      </c>
      <c r="AA9" s="76">
        <f t="shared" si="16"/>
        <v>0.16</v>
      </c>
      <c r="AB9" s="76">
        <f t="shared" si="17"/>
        <v>0.18</v>
      </c>
      <c r="AC9" s="76">
        <f t="shared" si="18"/>
        <v>0.18</v>
      </c>
      <c r="AD9" s="76">
        <f t="shared" si="19"/>
        <v>0.21</v>
      </c>
      <c r="AE9" s="76">
        <f t="shared" si="20"/>
        <v>0.16</v>
      </c>
      <c r="AF9" s="76">
        <f t="shared" si="21"/>
        <v>0.18</v>
      </c>
      <c r="AG9" s="76">
        <f t="shared" si="22"/>
        <v>0.16</v>
      </c>
      <c r="AH9" s="76">
        <f t="shared" si="23"/>
        <v>0.17</v>
      </c>
      <c r="AI9" s="76">
        <f t="shared" si="24"/>
        <v>0.18</v>
      </c>
      <c r="AJ9" s="76">
        <f t="shared" si="25"/>
        <v>0.17</v>
      </c>
    </row>
    <row r="10" spans="1:36" ht="12.95" customHeight="1" x14ac:dyDescent="0.15">
      <c r="A10" s="90">
        <v>527</v>
      </c>
      <c r="B10" s="135" t="s">
        <v>52</v>
      </c>
      <c r="C10" s="136"/>
      <c r="D10" s="75">
        <v>12</v>
      </c>
      <c r="E10" s="75">
        <v>8</v>
      </c>
      <c r="F10" s="4">
        <f t="shared" si="0"/>
        <v>0.05</v>
      </c>
      <c r="G10" s="5" t="s">
        <v>136</v>
      </c>
      <c r="H10" s="75" t="s">
        <v>53</v>
      </c>
      <c r="I10" s="88"/>
      <c r="J10" s="1" t="s">
        <v>15</v>
      </c>
      <c r="K10" s="76">
        <f t="shared" si="1"/>
        <v>0.05</v>
      </c>
      <c r="L10" s="76">
        <f t="shared" si="2"/>
        <v>0.05</v>
      </c>
      <c r="M10" s="76">
        <f t="shared" si="3"/>
        <v>0.05</v>
      </c>
      <c r="N10" s="76">
        <f t="shared" si="4"/>
        <v>0.05</v>
      </c>
      <c r="O10" s="76">
        <f t="shared" si="5"/>
        <v>0.05</v>
      </c>
      <c r="P10" s="76">
        <f t="shared" si="26"/>
        <v>0.05</v>
      </c>
      <c r="Q10" s="76">
        <f t="shared" si="6"/>
        <v>0.05</v>
      </c>
      <c r="R10" s="76">
        <f t="shared" si="7"/>
        <v>0.05</v>
      </c>
      <c r="S10" s="76">
        <f t="shared" si="8"/>
        <v>0.05</v>
      </c>
      <c r="T10" s="76">
        <f t="shared" si="9"/>
        <v>0.04</v>
      </c>
      <c r="U10" s="76">
        <f t="shared" si="10"/>
        <v>0.05</v>
      </c>
      <c r="V10" s="76">
        <f t="shared" si="11"/>
        <v>0.05</v>
      </c>
      <c r="W10" s="76">
        <f t="shared" si="12"/>
        <v>0.05</v>
      </c>
      <c r="X10" s="76">
        <f t="shared" si="13"/>
        <v>0.05</v>
      </c>
      <c r="Y10" s="76">
        <f t="shared" si="14"/>
        <v>0.04</v>
      </c>
      <c r="Z10" s="76">
        <f t="shared" si="15"/>
        <v>0.05</v>
      </c>
      <c r="AA10" s="76">
        <f t="shared" si="16"/>
        <v>0.05</v>
      </c>
      <c r="AB10" s="76">
        <f t="shared" si="17"/>
        <v>0.05</v>
      </c>
      <c r="AC10" s="76">
        <f t="shared" si="18"/>
        <v>0.05</v>
      </c>
      <c r="AD10" s="76">
        <f t="shared" si="19"/>
        <v>0.06</v>
      </c>
      <c r="AE10" s="76">
        <f t="shared" si="20"/>
        <v>0.04</v>
      </c>
      <c r="AF10" s="76">
        <f t="shared" si="21"/>
        <v>0.05</v>
      </c>
      <c r="AG10" s="76">
        <f t="shared" si="22"/>
        <v>0.05</v>
      </c>
      <c r="AH10" s="76">
        <f t="shared" si="23"/>
        <v>0.04</v>
      </c>
      <c r="AI10" s="76">
        <f t="shared" si="24"/>
        <v>0.05</v>
      </c>
      <c r="AJ10" s="76">
        <f t="shared" si="25"/>
        <v>0.04</v>
      </c>
    </row>
    <row r="11" spans="1:36" ht="12.95" customHeight="1" x14ac:dyDescent="0.15">
      <c r="A11" s="90">
        <v>528</v>
      </c>
      <c r="B11" s="135" t="s">
        <v>52</v>
      </c>
      <c r="C11" s="136"/>
      <c r="D11" s="75">
        <v>10</v>
      </c>
      <c r="E11" s="75">
        <v>8</v>
      </c>
      <c r="F11" s="4">
        <f t="shared" si="0"/>
        <v>0.03</v>
      </c>
      <c r="G11" s="5" t="s">
        <v>135</v>
      </c>
      <c r="H11" s="90" t="s">
        <v>53</v>
      </c>
      <c r="I11" s="5"/>
      <c r="J11" s="1" t="s">
        <v>15</v>
      </c>
      <c r="K11" s="76">
        <f t="shared" si="1"/>
        <v>0.03</v>
      </c>
      <c r="L11" s="76">
        <f t="shared" si="2"/>
        <v>0.03</v>
      </c>
      <c r="M11" s="76">
        <f t="shared" si="3"/>
        <v>0.03</v>
      </c>
      <c r="N11" s="76">
        <f t="shared" si="4"/>
        <v>0.04</v>
      </c>
      <c r="O11" s="76">
        <f t="shared" si="5"/>
        <v>0.04</v>
      </c>
      <c r="P11" s="76">
        <f t="shared" si="26"/>
        <v>0.03</v>
      </c>
      <c r="Q11" s="76">
        <f t="shared" si="6"/>
        <v>0.03</v>
      </c>
      <c r="R11" s="76">
        <f t="shared" si="7"/>
        <v>0.03</v>
      </c>
      <c r="S11" s="76">
        <f t="shared" si="8"/>
        <v>0.03</v>
      </c>
      <c r="T11" s="76">
        <f t="shared" si="9"/>
        <v>0.03</v>
      </c>
      <c r="U11" s="76">
        <f t="shared" si="10"/>
        <v>0.03</v>
      </c>
      <c r="V11" s="76">
        <f t="shared" si="11"/>
        <v>0.04</v>
      </c>
      <c r="W11" s="76">
        <f t="shared" si="12"/>
        <v>0.04</v>
      </c>
      <c r="X11" s="76">
        <f t="shared" si="13"/>
        <v>0.03</v>
      </c>
      <c r="Y11" s="76">
        <f t="shared" si="14"/>
        <v>0.03</v>
      </c>
      <c r="Z11" s="76">
        <f t="shared" si="15"/>
        <v>0.04</v>
      </c>
      <c r="AA11" s="76">
        <f t="shared" si="16"/>
        <v>0.03</v>
      </c>
      <c r="AB11" s="76">
        <f t="shared" si="17"/>
        <v>0.03</v>
      </c>
      <c r="AC11" s="76">
        <f t="shared" si="18"/>
        <v>0.03</v>
      </c>
      <c r="AD11" s="76">
        <f t="shared" si="19"/>
        <v>0.04</v>
      </c>
      <c r="AE11" s="76">
        <f t="shared" si="20"/>
        <v>0.03</v>
      </c>
      <c r="AF11" s="76">
        <f t="shared" si="21"/>
        <v>0.03</v>
      </c>
      <c r="AG11" s="76">
        <f t="shared" si="22"/>
        <v>0.03</v>
      </c>
      <c r="AH11" s="76">
        <f t="shared" si="23"/>
        <v>0.03</v>
      </c>
      <c r="AI11" s="76">
        <f t="shared" si="24"/>
        <v>0.04</v>
      </c>
      <c r="AJ11" s="76">
        <f t="shared" si="25"/>
        <v>0.03</v>
      </c>
    </row>
    <row r="12" spans="1:36" ht="12.95" customHeight="1" x14ac:dyDescent="0.15">
      <c r="A12" s="90">
        <v>529</v>
      </c>
      <c r="B12" s="135" t="s">
        <v>52</v>
      </c>
      <c r="C12" s="136"/>
      <c r="D12" s="75">
        <v>20</v>
      </c>
      <c r="E12" s="75">
        <v>12</v>
      </c>
      <c r="F12" s="4">
        <f t="shared" si="0"/>
        <v>0.19</v>
      </c>
      <c r="G12" s="5" t="s">
        <v>66</v>
      </c>
      <c r="H12" s="90" t="s">
        <v>61</v>
      </c>
      <c r="I12" s="5" t="s">
        <v>66</v>
      </c>
      <c r="J12" s="1" t="s">
        <v>15</v>
      </c>
      <c r="K12" s="76">
        <f t="shared" si="1"/>
        <v>0.17</v>
      </c>
      <c r="L12" s="76">
        <f t="shared" si="2"/>
        <v>0.19</v>
      </c>
      <c r="M12" s="76">
        <f t="shared" si="3"/>
        <v>0.18</v>
      </c>
      <c r="N12" s="76">
        <f t="shared" si="4"/>
        <v>0.19</v>
      </c>
      <c r="O12" s="76">
        <f t="shared" si="5"/>
        <v>0.19</v>
      </c>
      <c r="P12" s="76">
        <f t="shared" si="26"/>
        <v>0.19</v>
      </c>
      <c r="Q12" s="76">
        <f t="shared" si="6"/>
        <v>0.17</v>
      </c>
      <c r="R12" s="76">
        <f t="shared" si="7"/>
        <v>0.19</v>
      </c>
      <c r="S12" s="76">
        <f t="shared" si="8"/>
        <v>0.18</v>
      </c>
      <c r="T12" s="76">
        <f t="shared" si="9"/>
        <v>0.17</v>
      </c>
      <c r="U12" s="76">
        <f t="shared" si="10"/>
        <v>0.19</v>
      </c>
      <c r="V12" s="76">
        <f t="shared" si="11"/>
        <v>0.2</v>
      </c>
      <c r="W12" s="76">
        <f t="shared" si="12"/>
        <v>0.19</v>
      </c>
      <c r="X12" s="76">
        <f t="shared" si="13"/>
        <v>0.19</v>
      </c>
      <c r="Y12" s="76">
        <f t="shared" si="14"/>
        <v>0.17</v>
      </c>
      <c r="Z12" s="76">
        <f t="shared" si="15"/>
        <v>0.19</v>
      </c>
      <c r="AA12" s="76">
        <f t="shared" si="16"/>
        <v>0.17</v>
      </c>
      <c r="AB12" s="76">
        <f t="shared" si="17"/>
        <v>0.19</v>
      </c>
      <c r="AC12" s="76">
        <f t="shared" si="18"/>
        <v>0.19</v>
      </c>
      <c r="AD12" s="76">
        <f t="shared" si="19"/>
        <v>0.21</v>
      </c>
      <c r="AE12" s="76">
        <f t="shared" si="20"/>
        <v>0.17</v>
      </c>
      <c r="AF12" s="76">
        <f t="shared" si="21"/>
        <v>0.19</v>
      </c>
      <c r="AG12" s="76">
        <f t="shared" si="22"/>
        <v>0.17</v>
      </c>
      <c r="AH12" s="76">
        <f t="shared" si="23"/>
        <v>0.17</v>
      </c>
      <c r="AI12" s="76">
        <f t="shared" si="24"/>
        <v>0.19</v>
      </c>
      <c r="AJ12" s="76">
        <f t="shared" si="25"/>
        <v>0.17</v>
      </c>
    </row>
    <row r="13" spans="1:36" ht="12.95" customHeight="1" x14ac:dyDescent="0.15">
      <c r="A13" s="90">
        <v>530</v>
      </c>
      <c r="B13" s="135" t="s">
        <v>52</v>
      </c>
      <c r="C13" s="136"/>
      <c r="D13" s="75">
        <v>16</v>
      </c>
      <c r="E13" s="75">
        <v>14</v>
      </c>
      <c r="F13" s="4">
        <f t="shared" si="0"/>
        <v>0.15</v>
      </c>
      <c r="G13" s="5" t="s">
        <v>65</v>
      </c>
      <c r="H13" s="75"/>
      <c r="I13" s="75"/>
      <c r="J13" s="1" t="s">
        <v>15</v>
      </c>
      <c r="K13" s="76">
        <f t="shared" si="1"/>
        <v>0.14000000000000001</v>
      </c>
      <c r="L13" s="76">
        <f t="shared" si="2"/>
        <v>0.15</v>
      </c>
      <c r="M13" s="76">
        <f t="shared" si="3"/>
        <v>0.15</v>
      </c>
      <c r="N13" s="76">
        <f t="shared" si="4"/>
        <v>0.15</v>
      </c>
      <c r="O13" s="76">
        <f t="shared" si="5"/>
        <v>0.15</v>
      </c>
      <c r="P13" s="76">
        <f t="shared" si="26"/>
        <v>0.15</v>
      </c>
      <c r="Q13" s="76">
        <f t="shared" si="6"/>
        <v>0.14000000000000001</v>
      </c>
      <c r="R13" s="76">
        <f t="shared" si="7"/>
        <v>0.14000000000000001</v>
      </c>
      <c r="S13" s="76">
        <f t="shared" si="8"/>
        <v>0.15</v>
      </c>
      <c r="T13" s="76">
        <f t="shared" si="9"/>
        <v>0.15</v>
      </c>
      <c r="U13" s="76">
        <f t="shared" si="10"/>
        <v>0.14000000000000001</v>
      </c>
      <c r="V13" s="76">
        <f t="shared" si="11"/>
        <v>0.15</v>
      </c>
      <c r="W13" s="76">
        <f t="shared" si="12"/>
        <v>0.14000000000000001</v>
      </c>
      <c r="X13" s="76">
        <f t="shared" si="13"/>
        <v>0.15</v>
      </c>
      <c r="Y13" s="76">
        <f t="shared" si="14"/>
        <v>0.13</v>
      </c>
      <c r="Z13" s="76">
        <f t="shared" si="15"/>
        <v>0.14000000000000001</v>
      </c>
      <c r="AA13" s="76">
        <f t="shared" si="16"/>
        <v>0.13</v>
      </c>
      <c r="AB13" s="76">
        <f t="shared" si="17"/>
        <v>0.14000000000000001</v>
      </c>
      <c r="AC13" s="76">
        <f t="shared" si="18"/>
        <v>0.15</v>
      </c>
      <c r="AD13" s="76">
        <f t="shared" si="19"/>
        <v>0.17</v>
      </c>
      <c r="AE13" s="76">
        <f t="shared" si="20"/>
        <v>0.13</v>
      </c>
      <c r="AF13" s="76">
        <f t="shared" si="21"/>
        <v>0.14000000000000001</v>
      </c>
      <c r="AG13" s="76">
        <f t="shared" si="22"/>
        <v>0.13</v>
      </c>
      <c r="AH13" s="76">
        <f t="shared" si="23"/>
        <v>0.13</v>
      </c>
      <c r="AI13" s="76">
        <f t="shared" si="24"/>
        <v>0.15</v>
      </c>
      <c r="AJ13" s="76">
        <f t="shared" si="25"/>
        <v>0.13</v>
      </c>
    </row>
    <row r="14" spans="1:36" ht="12.95" customHeight="1" x14ac:dyDescent="0.15">
      <c r="A14" s="90">
        <v>531</v>
      </c>
      <c r="B14" s="135" t="s">
        <v>52</v>
      </c>
      <c r="C14" s="136"/>
      <c r="D14" s="75">
        <v>22</v>
      </c>
      <c r="E14" s="75">
        <v>18</v>
      </c>
      <c r="F14" s="4">
        <f t="shared" si="0"/>
        <v>0.34</v>
      </c>
      <c r="G14" s="5"/>
      <c r="H14" s="75"/>
      <c r="I14" s="75"/>
      <c r="J14" s="1" t="s">
        <v>15</v>
      </c>
      <c r="K14" s="76">
        <f t="shared" si="1"/>
        <v>0.31</v>
      </c>
      <c r="L14" s="76">
        <f t="shared" si="2"/>
        <v>0.34</v>
      </c>
      <c r="M14" s="76">
        <f t="shared" si="3"/>
        <v>0.34</v>
      </c>
      <c r="N14" s="76">
        <f t="shared" si="4"/>
        <v>0.34</v>
      </c>
      <c r="O14" s="76">
        <f t="shared" si="5"/>
        <v>0.34</v>
      </c>
      <c r="P14" s="76">
        <f t="shared" si="26"/>
        <v>0.34</v>
      </c>
      <c r="Q14" s="76">
        <f t="shared" si="6"/>
        <v>0.31</v>
      </c>
      <c r="R14" s="76">
        <f t="shared" si="7"/>
        <v>0.34</v>
      </c>
      <c r="S14" s="76">
        <f t="shared" si="8"/>
        <v>0.34</v>
      </c>
      <c r="T14" s="76">
        <f t="shared" si="9"/>
        <v>0.36</v>
      </c>
      <c r="U14" s="76">
        <f t="shared" si="10"/>
        <v>0.34</v>
      </c>
      <c r="V14" s="76">
        <f t="shared" si="11"/>
        <v>0.35</v>
      </c>
      <c r="W14" s="76">
        <f t="shared" si="12"/>
        <v>0.33</v>
      </c>
      <c r="X14" s="76">
        <f t="shared" si="13"/>
        <v>0.34</v>
      </c>
      <c r="Y14" s="76">
        <f t="shared" si="14"/>
        <v>0.31</v>
      </c>
      <c r="Z14" s="76">
        <f t="shared" si="15"/>
        <v>0.34</v>
      </c>
      <c r="AA14" s="76">
        <f t="shared" si="16"/>
        <v>0.3</v>
      </c>
      <c r="AB14" s="76">
        <f t="shared" si="17"/>
        <v>0.35</v>
      </c>
      <c r="AC14" s="76">
        <f t="shared" si="18"/>
        <v>0.35</v>
      </c>
      <c r="AD14" s="76">
        <f t="shared" si="19"/>
        <v>0.38</v>
      </c>
      <c r="AE14" s="76">
        <f t="shared" si="20"/>
        <v>0.31</v>
      </c>
      <c r="AF14" s="76">
        <f t="shared" si="21"/>
        <v>0.35</v>
      </c>
      <c r="AG14" s="76">
        <f t="shared" si="22"/>
        <v>0.28999999999999998</v>
      </c>
      <c r="AH14" s="76">
        <f t="shared" si="23"/>
        <v>0.31</v>
      </c>
      <c r="AI14" s="76">
        <f t="shared" si="24"/>
        <v>0.33</v>
      </c>
      <c r="AJ14" s="76">
        <f t="shared" si="25"/>
        <v>0.31</v>
      </c>
    </row>
    <row r="15" spans="1:36" ht="12.95" customHeight="1" x14ac:dyDescent="0.15">
      <c r="A15" s="90">
        <v>532</v>
      </c>
      <c r="B15" s="135" t="s">
        <v>52</v>
      </c>
      <c r="C15" s="136"/>
      <c r="D15" s="75">
        <v>24</v>
      </c>
      <c r="E15" s="75">
        <v>18</v>
      </c>
      <c r="F15" s="4">
        <f t="shared" si="0"/>
        <v>0.4</v>
      </c>
      <c r="G15" s="75"/>
      <c r="H15" s="75"/>
      <c r="I15" s="75"/>
      <c r="J15" s="1" t="s">
        <v>15</v>
      </c>
      <c r="K15" s="76">
        <f t="shared" si="1"/>
        <v>0.36</v>
      </c>
      <c r="L15" s="76">
        <f t="shared" si="2"/>
        <v>0.4</v>
      </c>
      <c r="M15" s="76">
        <f t="shared" si="3"/>
        <v>0.4</v>
      </c>
      <c r="N15" s="76">
        <f t="shared" si="4"/>
        <v>0.4</v>
      </c>
      <c r="O15" s="76">
        <f t="shared" si="5"/>
        <v>0.4</v>
      </c>
      <c r="P15" s="76">
        <f t="shared" si="26"/>
        <v>0.4</v>
      </c>
      <c r="Q15" s="76">
        <f t="shared" si="6"/>
        <v>0.36</v>
      </c>
      <c r="R15" s="76">
        <f t="shared" si="7"/>
        <v>0.4</v>
      </c>
      <c r="S15" s="76">
        <f t="shared" si="8"/>
        <v>0.4</v>
      </c>
      <c r="T15" s="76">
        <f t="shared" si="9"/>
        <v>0.41</v>
      </c>
      <c r="U15" s="76">
        <f t="shared" si="10"/>
        <v>0.4</v>
      </c>
      <c r="V15" s="76">
        <f t="shared" si="11"/>
        <v>0.42</v>
      </c>
      <c r="W15" s="76">
        <f t="shared" si="12"/>
        <v>0.39</v>
      </c>
      <c r="X15" s="76">
        <f t="shared" si="13"/>
        <v>0.39</v>
      </c>
      <c r="Y15" s="76">
        <f t="shared" si="14"/>
        <v>0.36</v>
      </c>
      <c r="Z15" s="76">
        <f t="shared" si="15"/>
        <v>0.39</v>
      </c>
      <c r="AA15" s="76">
        <f t="shared" si="16"/>
        <v>0.35</v>
      </c>
      <c r="AB15" s="76">
        <f t="shared" si="17"/>
        <v>0.41</v>
      </c>
      <c r="AC15" s="76">
        <f t="shared" si="18"/>
        <v>0.41</v>
      </c>
      <c r="AD15" s="76">
        <f t="shared" si="19"/>
        <v>0.44</v>
      </c>
      <c r="AE15" s="76">
        <f t="shared" si="20"/>
        <v>0.37</v>
      </c>
      <c r="AF15" s="76">
        <f t="shared" si="21"/>
        <v>0.41</v>
      </c>
      <c r="AG15" s="76">
        <f t="shared" si="22"/>
        <v>0.35</v>
      </c>
      <c r="AH15" s="76">
        <f t="shared" si="23"/>
        <v>0.37</v>
      </c>
      <c r="AI15" s="76">
        <f t="shared" si="24"/>
        <v>0.39</v>
      </c>
      <c r="AJ15" s="76">
        <f t="shared" si="25"/>
        <v>0.37</v>
      </c>
    </row>
    <row r="16" spans="1:36" ht="12.95" customHeight="1" x14ac:dyDescent="0.15">
      <c r="A16" s="90">
        <v>533</v>
      </c>
      <c r="B16" s="135" t="s">
        <v>52</v>
      </c>
      <c r="C16" s="136"/>
      <c r="D16" s="75">
        <v>32</v>
      </c>
      <c r="E16" s="75">
        <v>21</v>
      </c>
      <c r="F16" s="4">
        <f t="shared" si="0"/>
        <v>0.78</v>
      </c>
      <c r="G16" s="5"/>
      <c r="H16" s="75"/>
      <c r="I16" s="75"/>
      <c r="J16" s="1" t="s">
        <v>15</v>
      </c>
      <c r="K16" s="76">
        <f t="shared" si="1"/>
        <v>0.7</v>
      </c>
      <c r="L16" s="76">
        <f t="shared" si="2"/>
        <v>0.8</v>
      </c>
      <c r="M16" s="76">
        <f t="shared" si="3"/>
        <v>0.79</v>
      </c>
      <c r="N16" s="76">
        <f t="shared" si="4"/>
        <v>0.78</v>
      </c>
      <c r="O16" s="76">
        <f t="shared" si="5"/>
        <v>0.78</v>
      </c>
      <c r="P16" s="76">
        <f t="shared" si="26"/>
        <v>0.78</v>
      </c>
      <c r="Q16" s="76">
        <f t="shared" si="6"/>
        <v>0.71</v>
      </c>
      <c r="R16" s="76">
        <f t="shared" si="7"/>
        <v>0.82</v>
      </c>
      <c r="S16" s="76">
        <f t="shared" si="8"/>
        <v>0.8</v>
      </c>
      <c r="T16" s="76">
        <f t="shared" si="9"/>
        <v>0.82</v>
      </c>
      <c r="U16" s="76">
        <f t="shared" si="10"/>
        <v>0.82</v>
      </c>
      <c r="V16" s="76">
        <f t="shared" si="11"/>
        <v>0.84</v>
      </c>
      <c r="W16" s="76">
        <f t="shared" si="12"/>
        <v>0.77</v>
      </c>
      <c r="X16" s="76">
        <f t="shared" si="13"/>
        <v>0.77</v>
      </c>
      <c r="Y16" s="76">
        <f t="shared" si="14"/>
        <v>0.75</v>
      </c>
      <c r="Z16" s="76">
        <f t="shared" si="15"/>
        <v>0.77</v>
      </c>
      <c r="AA16" s="76">
        <f t="shared" si="16"/>
        <v>0.68</v>
      </c>
      <c r="AB16" s="76">
        <f t="shared" si="17"/>
        <v>0.85</v>
      </c>
      <c r="AC16" s="76">
        <f t="shared" si="18"/>
        <v>0.84</v>
      </c>
      <c r="AD16" s="76">
        <f t="shared" si="19"/>
        <v>0.83</v>
      </c>
      <c r="AE16" s="76">
        <f t="shared" si="20"/>
        <v>0.76</v>
      </c>
      <c r="AF16" s="76">
        <f t="shared" si="21"/>
        <v>0.83</v>
      </c>
      <c r="AG16" s="76">
        <f t="shared" si="22"/>
        <v>0.69</v>
      </c>
      <c r="AH16" s="76">
        <f t="shared" si="23"/>
        <v>0.75</v>
      </c>
      <c r="AI16" s="76">
        <f t="shared" si="24"/>
        <v>0.77</v>
      </c>
      <c r="AJ16" s="76">
        <f t="shared" si="25"/>
        <v>0.75</v>
      </c>
    </row>
    <row r="17" spans="1:36" ht="12.95" customHeight="1" x14ac:dyDescent="0.15">
      <c r="A17" s="90">
        <v>534</v>
      </c>
      <c r="B17" s="135" t="s">
        <v>52</v>
      </c>
      <c r="C17" s="136"/>
      <c r="D17" s="75">
        <v>30</v>
      </c>
      <c r="E17" s="90">
        <v>20</v>
      </c>
      <c r="F17" s="4">
        <f t="shared" si="0"/>
        <v>0.66</v>
      </c>
      <c r="G17" s="75"/>
      <c r="H17" s="75"/>
      <c r="I17" s="75"/>
      <c r="J17" s="1" t="s">
        <v>15</v>
      </c>
      <c r="K17" s="76">
        <f t="shared" si="1"/>
        <v>0.59</v>
      </c>
      <c r="L17" s="76">
        <f t="shared" si="2"/>
        <v>0.68</v>
      </c>
      <c r="M17" s="76">
        <f t="shared" si="3"/>
        <v>0.66</v>
      </c>
      <c r="N17" s="76">
        <f t="shared" si="4"/>
        <v>0.66</v>
      </c>
      <c r="O17" s="76">
        <f t="shared" si="5"/>
        <v>0.66</v>
      </c>
      <c r="P17" s="76">
        <f t="shared" si="26"/>
        <v>0.66</v>
      </c>
      <c r="Q17" s="76">
        <f t="shared" si="6"/>
        <v>0.6</v>
      </c>
      <c r="R17" s="76">
        <f t="shared" si="7"/>
        <v>0.69</v>
      </c>
      <c r="S17" s="76">
        <f t="shared" si="8"/>
        <v>0.67</v>
      </c>
      <c r="T17" s="76">
        <f t="shared" si="9"/>
        <v>0.69</v>
      </c>
      <c r="U17" s="76">
        <f t="shared" si="10"/>
        <v>0.67</v>
      </c>
      <c r="V17" s="76">
        <f t="shared" si="11"/>
        <v>0.71</v>
      </c>
      <c r="W17" s="76">
        <f t="shared" si="12"/>
        <v>0.65</v>
      </c>
      <c r="X17" s="76">
        <f t="shared" si="13"/>
        <v>0.65</v>
      </c>
      <c r="Y17" s="76">
        <f t="shared" si="14"/>
        <v>0.63</v>
      </c>
      <c r="Z17" s="76">
        <f t="shared" si="15"/>
        <v>0.65</v>
      </c>
      <c r="AA17" s="76">
        <f t="shared" si="16"/>
        <v>0.57999999999999996</v>
      </c>
      <c r="AB17" s="76">
        <f t="shared" si="17"/>
        <v>0.71</v>
      </c>
      <c r="AC17" s="76">
        <f t="shared" si="18"/>
        <v>0.7</v>
      </c>
      <c r="AD17" s="76">
        <f t="shared" si="19"/>
        <v>0.71</v>
      </c>
      <c r="AE17" s="76">
        <f t="shared" si="20"/>
        <v>0.64</v>
      </c>
      <c r="AF17" s="76">
        <f t="shared" si="21"/>
        <v>0.7</v>
      </c>
      <c r="AG17" s="76">
        <f t="shared" si="22"/>
        <v>0.57999999999999996</v>
      </c>
      <c r="AH17" s="76">
        <f t="shared" si="23"/>
        <v>0.63</v>
      </c>
      <c r="AI17" s="76">
        <f t="shared" si="24"/>
        <v>0.65</v>
      </c>
      <c r="AJ17" s="76">
        <f t="shared" si="25"/>
        <v>0.63</v>
      </c>
    </row>
    <row r="18" spans="1:36" ht="12.95" customHeight="1" x14ac:dyDescent="0.15">
      <c r="A18" s="90">
        <v>535</v>
      </c>
      <c r="B18" s="135" t="s">
        <v>52</v>
      </c>
      <c r="C18" s="136"/>
      <c r="D18" s="75">
        <v>34</v>
      </c>
      <c r="E18" s="90">
        <v>22</v>
      </c>
      <c r="F18" s="4">
        <f t="shared" si="0"/>
        <v>0.91</v>
      </c>
      <c r="G18" s="5"/>
      <c r="H18" s="75"/>
      <c r="I18" s="75"/>
      <c r="J18" s="1" t="s">
        <v>15</v>
      </c>
      <c r="K18" s="76">
        <f t="shared" si="1"/>
        <v>0.82</v>
      </c>
      <c r="L18" s="76">
        <f t="shared" si="2"/>
        <v>0.94</v>
      </c>
      <c r="M18" s="76">
        <f t="shared" si="3"/>
        <v>0.92</v>
      </c>
      <c r="N18" s="76">
        <f t="shared" si="4"/>
        <v>0.91</v>
      </c>
      <c r="O18" s="76">
        <f t="shared" si="5"/>
        <v>0.91</v>
      </c>
      <c r="P18" s="76">
        <f t="shared" si="26"/>
        <v>0.91</v>
      </c>
      <c r="Q18" s="76">
        <f t="shared" si="6"/>
        <v>0.83</v>
      </c>
      <c r="R18" s="76">
        <f t="shared" si="7"/>
        <v>0.96</v>
      </c>
      <c r="S18" s="76">
        <f t="shared" si="8"/>
        <v>0.93</v>
      </c>
      <c r="T18" s="76">
        <f t="shared" si="9"/>
        <v>0.97</v>
      </c>
      <c r="U18" s="76">
        <f t="shared" si="10"/>
        <v>0.97</v>
      </c>
      <c r="V18" s="76">
        <f t="shared" si="11"/>
        <v>0.99</v>
      </c>
      <c r="W18" s="76">
        <f t="shared" si="12"/>
        <v>0.9</v>
      </c>
      <c r="X18" s="76">
        <f t="shared" si="13"/>
        <v>0.91</v>
      </c>
      <c r="Y18" s="76">
        <f t="shared" si="14"/>
        <v>0.89</v>
      </c>
      <c r="Z18" s="76">
        <f t="shared" si="15"/>
        <v>0.91</v>
      </c>
      <c r="AA18" s="76">
        <f t="shared" si="16"/>
        <v>0.79</v>
      </c>
      <c r="AB18" s="76">
        <f t="shared" si="17"/>
        <v>1</v>
      </c>
      <c r="AC18" s="76">
        <f t="shared" si="18"/>
        <v>0.99</v>
      </c>
      <c r="AD18" s="76">
        <f t="shared" si="19"/>
        <v>0.97</v>
      </c>
      <c r="AE18" s="76">
        <f t="shared" si="20"/>
        <v>0.9</v>
      </c>
      <c r="AF18" s="76">
        <f t="shared" si="21"/>
        <v>0.97</v>
      </c>
      <c r="AG18" s="76">
        <f t="shared" si="22"/>
        <v>0.81</v>
      </c>
      <c r="AH18" s="76">
        <f t="shared" si="23"/>
        <v>0.88</v>
      </c>
      <c r="AI18" s="76">
        <f t="shared" si="24"/>
        <v>0.9</v>
      </c>
      <c r="AJ18" s="76">
        <f t="shared" si="25"/>
        <v>0.88</v>
      </c>
    </row>
    <row r="19" spans="1:36" ht="12.95" customHeight="1" x14ac:dyDescent="0.15">
      <c r="A19" s="90">
        <v>536</v>
      </c>
      <c r="B19" s="135" t="s">
        <v>52</v>
      </c>
      <c r="C19" s="136"/>
      <c r="D19" s="75">
        <v>20</v>
      </c>
      <c r="E19" s="90">
        <v>16</v>
      </c>
      <c r="F19" s="4">
        <f t="shared" si="0"/>
        <v>0.25</v>
      </c>
      <c r="G19" s="5" t="s">
        <v>65</v>
      </c>
      <c r="H19" s="90" t="s">
        <v>61</v>
      </c>
      <c r="I19" s="5" t="s">
        <v>65</v>
      </c>
      <c r="J19" s="1" t="s">
        <v>15</v>
      </c>
      <c r="K19" s="76">
        <f t="shared" si="1"/>
        <v>0.23</v>
      </c>
      <c r="L19" s="76">
        <f t="shared" si="2"/>
        <v>0.25</v>
      </c>
      <c r="M19" s="76">
        <f t="shared" si="3"/>
        <v>0.25</v>
      </c>
      <c r="N19" s="76">
        <f t="shared" si="4"/>
        <v>0.25</v>
      </c>
      <c r="O19" s="76">
        <f t="shared" si="5"/>
        <v>0.26</v>
      </c>
      <c r="P19" s="76">
        <f t="shared" si="26"/>
        <v>0.25</v>
      </c>
      <c r="Q19" s="76">
        <f t="shared" si="6"/>
        <v>0.23</v>
      </c>
      <c r="R19" s="76">
        <f t="shared" si="7"/>
        <v>0.25</v>
      </c>
      <c r="S19" s="76">
        <f t="shared" si="8"/>
        <v>0.25</v>
      </c>
      <c r="T19" s="76">
        <f t="shared" si="9"/>
        <v>0.26</v>
      </c>
      <c r="U19" s="76">
        <f t="shared" si="10"/>
        <v>0.25</v>
      </c>
      <c r="V19" s="76">
        <f t="shared" si="11"/>
        <v>0.26</v>
      </c>
      <c r="W19" s="76">
        <f t="shared" si="12"/>
        <v>0.25</v>
      </c>
      <c r="X19" s="76">
        <f t="shared" si="13"/>
        <v>0.25</v>
      </c>
      <c r="Y19" s="76">
        <f t="shared" si="14"/>
        <v>0.23</v>
      </c>
      <c r="Z19" s="76">
        <f t="shared" si="15"/>
        <v>0.25</v>
      </c>
      <c r="AA19" s="76">
        <f t="shared" si="16"/>
        <v>0.22</v>
      </c>
      <c r="AB19" s="76">
        <f t="shared" si="17"/>
        <v>0.26</v>
      </c>
      <c r="AC19" s="76">
        <f t="shared" si="18"/>
        <v>0.26</v>
      </c>
      <c r="AD19" s="76">
        <f t="shared" si="19"/>
        <v>0.28999999999999998</v>
      </c>
      <c r="AE19" s="76">
        <f t="shared" si="20"/>
        <v>0.23</v>
      </c>
      <c r="AF19" s="76">
        <f t="shared" si="21"/>
        <v>0.26</v>
      </c>
      <c r="AG19" s="76">
        <f t="shared" si="22"/>
        <v>0.22</v>
      </c>
      <c r="AH19" s="76">
        <f t="shared" si="23"/>
        <v>0.23</v>
      </c>
      <c r="AI19" s="76">
        <f t="shared" si="24"/>
        <v>0.25</v>
      </c>
      <c r="AJ19" s="76">
        <f t="shared" si="25"/>
        <v>0.23</v>
      </c>
    </row>
    <row r="20" spans="1:36" ht="12.95" customHeight="1" x14ac:dyDescent="0.15">
      <c r="A20" s="90">
        <v>537</v>
      </c>
      <c r="B20" s="135" t="s">
        <v>52</v>
      </c>
      <c r="C20" s="136"/>
      <c r="D20" s="75">
        <v>32</v>
      </c>
      <c r="E20" s="90">
        <v>20</v>
      </c>
      <c r="F20" s="4">
        <f t="shared" si="0"/>
        <v>0.74</v>
      </c>
      <c r="G20" s="5"/>
      <c r="H20" s="75"/>
      <c r="I20" s="75"/>
      <c r="J20" s="1" t="s">
        <v>15</v>
      </c>
      <c r="K20" s="76">
        <f t="shared" si="1"/>
        <v>0.67</v>
      </c>
      <c r="L20" s="76">
        <f t="shared" si="2"/>
        <v>0.76</v>
      </c>
      <c r="M20" s="76">
        <f t="shared" si="3"/>
        <v>0.74</v>
      </c>
      <c r="N20" s="76">
        <f t="shared" si="4"/>
        <v>0.74</v>
      </c>
      <c r="O20" s="76">
        <f t="shared" si="5"/>
        <v>0.74</v>
      </c>
      <c r="P20" s="76">
        <f t="shared" si="26"/>
        <v>0.74</v>
      </c>
      <c r="Q20" s="76">
        <f t="shared" si="6"/>
        <v>0.68</v>
      </c>
      <c r="R20" s="76">
        <f t="shared" si="7"/>
        <v>0.78</v>
      </c>
      <c r="S20" s="76">
        <f t="shared" si="8"/>
        <v>0.75</v>
      </c>
      <c r="T20" s="76">
        <f t="shared" si="9"/>
        <v>0.77</v>
      </c>
      <c r="U20" s="76">
        <f t="shared" si="10"/>
        <v>0.77</v>
      </c>
      <c r="V20" s="76">
        <f t="shared" si="11"/>
        <v>0.81</v>
      </c>
      <c r="W20" s="76">
        <f t="shared" si="12"/>
        <v>0.73</v>
      </c>
      <c r="X20" s="76">
        <f t="shared" si="13"/>
        <v>0.74</v>
      </c>
      <c r="Y20" s="76">
        <f t="shared" si="14"/>
        <v>0.72</v>
      </c>
      <c r="Z20" s="76">
        <f t="shared" si="15"/>
        <v>0.74</v>
      </c>
      <c r="AA20" s="76">
        <f t="shared" si="16"/>
        <v>0.65</v>
      </c>
      <c r="AB20" s="76">
        <f t="shared" si="17"/>
        <v>0.81</v>
      </c>
      <c r="AC20" s="76">
        <f t="shared" si="18"/>
        <v>0.8</v>
      </c>
      <c r="AD20" s="76">
        <f t="shared" si="19"/>
        <v>0.79</v>
      </c>
      <c r="AE20" s="76">
        <f t="shared" si="20"/>
        <v>0.72</v>
      </c>
      <c r="AF20" s="76">
        <f t="shared" si="21"/>
        <v>0.79</v>
      </c>
      <c r="AG20" s="76">
        <f t="shared" si="22"/>
        <v>0.66</v>
      </c>
      <c r="AH20" s="76">
        <f t="shared" si="23"/>
        <v>0.71</v>
      </c>
      <c r="AI20" s="76">
        <f t="shared" si="24"/>
        <v>0.73</v>
      </c>
      <c r="AJ20" s="76">
        <f t="shared" si="25"/>
        <v>0.71</v>
      </c>
    </row>
    <row r="21" spans="1:36" ht="12.95" customHeight="1" x14ac:dyDescent="0.15">
      <c r="A21" s="90">
        <v>538</v>
      </c>
      <c r="B21" s="135" t="s">
        <v>52</v>
      </c>
      <c r="C21" s="136"/>
      <c r="D21" s="75">
        <v>34</v>
      </c>
      <c r="E21" s="75">
        <v>20</v>
      </c>
      <c r="F21" s="4">
        <f t="shared" si="0"/>
        <v>0.82</v>
      </c>
      <c r="G21" s="5"/>
      <c r="H21" s="75"/>
      <c r="I21" s="75"/>
      <c r="J21" s="1" t="s">
        <v>15</v>
      </c>
      <c r="K21" s="76">
        <f t="shared" si="1"/>
        <v>0.74</v>
      </c>
      <c r="L21" s="76">
        <f t="shared" si="2"/>
        <v>0.85</v>
      </c>
      <c r="M21" s="76">
        <f t="shared" si="3"/>
        <v>0.83</v>
      </c>
      <c r="N21" s="76">
        <f t="shared" si="4"/>
        <v>0.82</v>
      </c>
      <c r="O21" s="76">
        <f t="shared" si="5"/>
        <v>0.83</v>
      </c>
      <c r="P21" s="76">
        <f t="shared" si="26"/>
        <v>0.82</v>
      </c>
      <c r="Q21" s="76">
        <f t="shared" si="6"/>
        <v>0.76</v>
      </c>
      <c r="R21" s="76">
        <f t="shared" si="7"/>
        <v>0.87</v>
      </c>
      <c r="S21" s="76">
        <f t="shared" si="8"/>
        <v>0.84</v>
      </c>
      <c r="T21" s="76">
        <f t="shared" si="9"/>
        <v>0.85</v>
      </c>
      <c r="U21" s="76">
        <f t="shared" si="10"/>
        <v>0.85</v>
      </c>
      <c r="V21" s="76">
        <f t="shared" si="11"/>
        <v>0.91</v>
      </c>
      <c r="W21" s="76">
        <f t="shared" si="12"/>
        <v>0.82</v>
      </c>
      <c r="X21" s="76">
        <f t="shared" si="13"/>
        <v>0.82</v>
      </c>
      <c r="Y21" s="76">
        <f t="shared" si="14"/>
        <v>0.81</v>
      </c>
      <c r="Z21" s="76">
        <f t="shared" si="15"/>
        <v>0.82</v>
      </c>
      <c r="AA21" s="76">
        <f t="shared" si="16"/>
        <v>0.72</v>
      </c>
      <c r="AB21" s="76">
        <f t="shared" si="17"/>
        <v>0.91</v>
      </c>
      <c r="AC21" s="76">
        <f t="shared" si="18"/>
        <v>0.89</v>
      </c>
      <c r="AD21" s="76">
        <f t="shared" si="19"/>
        <v>0.87</v>
      </c>
      <c r="AE21" s="76">
        <f t="shared" si="20"/>
        <v>0.81</v>
      </c>
      <c r="AF21" s="76">
        <f t="shared" si="21"/>
        <v>0.87</v>
      </c>
      <c r="AG21" s="76">
        <f t="shared" si="22"/>
        <v>0.75</v>
      </c>
      <c r="AH21" s="76">
        <f t="shared" si="23"/>
        <v>0.8</v>
      </c>
      <c r="AI21" s="76">
        <f t="shared" si="24"/>
        <v>0.82</v>
      </c>
      <c r="AJ21" s="76">
        <f t="shared" si="25"/>
        <v>0.8</v>
      </c>
    </row>
    <row r="22" spans="1:36" ht="12.95" customHeight="1" x14ac:dyDescent="0.15">
      <c r="A22" s="75"/>
      <c r="B22" s="135"/>
      <c r="C22" s="136"/>
      <c r="D22" s="75"/>
      <c r="E22" s="75"/>
      <c r="F22" s="4" t="str">
        <f t="shared" si="0"/>
        <v/>
      </c>
      <c r="G22" s="5"/>
      <c r="H22" s="75"/>
      <c r="I22" s="75"/>
      <c r="J22" s="1" t="s">
        <v>15</v>
      </c>
      <c r="K22" s="76" t="e">
        <f t="shared" si="1"/>
        <v>#NUM!</v>
      </c>
      <c r="L22" s="76" t="e">
        <f t="shared" si="2"/>
        <v>#NUM!</v>
      </c>
      <c r="M22" s="76" t="e">
        <f t="shared" si="3"/>
        <v>#NUM!</v>
      </c>
      <c r="N22" s="76" t="e">
        <f t="shared" si="4"/>
        <v>#NUM!</v>
      </c>
      <c r="O22" s="76" t="e">
        <f t="shared" si="5"/>
        <v>#NUM!</v>
      </c>
      <c r="P22" s="76" t="e">
        <f t="shared" si="26"/>
        <v>#N/A</v>
      </c>
      <c r="Q22" s="76" t="e">
        <f t="shared" si="6"/>
        <v>#NUM!</v>
      </c>
      <c r="R22" s="76" t="e">
        <f t="shared" si="7"/>
        <v>#NUM!</v>
      </c>
      <c r="S22" s="76" t="e">
        <f t="shared" si="8"/>
        <v>#NUM!</v>
      </c>
      <c r="T22" s="76" t="e">
        <f t="shared" si="9"/>
        <v>#NUM!</v>
      </c>
      <c r="U22" s="76" t="e">
        <f t="shared" si="10"/>
        <v>#N/A</v>
      </c>
      <c r="V22" s="76" t="e">
        <f t="shared" si="11"/>
        <v>#NUM!</v>
      </c>
      <c r="W22" s="76" t="e">
        <f t="shared" si="12"/>
        <v>#NUM!</v>
      </c>
      <c r="X22" s="76" t="e">
        <f t="shared" si="13"/>
        <v>#NUM!</v>
      </c>
      <c r="Y22" s="76" t="e">
        <f t="shared" si="14"/>
        <v>#NUM!</v>
      </c>
      <c r="Z22" s="76" t="e">
        <f t="shared" si="15"/>
        <v>#N/A</v>
      </c>
      <c r="AA22" s="76" t="e">
        <f t="shared" si="16"/>
        <v>#NUM!</v>
      </c>
      <c r="AB22" s="76" t="e">
        <f t="shared" si="17"/>
        <v>#NUM!</v>
      </c>
      <c r="AC22" s="76" t="e">
        <f t="shared" si="18"/>
        <v>#NUM!</v>
      </c>
      <c r="AD22" s="76" t="e">
        <f t="shared" si="19"/>
        <v>#NUM!</v>
      </c>
      <c r="AE22" s="76" t="e">
        <f t="shared" si="20"/>
        <v>#NUM!</v>
      </c>
      <c r="AF22" s="76" t="e">
        <f t="shared" si="21"/>
        <v>#N/A</v>
      </c>
      <c r="AG22" s="76" t="e">
        <f t="shared" si="22"/>
        <v>#NUM!</v>
      </c>
      <c r="AH22" s="76" t="e">
        <f t="shared" si="23"/>
        <v>#NUM!</v>
      </c>
      <c r="AI22" s="76" t="e">
        <f t="shared" si="24"/>
        <v>#NUM!</v>
      </c>
      <c r="AJ22" s="76" t="e">
        <f t="shared" si="25"/>
        <v>#N/A</v>
      </c>
    </row>
    <row r="23" spans="1:36" ht="12.95" customHeight="1" x14ac:dyDescent="0.15">
      <c r="A23" s="75"/>
      <c r="B23" s="135"/>
      <c r="C23" s="136"/>
      <c r="D23" s="75"/>
      <c r="E23" s="75"/>
      <c r="F23" s="4" t="str">
        <f t="shared" si="0"/>
        <v/>
      </c>
      <c r="G23" s="5"/>
      <c r="H23" s="75"/>
      <c r="I23" s="75"/>
      <c r="J23" s="1" t="s">
        <v>15</v>
      </c>
      <c r="K23" s="76" t="e">
        <f t="shared" si="1"/>
        <v>#NUM!</v>
      </c>
      <c r="L23" s="76" t="e">
        <f t="shared" si="2"/>
        <v>#NUM!</v>
      </c>
      <c r="M23" s="76" t="e">
        <f t="shared" si="3"/>
        <v>#NUM!</v>
      </c>
      <c r="N23" s="76" t="e">
        <f t="shared" si="4"/>
        <v>#NUM!</v>
      </c>
      <c r="O23" s="76" t="e">
        <f t="shared" si="5"/>
        <v>#NUM!</v>
      </c>
      <c r="P23" s="76" t="e">
        <f t="shared" si="26"/>
        <v>#N/A</v>
      </c>
      <c r="Q23" s="76" t="e">
        <f t="shared" si="6"/>
        <v>#NUM!</v>
      </c>
      <c r="R23" s="76" t="e">
        <f t="shared" si="7"/>
        <v>#NUM!</v>
      </c>
      <c r="S23" s="76" t="e">
        <f t="shared" si="8"/>
        <v>#NUM!</v>
      </c>
      <c r="T23" s="76" t="e">
        <f t="shared" si="9"/>
        <v>#NUM!</v>
      </c>
      <c r="U23" s="76" t="e">
        <f t="shared" si="10"/>
        <v>#N/A</v>
      </c>
      <c r="V23" s="76" t="e">
        <f t="shared" si="11"/>
        <v>#NUM!</v>
      </c>
      <c r="W23" s="76" t="e">
        <f t="shared" si="12"/>
        <v>#NUM!</v>
      </c>
      <c r="X23" s="76" t="e">
        <f t="shared" si="13"/>
        <v>#NUM!</v>
      </c>
      <c r="Y23" s="76" t="e">
        <f t="shared" si="14"/>
        <v>#NUM!</v>
      </c>
      <c r="Z23" s="76" t="e">
        <f t="shared" si="15"/>
        <v>#N/A</v>
      </c>
      <c r="AA23" s="76" t="e">
        <f t="shared" si="16"/>
        <v>#NUM!</v>
      </c>
      <c r="AB23" s="76" t="e">
        <f t="shared" si="17"/>
        <v>#NUM!</v>
      </c>
      <c r="AC23" s="76" t="e">
        <f t="shared" si="18"/>
        <v>#NUM!</v>
      </c>
      <c r="AD23" s="76" t="e">
        <f t="shared" si="19"/>
        <v>#NUM!</v>
      </c>
      <c r="AE23" s="76" t="e">
        <f t="shared" si="20"/>
        <v>#NUM!</v>
      </c>
      <c r="AF23" s="76" t="e">
        <f t="shared" si="21"/>
        <v>#N/A</v>
      </c>
      <c r="AG23" s="76" t="e">
        <f t="shared" si="22"/>
        <v>#NUM!</v>
      </c>
      <c r="AH23" s="76" t="e">
        <f t="shared" si="23"/>
        <v>#NUM!</v>
      </c>
      <c r="AI23" s="76" t="e">
        <f t="shared" si="24"/>
        <v>#NUM!</v>
      </c>
      <c r="AJ23" s="76" t="e">
        <f t="shared" si="25"/>
        <v>#N/A</v>
      </c>
    </row>
    <row r="24" spans="1:36" ht="12.95" customHeight="1" x14ac:dyDescent="0.15">
      <c r="A24" s="75"/>
      <c r="B24" s="135"/>
      <c r="C24" s="136"/>
      <c r="D24" s="75"/>
      <c r="E24" s="75"/>
      <c r="F24" s="4" t="str">
        <f t="shared" si="0"/>
        <v/>
      </c>
      <c r="G24" s="75"/>
      <c r="H24" s="75"/>
      <c r="I24" s="75"/>
      <c r="J24" s="1" t="s">
        <v>15</v>
      </c>
      <c r="K24" s="76" t="e">
        <f t="shared" si="1"/>
        <v>#NUM!</v>
      </c>
      <c r="L24" s="76" t="e">
        <f t="shared" si="2"/>
        <v>#NUM!</v>
      </c>
      <c r="M24" s="76" t="e">
        <f t="shared" si="3"/>
        <v>#NUM!</v>
      </c>
      <c r="N24" s="76" t="e">
        <f t="shared" si="4"/>
        <v>#NUM!</v>
      </c>
      <c r="O24" s="76" t="e">
        <f t="shared" si="5"/>
        <v>#NUM!</v>
      </c>
      <c r="P24" s="76" t="e">
        <f t="shared" si="26"/>
        <v>#N/A</v>
      </c>
      <c r="Q24" s="76" t="e">
        <f t="shared" si="6"/>
        <v>#NUM!</v>
      </c>
      <c r="R24" s="76" t="e">
        <f t="shared" si="7"/>
        <v>#NUM!</v>
      </c>
      <c r="S24" s="76" t="e">
        <f t="shared" si="8"/>
        <v>#NUM!</v>
      </c>
      <c r="T24" s="76" t="e">
        <f t="shared" si="9"/>
        <v>#NUM!</v>
      </c>
      <c r="U24" s="76" t="e">
        <f t="shared" si="10"/>
        <v>#N/A</v>
      </c>
      <c r="V24" s="76" t="e">
        <f t="shared" si="11"/>
        <v>#NUM!</v>
      </c>
      <c r="W24" s="76" t="e">
        <f t="shared" si="12"/>
        <v>#NUM!</v>
      </c>
      <c r="X24" s="76" t="e">
        <f t="shared" si="13"/>
        <v>#NUM!</v>
      </c>
      <c r="Y24" s="76" t="e">
        <f t="shared" si="14"/>
        <v>#NUM!</v>
      </c>
      <c r="Z24" s="76" t="e">
        <f t="shared" si="15"/>
        <v>#N/A</v>
      </c>
      <c r="AA24" s="76" t="e">
        <f t="shared" si="16"/>
        <v>#NUM!</v>
      </c>
      <c r="AB24" s="76" t="e">
        <f t="shared" si="17"/>
        <v>#NUM!</v>
      </c>
      <c r="AC24" s="76" t="e">
        <f t="shared" si="18"/>
        <v>#NUM!</v>
      </c>
      <c r="AD24" s="76" t="e">
        <f t="shared" si="19"/>
        <v>#NUM!</v>
      </c>
      <c r="AE24" s="76" t="e">
        <f t="shared" si="20"/>
        <v>#NUM!</v>
      </c>
      <c r="AF24" s="76" t="e">
        <f t="shared" si="21"/>
        <v>#N/A</v>
      </c>
      <c r="AG24" s="76" t="e">
        <f t="shared" si="22"/>
        <v>#NUM!</v>
      </c>
      <c r="AH24" s="76" t="e">
        <f t="shared" si="23"/>
        <v>#NUM!</v>
      </c>
      <c r="AI24" s="76" t="e">
        <f t="shared" si="24"/>
        <v>#NUM!</v>
      </c>
      <c r="AJ24" s="76" t="e">
        <f t="shared" si="25"/>
        <v>#N/A</v>
      </c>
    </row>
    <row r="25" spans="1:36" ht="12.95" customHeight="1" x14ac:dyDescent="0.15">
      <c r="A25" s="75"/>
      <c r="B25" s="135"/>
      <c r="C25" s="136"/>
      <c r="D25" s="75"/>
      <c r="E25" s="75"/>
      <c r="F25" s="4" t="str">
        <f t="shared" si="0"/>
        <v/>
      </c>
      <c r="G25" s="75"/>
      <c r="H25" s="75"/>
      <c r="I25" s="75"/>
      <c r="J25" s="1" t="s">
        <v>15</v>
      </c>
      <c r="K25" s="76" t="e">
        <f t="shared" si="1"/>
        <v>#NUM!</v>
      </c>
      <c r="L25" s="76" t="e">
        <f t="shared" si="2"/>
        <v>#NUM!</v>
      </c>
      <c r="M25" s="76" t="e">
        <f t="shared" si="3"/>
        <v>#NUM!</v>
      </c>
      <c r="N25" s="76" t="e">
        <f t="shared" si="4"/>
        <v>#NUM!</v>
      </c>
      <c r="O25" s="76" t="e">
        <f t="shared" si="5"/>
        <v>#NUM!</v>
      </c>
      <c r="P25" s="76" t="e">
        <f t="shared" si="26"/>
        <v>#N/A</v>
      </c>
      <c r="Q25" s="76" t="e">
        <f t="shared" si="6"/>
        <v>#NUM!</v>
      </c>
      <c r="R25" s="76" t="e">
        <f t="shared" si="7"/>
        <v>#NUM!</v>
      </c>
      <c r="S25" s="76" t="e">
        <f t="shared" si="8"/>
        <v>#NUM!</v>
      </c>
      <c r="T25" s="76" t="e">
        <f t="shared" si="9"/>
        <v>#NUM!</v>
      </c>
      <c r="U25" s="76" t="e">
        <f t="shared" si="10"/>
        <v>#N/A</v>
      </c>
      <c r="V25" s="76" t="e">
        <f t="shared" si="11"/>
        <v>#NUM!</v>
      </c>
      <c r="W25" s="76" t="e">
        <f t="shared" si="12"/>
        <v>#NUM!</v>
      </c>
      <c r="X25" s="76" t="e">
        <f t="shared" si="13"/>
        <v>#NUM!</v>
      </c>
      <c r="Y25" s="76" t="e">
        <f t="shared" si="14"/>
        <v>#NUM!</v>
      </c>
      <c r="Z25" s="76" t="e">
        <f t="shared" si="15"/>
        <v>#N/A</v>
      </c>
      <c r="AA25" s="76" t="e">
        <f t="shared" si="16"/>
        <v>#NUM!</v>
      </c>
      <c r="AB25" s="76" t="e">
        <f t="shared" si="17"/>
        <v>#NUM!</v>
      </c>
      <c r="AC25" s="76" t="e">
        <f t="shared" si="18"/>
        <v>#NUM!</v>
      </c>
      <c r="AD25" s="76" t="e">
        <f t="shared" si="19"/>
        <v>#NUM!</v>
      </c>
      <c r="AE25" s="76" t="e">
        <f t="shared" si="20"/>
        <v>#NUM!</v>
      </c>
      <c r="AF25" s="76" t="e">
        <f t="shared" si="21"/>
        <v>#N/A</v>
      </c>
      <c r="AG25" s="76" t="e">
        <f t="shared" si="22"/>
        <v>#NUM!</v>
      </c>
      <c r="AH25" s="76" t="e">
        <f t="shared" si="23"/>
        <v>#NUM!</v>
      </c>
      <c r="AI25" s="76" t="e">
        <f t="shared" si="24"/>
        <v>#NUM!</v>
      </c>
      <c r="AJ25" s="76" t="e">
        <f t="shared" si="25"/>
        <v>#N/A</v>
      </c>
    </row>
    <row r="26" spans="1:36" ht="12.95" customHeight="1" x14ac:dyDescent="0.15">
      <c r="A26" s="75"/>
      <c r="B26" s="135"/>
      <c r="C26" s="136"/>
      <c r="D26" s="75"/>
      <c r="E26" s="75"/>
      <c r="F26" s="4" t="str">
        <f t="shared" si="0"/>
        <v/>
      </c>
      <c r="G26" s="75"/>
      <c r="H26" s="75"/>
      <c r="I26" s="75"/>
      <c r="J26" s="1" t="s">
        <v>15</v>
      </c>
      <c r="K26" s="76" t="e">
        <f t="shared" si="1"/>
        <v>#NUM!</v>
      </c>
      <c r="L26" s="76" t="e">
        <f t="shared" si="2"/>
        <v>#NUM!</v>
      </c>
      <c r="M26" s="76" t="e">
        <f t="shared" si="3"/>
        <v>#NUM!</v>
      </c>
      <c r="N26" s="76" t="e">
        <f t="shared" si="4"/>
        <v>#NUM!</v>
      </c>
      <c r="O26" s="76" t="e">
        <f t="shared" si="5"/>
        <v>#NUM!</v>
      </c>
      <c r="P26" s="76" t="e">
        <f t="shared" si="26"/>
        <v>#N/A</v>
      </c>
      <c r="Q26" s="76" t="e">
        <f t="shared" si="6"/>
        <v>#NUM!</v>
      </c>
      <c r="R26" s="76" t="e">
        <f t="shared" si="7"/>
        <v>#NUM!</v>
      </c>
      <c r="S26" s="76" t="e">
        <f t="shared" si="8"/>
        <v>#NUM!</v>
      </c>
      <c r="T26" s="76" t="e">
        <f t="shared" si="9"/>
        <v>#NUM!</v>
      </c>
      <c r="U26" s="76" t="e">
        <f t="shared" si="10"/>
        <v>#N/A</v>
      </c>
      <c r="V26" s="76" t="e">
        <f t="shared" si="11"/>
        <v>#NUM!</v>
      </c>
      <c r="W26" s="76" t="e">
        <f t="shared" si="12"/>
        <v>#NUM!</v>
      </c>
      <c r="X26" s="76" t="e">
        <f t="shared" si="13"/>
        <v>#NUM!</v>
      </c>
      <c r="Y26" s="76" t="e">
        <f t="shared" si="14"/>
        <v>#NUM!</v>
      </c>
      <c r="Z26" s="76" t="e">
        <f t="shared" si="15"/>
        <v>#N/A</v>
      </c>
      <c r="AA26" s="76" t="e">
        <f t="shared" si="16"/>
        <v>#NUM!</v>
      </c>
      <c r="AB26" s="76" t="e">
        <f t="shared" si="17"/>
        <v>#NUM!</v>
      </c>
      <c r="AC26" s="76" t="e">
        <f t="shared" si="18"/>
        <v>#NUM!</v>
      </c>
      <c r="AD26" s="76" t="e">
        <f t="shared" si="19"/>
        <v>#NUM!</v>
      </c>
      <c r="AE26" s="76" t="e">
        <f t="shared" si="20"/>
        <v>#NUM!</v>
      </c>
      <c r="AF26" s="76" t="e">
        <f t="shared" si="21"/>
        <v>#N/A</v>
      </c>
      <c r="AG26" s="76" t="e">
        <f t="shared" si="22"/>
        <v>#NUM!</v>
      </c>
      <c r="AH26" s="76" t="e">
        <f t="shared" si="23"/>
        <v>#NUM!</v>
      </c>
      <c r="AI26" s="76" t="e">
        <f t="shared" si="24"/>
        <v>#NUM!</v>
      </c>
      <c r="AJ26" s="76" t="e">
        <f t="shared" si="25"/>
        <v>#N/A</v>
      </c>
    </row>
    <row r="27" spans="1:36" ht="12.95" customHeight="1" x14ac:dyDescent="0.15">
      <c r="A27" s="75"/>
      <c r="B27" s="135"/>
      <c r="C27" s="136"/>
      <c r="D27" s="75"/>
      <c r="E27" s="75"/>
      <c r="F27" s="4" t="str">
        <f t="shared" si="0"/>
        <v/>
      </c>
      <c r="G27" s="75"/>
      <c r="H27" s="75"/>
      <c r="I27" s="75"/>
      <c r="J27" s="1" t="s">
        <v>15</v>
      </c>
      <c r="K27" s="76" t="e">
        <f t="shared" si="1"/>
        <v>#NUM!</v>
      </c>
      <c r="L27" s="76" t="e">
        <f t="shared" si="2"/>
        <v>#NUM!</v>
      </c>
      <c r="M27" s="76" t="e">
        <f t="shared" si="3"/>
        <v>#NUM!</v>
      </c>
      <c r="N27" s="76" t="e">
        <f t="shared" si="4"/>
        <v>#NUM!</v>
      </c>
      <c r="O27" s="76" t="e">
        <f t="shared" si="5"/>
        <v>#NUM!</v>
      </c>
      <c r="P27" s="76" t="e">
        <f t="shared" si="26"/>
        <v>#N/A</v>
      </c>
      <c r="Q27" s="76" t="e">
        <f t="shared" si="6"/>
        <v>#NUM!</v>
      </c>
      <c r="R27" s="76" t="e">
        <f t="shared" si="7"/>
        <v>#NUM!</v>
      </c>
      <c r="S27" s="76" t="e">
        <f t="shared" si="8"/>
        <v>#NUM!</v>
      </c>
      <c r="T27" s="76" t="e">
        <f t="shared" si="9"/>
        <v>#NUM!</v>
      </c>
      <c r="U27" s="76" t="e">
        <f t="shared" si="10"/>
        <v>#N/A</v>
      </c>
      <c r="V27" s="76" t="e">
        <f t="shared" si="11"/>
        <v>#NUM!</v>
      </c>
      <c r="W27" s="76" t="e">
        <f t="shared" si="12"/>
        <v>#NUM!</v>
      </c>
      <c r="X27" s="76" t="e">
        <f t="shared" si="13"/>
        <v>#NUM!</v>
      </c>
      <c r="Y27" s="76" t="e">
        <f t="shared" si="14"/>
        <v>#NUM!</v>
      </c>
      <c r="Z27" s="76" t="e">
        <f t="shared" si="15"/>
        <v>#N/A</v>
      </c>
      <c r="AA27" s="76" t="e">
        <f t="shared" si="16"/>
        <v>#NUM!</v>
      </c>
      <c r="AB27" s="76" t="e">
        <f t="shared" si="17"/>
        <v>#NUM!</v>
      </c>
      <c r="AC27" s="76" t="e">
        <f t="shared" si="18"/>
        <v>#NUM!</v>
      </c>
      <c r="AD27" s="76" t="e">
        <f t="shared" si="19"/>
        <v>#NUM!</v>
      </c>
      <c r="AE27" s="76" t="e">
        <f t="shared" si="20"/>
        <v>#NUM!</v>
      </c>
      <c r="AF27" s="76" t="e">
        <f t="shared" si="21"/>
        <v>#N/A</v>
      </c>
      <c r="AG27" s="76" t="e">
        <f t="shared" si="22"/>
        <v>#NUM!</v>
      </c>
      <c r="AH27" s="76" t="e">
        <f t="shared" si="23"/>
        <v>#NUM!</v>
      </c>
      <c r="AI27" s="76" t="e">
        <f t="shared" si="24"/>
        <v>#NUM!</v>
      </c>
      <c r="AJ27" s="76" t="e">
        <f t="shared" si="25"/>
        <v>#N/A</v>
      </c>
    </row>
    <row r="28" spans="1:36" ht="12.95" customHeight="1" x14ac:dyDescent="0.15">
      <c r="A28" s="75"/>
      <c r="B28" s="135"/>
      <c r="C28" s="136"/>
      <c r="D28" s="75"/>
      <c r="E28" s="75"/>
      <c r="F28" s="4" t="str">
        <f t="shared" si="0"/>
        <v/>
      </c>
      <c r="G28" s="75"/>
      <c r="H28" s="75"/>
      <c r="I28" s="75"/>
      <c r="J28" s="1" t="s">
        <v>15</v>
      </c>
      <c r="K28" s="76" t="e">
        <f t="shared" si="1"/>
        <v>#NUM!</v>
      </c>
      <c r="L28" s="76" t="e">
        <f t="shared" si="2"/>
        <v>#NUM!</v>
      </c>
      <c r="M28" s="76" t="e">
        <f t="shared" si="3"/>
        <v>#NUM!</v>
      </c>
      <c r="N28" s="76" t="e">
        <f t="shared" si="4"/>
        <v>#NUM!</v>
      </c>
      <c r="O28" s="76" t="e">
        <f t="shared" si="5"/>
        <v>#NUM!</v>
      </c>
      <c r="P28" s="76" t="e">
        <f t="shared" si="26"/>
        <v>#N/A</v>
      </c>
      <c r="Q28" s="76" t="e">
        <f t="shared" si="6"/>
        <v>#NUM!</v>
      </c>
      <c r="R28" s="76" t="e">
        <f t="shared" si="7"/>
        <v>#NUM!</v>
      </c>
      <c r="S28" s="76" t="e">
        <f t="shared" si="8"/>
        <v>#NUM!</v>
      </c>
      <c r="T28" s="76" t="e">
        <f t="shared" si="9"/>
        <v>#NUM!</v>
      </c>
      <c r="U28" s="76" t="e">
        <f t="shared" si="10"/>
        <v>#N/A</v>
      </c>
      <c r="V28" s="76" t="e">
        <f t="shared" si="11"/>
        <v>#NUM!</v>
      </c>
      <c r="W28" s="76" t="e">
        <f t="shared" si="12"/>
        <v>#NUM!</v>
      </c>
      <c r="X28" s="76" t="e">
        <f t="shared" si="13"/>
        <v>#NUM!</v>
      </c>
      <c r="Y28" s="76" t="e">
        <f t="shared" si="14"/>
        <v>#NUM!</v>
      </c>
      <c r="Z28" s="76" t="e">
        <f t="shared" si="15"/>
        <v>#N/A</v>
      </c>
      <c r="AA28" s="76" t="e">
        <f t="shared" si="16"/>
        <v>#NUM!</v>
      </c>
      <c r="AB28" s="76" t="e">
        <f t="shared" si="17"/>
        <v>#NUM!</v>
      </c>
      <c r="AC28" s="76" t="e">
        <f t="shared" si="18"/>
        <v>#NUM!</v>
      </c>
      <c r="AD28" s="76" t="e">
        <f t="shared" si="19"/>
        <v>#NUM!</v>
      </c>
      <c r="AE28" s="76" t="e">
        <f t="shared" si="20"/>
        <v>#NUM!</v>
      </c>
      <c r="AF28" s="76" t="e">
        <f t="shared" si="21"/>
        <v>#N/A</v>
      </c>
      <c r="AG28" s="76" t="e">
        <f t="shared" si="22"/>
        <v>#NUM!</v>
      </c>
      <c r="AH28" s="76" t="e">
        <f t="shared" si="23"/>
        <v>#NUM!</v>
      </c>
      <c r="AI28" s="76" t="e">
        <f t="shared" si="24"/>
        <v>#NUM!</v>
      </c>
      <c r="AJ28" s="76" t="e">
        <f t="shared" si="25"/>
        <v>#N/A</v>
      </c>
    </row>
    <row r="29" spans="1:36" ht="12.95" customHeight="1" x14ac:dyDescent="0.15">
      <c r="A29" s="75"/>
      <c r="B29" s="135"/>
      <c r="C29" s="136"/>
      <c r="D29" s="75"/>
      <c r="E29" s="75"/>
      <c r="F29" s="4" t="str">
        <f t="shared" si="0"/>
        <v/>
      </c>
      <c r="G29" s="75"/>
      <c r="H29" s="75"/>
      <c r="I29" s="75"/>
      <c r="J29" s="1" t="s">
        <v>15</v>
      </c>
      <c r="K29" s="76" t="e">
        <f t="shared" si="1"/>
        <v>#NUM!</v>
      </c>
      <c r="L29" s="76" t="e">
        <f t="shared" si="2"/>
        <v>#NUM!</v>
      </c>
      <c r="M29" s="76" t="e">
        <f t="shared" si="3"/>
        <v>#NUM!</v>
      </c>
      <c r="N29" s="76" t="e">
        <f t="shared" si="4"/>
        <v>#NUM!</v>
      </c>
      <c r="O29" s="76" t="e">
        <f t="shared" si="5"/>
        <v>#NUM!</v>
      </c>
      <c r="P29" s="76" t="e">
        <f t="shared" si="26"/>
        <v>#N/A</v>
      </c>
      <c r="Q29" s="76" t="e">
        <f t="shared" si="6"/>
        <v>#NUM!</v>
      </c>
      <c r="R29" s="76" t="e">
        <f t="shared" si="7"/>
        <v>#NUM!</v>
      </c>
      <c r="S29" s="76" t="e">
        <f t="shared" si="8"/>
        <v>#NUM!</v>
      </c>
      <c r="T29" s="76" t="e">
        <f t="shared" si="9"/>
        <v>#NUM!</v>
      </c>
      <c r="U29" s="76" t="e">
        <f t="shared" si="10"/>
        <v>#N/A</v>
      </c>
      <c r="V29" s="76" t="e">
        <f t="shared" si="11"/>
        <v>#NUM!</v>
      </c>
      <c r="W29" s="76" t="e">
        <f t="shared" si="12"/>
        <v>#NUM!</v>
      </c>
      <c r="X29" s="76" t="e">
        <f t="shared" si="13"/>
        <v>#NUM!</v>
      </c>
      <c r="Y29" s="76" t="e">
        <f t="shared" si="14"/>
        <v>#NUM!</v>
      </c>
      <c r="Z29" s="76" t="e">
        <f t="shared" si="15"/>
        <v>#N/A</v>
      </c>
      <c r="AA29" s="76" t="e">
        <f t="shared" si="16"/>
        <v>#NUM!</v>
      </c>
      <c r="AB29" s="76" t="e">
        <f t="shared" si="17"/>
        <v>#NUM!</v>
      </c>
      <c r="AC29" s="76" t="e">
        <f t="shared" si="18"/>
        <v>#NUM!</v>
      </c>
      <c r="AD29" s="76" t="e">
        <f t="shared" si="19"/>
        <v>#NUM!</v>
      </c>
      <c r="AE29" s="76" t="e">
        <f t="shared" si="20"/>
        <v>#NUM!</v>
      </c>
      <c r="AF29" s="76" t="e">
        <f t="shared" si="21"/>
        <v>#N/A</v>
      </c>
      <c r="AG29" s="76" t="e">
        <f t="shared" si="22"/>
        <v>#NUM!</v>
      </c>
      <c r="AH29" s="76" t="e">
        <f t="shared" si="23"/>
        <v>#NUM!</v>
      </c>
      <c r="AI29" s="76" t="e">
        <f t="shared" si="24"/>
        <v>#NUM!</v>
      </c>
      <c r="AJ29" s="76" t="e">
        <f t="shared" si="25"/>
        <v>#N/A</v>
      </c>
    </row>
    <row r="30" spans="1:36" ht="12.95" customHeight="1" x14ac:dyDescent="0.15">
      <c r="A30" s="75"/>
      <c r="B30" s="135"/>
      <c r="C30" s="136"/>
      <c r="D30" s="75"/>
      <c r="E30" s="75"/>
      <c r="F30" s="4" t="str">
        <f t="shared" si="0"/>
        <v/>
      </c>
      <c r="G30" s="75"/>
      <c r="H30" s="75"/>
      <c r="I30" s="75"/>
      <c r="J30" s="1" t="s">
        <v>15</v>
      </c>
      <c r="K30" s="76" t="e">
        <f t="shared" si="1"/>
        <v>#NUM!</v>
      </c>
      <c r="L30" s="76" t="e">
        <f t="shared" si="2"/>
        <v>#NUM!</v>
      </c>
      <c r="M30" s="76" t="e">
        <f t="shared" si="3"/>
        <v>#NUM!</v>
      </c>
      <c r="N30" s="76" t="e">
        <f t="shared" si="4"/>
        <v>#NUM!</v>
      </c>
      <c r="O30" s="76" t="e">
        <f t="shared" si="5"/>
        <v>#NUM!</v>
      </c>
      <c r="P30" s="76" t="e">
        <f t="shared" si="26"/>
        <v>#N/A</v>
      </c>
      <c r="Q30" s="76" t="e">
        <f t="shared" si="6"/>
        <v>#NUM!</v>
      </c>
      <c r="R30" s="76" t="e">
        <f t="shared" si="7"/>
        <v>#NUM!</v>
      </c>
      <c r="S30" s="76" t="e">
        <f t="shared" si="8"/>
        <v>#NUM!</v>
      </c>
      <c r="T30" s="76" t="e">
        <f t="shared" si="9"/>
        <v>#NUM!</v>
      </c>
      <c r="U30" s="76" t="e">
        <f t="shared" si="10"/>
        <v>#N/A</v>
      </c>
      <c r="V30" s="76" t="e">
        <f t="shared" si="11"/>
        <v>#NUM!</v>
      </c>
      <c r="W30" s="76" t="e">
        <f t="shared" si="12"/>
        <v>#NUM!</v>
      </c>
      <c r="X30" s="76" t="e">
        <f t="shared" si="13"/>
        <v>#NUM!</v>
      </c>
      <c r="Y30" s="76" t="e">
        <f t="shared" si="14"/>
        <v>#NUM!</v>
      </c>
      <c r="Z30" s="76" t="e">
        <f t="shared" si="15"/>
        <v>#N/A</v>
      </c>
      <c r="AA30" s="76" t="e">
        <f t="shared" si="16"/>
        <v>#NUM!</v>
      </c>
      <c r="AB30" s="76" t="e">
        <f t="shared" si="17"/>
        <v>#NUM!</v>
      </c>
      <c r="AC30" s="76" t="e">
        <f t="shared" si="18"/>
        <v>#NUM!</v>
      </c>
      <c r="AD30" s="76" t="e">
        <f t="shared" si="19"/>
        <v>#NUM!</v>
      </c>
      <c r="AE30" s="76" t="e">
        <f t="shared" si="20"/>
        <v>#NUM!</v>
      </c>
      <c r="AF30" s="76" t="e">
        <f t="shared" si="21"/>
        <v>#N/A</v>
      </c>
      <c r="AG30" s="76" t="e">
        <f t="shared" si="22"/>
        <v>#NUM!</v>
      </c>
      <c r="AH30" s="76" t="e">
        <f t="shared" si="23"/>
        <v>#NUM!</v>
      </c>
      <c r="AI30" s="76" t="e">
        <f t="shared" si="24"/>
        <v>#NUM!</v>
      </c>
      <c r="AJ30" s="76" t="e">
        <f t="shared" si="25"/>
        <v>#N/A</v>
      </c>
    </row>
    <row r="31" spans="1:36" ht="12.95" customHeight="1" x14ac:dyDescent="0.15">
      <c r="A31" s="75"/>
      <c r="B31" s="107"/>
      <c r="C31" s="107"/>
      <c r="D31" s="75"/>
      <c r="E31" s="75"/>
      <c r="F31" s="4" t="str">
        <f t="shared" si="0"/>
        <v/>
      </c>
      <c r="G31" s="75"/>
      <c r="H31" s="75"/>
      <c r="I31" s="75"/>
      <c r="J31" s="1" t="s">
        <v>15</v>
      </c>
      <c r="K31" s="76" t="e">
        <f t="shared" si="1"/>
        <v>#NUM!</v>
      </c>
      <c r="L31" s="76" t="e">
        <f t="shared" si="2"/>
        <v>#NUM!</v>
      </c>
      <c r="M31" s="76" t="e">
        <f t="shared" si="3"/>
        <v>#NUM!</v>
      </c>
      <c r="N31" s="76" t="e">
        <f t="shared" si="4"/>
        <v>#NUM!</v>
      </c>
      <c r="O31" s="76" t="e">
        <f t="shared" si="5"/>
        <v>#NUM!</v>
      </c>
      <c r="P31" s="76" t="e">
        <f t="shared" si="26"/>
        <v>#N/A</v>
      </c>
      <c r="Q31" s="76" t="e">
        <f t="shared" si="6"/>
        <v>#NUM!</v>
      </c>
      <c r="R31" s="76" t="e">
        <f t="shared" si="7"/>
        <v>#NUM!</v>
      </c>
      <c r="S31" s="76" t="e">
        <f t="shared" si="8"/>
        <v>#NUM!</v>
      </c>
      <c r="T31" s="76" t="e">
        <f t="shared" si="9"/>
        <v>#NUM!</v>
      </c>
      <c r="U31" s="76" t="e">
        <f t="shared" si="10"/>
        <v>#N/A</v>
      </c>
      <c r="V31" s="76" t="e">
        <f t="shared" si="11"/>
        <v>#NUM!</v>
      </c>
      <c r="W31" s="76" t="e">
        <f t="shared" si="12"/>
        <v>#NUM!</v>
      </c>
      <c r="X31" s="76" t="e">
        <f t="shared" si="13"/>
        <v>#NUM!</v>
      </c>
      <c r="Y31" s="76" t="e">
        <f t="shared" si="14"/>
        <v>#NUM!</v>
      </c>
      <c r="Z31" s="76" t="e">
        <f t="shared" si="15"/>
        <v>#N/A</v>
      </c>
      <c r="AA31" s="76" t="e">
        <f t="shared" si="16"/>
        <v>#NUM!</v>
      </c>
      <c r="AB31" s="76" t="e">
        <f t="shared" si="17"/>
        <v>#NUM!</v>
      </c>
      <c r="AC31" s="76" t="e">
        <f t="shared" si="18"/>
        <v>#NUM!</v>
      </c>
      <c r="AD31" s="76" t="e">
        <f t="shared" si="19"/>
        <v>#NUM!</v>
      </c>
      <c r="AE31" s="76" t="e">
        <f t="shared" si="20"/>
        <v>#NUM!</v>
      </c>
      <c r="AF31" s="76" t="e">
        <f t="shared" si="21"/>
        <v>#N/A</v>
      </c>
      <c r="AG31" s="76" t="e">
        <f t="shared" si="22"/>
        <v>#NUM!</v>
      </c>
      <c r="AH31" s="76" t="e">
        <f t="shared" si="23"/>
        <v>#NUM!</v>
      </c>
      <c r="AI31" s="76" t="e">
        <f t="shared" si="24"/>
        <v>#NUM!</v>
      </c>
      <c r="AJ31" s="76" t="e">
        <f t="shared" si="25"/>
        <v>#N/A</v>
      </c>
    </row>
    <row r="32" spans="1:36" ht="12.95" customHeight="1" x14ac:dyDescent="0.15">
      <c r="A32" s="75"/>
      <c r="B32" s="107"/>
      <c r="C32" s="107"/>
      <c r="D32" s="75"/>
      <c r="E32" s="75"/>
      <c r="F32" s="4" t="str">
        <f t="shared" si="0"/>
        <v/>
      </c>
      <c r="G32" s="75"/>
      <c r="H32" s="75"/>
      <c r="I32" s="75"/>
      <c r="J32" s="1" t="s">
        <v>15</v>
      </c>
      <c r="K32" s="76" t="e">
        <f t="shared" si="1"/>
        <v>#NUM!</v>
      </c>
      <c r="L32" s="76" t="e">
        <f t="shared" si="2"/>
        <v>#NUM!</v>
      </c>
      <c r="M32" s="76" t="e">
        <f t="shared" si="3"/>
        <v>#NUM!</v>
      </c>
      <c r="N32" s="76" t="e">
        <f t="shared" si="4"/>
        <v>#NUM!</v>
      </c>
      <c r="O32" s="76" t="e">
        <f t="shared" si="5"/>
        <v>#NUM!</v>
      </c>
      <c r="P32" s="76" t="e">
        <f t="shared" si="26"/>
        <v>#N/A</v>
      </c>
      <c r="Q32" s="76" t="e">
        <f t="shared" si="6"/>
        <v>#NUM!</v>
      </c>
      <c r="R32" s="76" t="e">
        <f t="shared" si="7"/>
        <v>#NUM!</v>
      </c>
      <c r="S32" s="76" t="e">
        <f t="shared" si="8"/>
        <v>#NUM!</v>
      </c>
      <c r="T32" s="76" t="e">
        <f t="shared" si="9"/>
        <v>#NUM!</v>
      </c>
      <c r="U32" s="76" t="e">
        <f t="shared" si="10"/>
        <v>#N/A</v>
      </c>
      <c r="V32" s="76" t="e">
        <f t="shared" si="11"/>
        <v>#NUM!</v>
      </c>
      <c r="W32" s="76" t="e">
        <f t="shared" si="12"/>
        <v>#NUM!</v>
      </c>
      <c r="X32" s="76" t="e">
        <f t="shared" si="13"/>
        <v>#NUM!</v>
      </c>
      <c r="Y32" s="76" t="e">
        <f t="shared" si="14"/>
        <v>#NUM!</v>
      </c>
      <c r="Z32" s="76" t="e">
        <f t="shared" si="15"/>
        <v>#N/A</v>
      </c>
      <c r="AA32" s="76" t="e">
        <f t="shared" si="16"/>
        <v>#NUM!</v>
      </c>
      <c r="AB32" s="76" t="e">
        <f t="shared" si="17"/>
        <v>#NUM!</v>
      </c>
      <c r="AC32" s="76" t="e">
        <f t="shared" si="18"/>
        <v>#NUM!</v>
      </c>
      <c r="AD32" s="76" t="e">
        <f t="shared" si="19"/>
        <v>#NUM!</v>
      </c>
      <c r="AE32" s="76" t="e">
        <f t="shared" si="20"/>
        <v>#NUM!</v>
      </c>
      <c r="AF32" s="76" t="e">
        <f t="shared" si="21"/>
        <v>#N/A</v>
      </c>
      <c r="AG32" s="76" t="e">
        <f t="shared" si="22"/>
        <v>#NUM!</v>
      </c>
      <c r="AH32" s="76" t="e">
        <f t="shared" si="23"/>
        <v>#NUM!</v>
      </c>
      <c r="AI32" s="76" t="e">
        <f t="shared" si="24"/>
        <v>#NUM!</v>
      </c>
      <c r="AJ32" s="76" t="e">
        <f t="shared" si="25"/>
        <v>#N/A</v>
      </c>
    </row>
    <row r="33" spans="1:36" ht="12.95" customHeight="1" x14ac:dyDescent="0.15">
      <c r="A33" s="75"/>
      <c r="B33" s="107"/>
      <c r="C33" s="107"/>
      <c r="D33" s="75"/>
      <c r="E33" s="75"/>
      <c r="F33" s="4" t="str">
        <f t="shared" si="0"/>
        <v/>
      </c>
      <c r="G33" s="75"/>
      <c r="H33" s="75"/>
      <c r="I33" s="75"/>
      <c r="J33" s="1" t="s">
        <v>15</v>
      </c>
      <c r="K33" s="76" t="e">
        <f t="shared" si="1"/>
        <v>#NUM!</v>
      </c>
      <c r="L33" s="76" t="e">
        <f t="shared" si="2"/>
        <v>#NUM!</v>
      </c>
      <c r="M33" s="76" t="e">
        <f t="shared" si="3"/>
        <v>#NUM!</v>
      </c>
      <c r="N33" s="76" t="e">
        <f t="shared" si="4"/>
        <v>#NUM!</v>
      </c>
      <c r="O33" s="76" t="e">
        <f t="shared" si="5"/>
        <v>#NUM!</v>
      </c>
      <c r="P33" s="76" t="e">
        <f t="shared" si="26"/>
        <v>#N/A</v>
      </c>
      <c r="Q33" s="76" t="e">
        <f t="shared" si="6"/>
        <v>#NUM!</v>
      </c>
      <c r="R33" s="76" t="e">
        <f t="shared" si="7"/>
        <v>#NUM!</v>
      </c>
      <c r="S33" s="76" t="e">
        <f t="shared" si="8"/>
        <v>#NUM!</v>
      </c>
      <c r="T33" s="76" t="e">
        <f t="shared" si="9"/>
        <v>#NUM!</v>
      </c>
      <c r="U33" s="76" t="e">
        <f t="shared" si="10"/>
        <v>#N/A</v>
      </c>
      <c r="V33" s="76" t="e">
        <f t="shared" si="11"/>
        <v>#NUM!</v>
      </c>
      <c r="W33" s="76" t="e">
        <f t="shared" si="12"/>
        <v>#NUM!</v>
      </c>
      <c r="X33" s="76" t="e">
        <f t="shared" si="13"/>
        <v>#NUM!</v>
      </c>
      <c r="Y33" s="76" t="e">
        <f t="shared" si="14"/>
        <v>#NUM!</v>
      </c>
      <c r="Z33" s="76" t="e">
        <f t="shared" si="15"/>
        <v>#N/A</v>
      </c>
      <c r="AA33" s="76" t="e">
        <f t="shared" si="16"/>
        <v>#NUM!</v>
      </c>
      <c r="AB33" s="76" t="e">
        <f t="shared" si="17"/>
        <v>#NUM!</v>
      </c>
      <c r="AC33" s="76" t="e">
        <f t="shared" si="18"/>
        <v>#NUM!</v>
      </c>
      <c r="AD33" s="76" t="e">
        <f t="shared" si="19"/>
        <v>#NUM!</v>
      </c>
      <c r="AE33" s="76" t="e">
        <f t="shared" si="20"/>
        <v>#NUM!</v>
      </c>
      <c r="AF33" s="76" t="e">
        <f t="shared" si="21"/>
        <v>#N/A</v>
      </c>
      <c r="AG33" s="76" t="e">
        <f t="shared" si="22"/>
        <v>#NUM!</v>
      </c>
      <c r="AH33" s="76" t="e">
        <f t="shared" si="23"/>
        <v>#NUM!</v>
      </c>
      <c r="AI33" s="76" t="e">
        <f t="shared" si="24"/>
        <v>#NUM!</v>
      </c>
      <c r="AJ33" s="76" t="e">
        <f t="shared" si="25"/>
        <v>#N/A</v>
      </c>
    </row>
    <row r="34" spans="1:36" ht="12.95" customHeight="1" x14ac:dyDescent="0.15">
      <c r="A34" s="75"/>
      <c r="B34" s="107"/>
      <c r="C34" s="107"/>
      <c r="D34" s="75"/>
      <c r="E34" s="75"/>
      <c r="F34" s="4" t="str">
        <f t="shared" si="0"/>
        <v/>
      </c>
      <c r="G34" s="75"/>
      <c r="H34" s="75"/>
      <c r="I34" s="75"/>
      <c r="K34" s="76" t="e">
        <f t="shared" si="1"/>
        <v>#NUM!</v>
      </c>
      <c r="L34" s="76" t="e">
        <f t="shared" si="2"/>
        <v>#NUM!</v>
      </c>
      <c r="M34" s="76" t="e">
        <f t="shared" si="3"/>
        <v>#NUM!</v>
      </c>
      <c r="N34" s="76" t="e">
        <f t="shared" si="4"/>
        <v>#NUM!</v>
      </c>
      <c r="O34" s="76" t="e">
        <f t="shared" si="5"/>
        <v>#NUM!</v>
      </c>
      <c r="P34" s="76" t="e">
        <f t="shared" si="26"/>
        <v>#N/A</v>
      </c>
      <c r="Q34" s="76" t="e">
        <f t="shared" si="6"/>
        <v>#NUM!</v>
      </c>
      <c r="R34" s="76" t="e">
        <f t="shared" si="7"/>
        <v>#NUM!</v>
      </c>
      <c r="S34" s="76" t="e">
        <f t="shared" si="8"/>
        <v>#NUM!</v>
      </c>
      <c r="T34" s="76" t="e">
        <f t="shared" si="9"/>
        <v>#NUM!</v>
      </c>
      <c r="U34" s="76" t="e">
        <f t="shared" si="10"/>
        <v>#N/A</v>
      </c>
      <c r="V34" s="76" t="e">
        <f t="shared" si="11"/>
        <v>#NUM!</v>
      </c>
      <c r="W34" s="76" t="e">
        <f t="shared" si="12"/>
        <v>#NUM!</v>
      </c>
      <c r="X34" s="76" t="e">
        <f t="shared" si="13"/>
        <v>#NUM!</v>
      </c>
      <c r="Y34" s="76" t="e">
        <f t="shared" si="14"/>
        <v>#NUM!</v>
      </c>
      <c r="Z34" s="76" t="e">
        <f t="shared" si="15"/>
        <v>#N/A</v>
      </c>
      <c r="AA34" s="76" t="e">
        <f t="shared" si="16"/>
        <v>#NUM!</v>
      </c>
      <c r="AB34" s="76" t="e">
        <f t="shared" si="17"/>
        <v>#NUM!</v>
      </c>
      <c r="AC34" s="76" t="e">
        <f t="shared" si="18"/>
        <v>#NUM!</v>
      </c>
      <c r="AD34" s="76" t="e">
        <f t="shared" si="19"/>
        <v>#NUM!</v>
      </c>
      <c r="AE34" s="76" t="e">
        <f t="shared" si="20"/>
        <v>#NUM!</v>
      </c>
      <c r="AF34" s="76" t="e">
        <f t="shared" si="21"/>
        <v>#N/A</v>
      </c>
      <c r="AG34" s="76" t="e">
        <f t="shared" si="22"/>
        <v>#NUM!</v>
      </c>
      <c r="AH34" s="76" t="e">
        <f t="shared" si="23"/>
        <v>#NUM!</v>
      </c>
      <c r="AI34" s="76" t="e">
        <f t="shared" si="24"/>
        <v>#NUM!</v>
      </c>
      <c r="AJ34" s="76" t="e">
        <f t="shared" si="25"/>
        <v>#N/A</v>
      </c>
    </row>
    <row r="35" spans="1:36" ht="12.95" customHeight="1" x14ac:dyDescent="0.15">
      <c r="A35" s="75"/>
      <c r="B35" s="107"/>
      <c r="C35" s="107"/>
      <c r="D35" s="75"/>
      <c r="E35" s="75"/>
      <c r="F35" s="4" t="str">
        <f t="shared" si="0"/>
        <v/>
      </c>
      <c r="G35" s="75"/>
      <c r="H35" s="75"/>
      <c r="I35" s="75"/>
      <c r="K35" s="76" t="e">
        <f t="shared" si="1"/>
        <v>#NUM!</v>
      </c>
      <c r="L35" s="76" t="e">
        <f t="shared" si="2"/>
        <v>#NUM!</v>
      </c>
      <c r="M35" s="76" t="e">
        <f t="shared" si="3"/>
        <v>#NUM!</v>
      </c>
      <c r="N35" s="76" t="e">
        <f t="shared" si="4"/>
        <v>#NUM!</v>
      </c>
      <c r="O35" s="76" t="e">
        <f t="shared" si="5"/>
        <v>#NUM!</v>
      </c>
      <c r="P35" s="76" t="e">
        <f t="shared" si="26"/>
        <v>#N/A</v>
      </c>
      <c r="Q35" s="76" t="e">
        <f t="shared" si="6"/>
        <v>#NUM!</v>
      </c>
      <c r="R35" s="76" t="e">
        <f t="shared" si="7"/>
        <v>#NUM!</v>
      </c>
      <c r="S35" s="76" t="e">
        <f t="shared" si="8"/>
        <v>#NUM!</v>
      </c>
      <c r="T35" s="76" t="e">
        <f t="shared" si="9"/>
        <v>#NUM!</v>
      </c>
      <c r="U35" s="76" t="e">
        <f t="shared" si="10"/>
        <v>#N/A</v>
      </c>
      <c r="V35" s="76" t="e">
        <f t="shared" si="11"/>
        <v>#NUM!</v>
      </c>
      <c r="W35" s="76" t="e">
        <f t="shared" si="12"/>
        <v>#NUM!</v>
      </c>
      <c r="X35" s="76" t="e">
        <f t="shared" si="13"/>
        <v>#NUM!</v>
      </c>
      <c r="Y35" s="76" t="e">
        <f t="shared" si="14"/>
        <v>#NUM!</v>
      </c>
      <c r="Z35" s="76" t="e">
        <f t="shared" si="15"/>
        <v>#N/A</v>
      </c>
      <c r="AA35" s="76" t="e">
        <f t="shared" si="16"/>
        <v>#NUM!</v>
      </c>
      <c r="AB35" s="76" t="e">
        <f t="shared" si="17"/>
        <v>#NUM!</v>
      </c>
      <c r="AC35" s="76" t="e">
        <f t="shared" si="18"/>
        <v>#NUM!</v>
      </c>
      <c r="AD35" s="76" t="e">
        <f t="shared" si="19"/>
        <v>#NUM!</v>
      </c>
      <c r="AE35" s="76" t="e">
        <f t="shared" si="20"/>
        <v>#NUM!</v>
      </c>
      <c r="AF35" s="76" t="e">
        <f t="shared" si="21"/>
        <v>#N/A</v>
      </c>
      <c r="AG35" s="76" t="e">
        <f t="shared" si="22"/>
        <v>#NUM!</v>
      </c>
      <c r="AH35" s="76" t="e">
        <f t="shared" si="23"/>
        <v>#NUM!</v>
      </c>
      <c r="AI35" s="76" t="e">
        <f t="shared" si="24"/>
        <v>#NUM!</v>
      </c>
      <c r="AJ35" s="76" t="e">
        <f t="shared" si="25"/>
        <v>#N/A</v>
      </c>
    </row>
    <row r="36" spans="1:36" ht="12.95" customHeight="1" x14ac:dyDescent="0.15">
      <c r="A36" s="75"/>
      <c r="B36" s="107"/>
      <c r="C36" s="107"/>
      <c r="D36" s="75"/>
      <c r="E36" s="75"/>
      <c r="F36" s="4" t="str">
        <f t="shared" si="0"/>
        <v/>
      </c>
      <c r="G36" s="75"/>
      <c r="H36" s="75"/>
      <c r="I36" s="75"/>
      <c r="K36" s="76" t="e">
        <f t="shared" si="1"/>
        <v>#NUM!</v>
      </c>
      <c r="L36" s="76" t="e">
        <f t="shared" si="2"/>
        <v>#NUM!</v>
      </c>
      <c r="M36" s="76" t="e">
        <f t="shared" si="3"/>
        <v>#NUM!</v>
      </c>
      <c r="N36" s="76" t="e">
        <f t="shared" si="4"/>
        <v>#NUM!</v>
      </c>
      <c r="O36" s="76" t="e">
        <f t="shared" si="5"/>
        <v>#NUM!</v>
      </c>
      <c r="P36" s="76" t="e">
        <f t="shared" si="26"/>
        <v>#N/A</v>
      </c>
      <c r="Q36" s="76" t="e">
        <f t="shared" si="6"/>
        <v>#NUM!</v>
      </c>
      <c r="R36" s="76" t="e">
        <f t="shared" si="7"/>
        <v>#NUM!</v>
      </c>
      <c r="S36" s="76" t="e">
        <f t="shared" si="8"/>
        <v>#NUM!</v>
      </c>
      <c r="T36" s="76" t="e">
        <f t="shared" si="9"/>
        <v>#NUM!</v>
      </c>
      <c r="U36" s="76" t="e">
        <f t="shared" si="10"/>
        <v>#N/A</v>
      </c>
      <c r="V36" s="76" t="e">
        <f t="shared" si="11"/>
        <v>#NUM!</v>
      </c>
      <c r="W36" s="76" t="e">
        <f t="shared" si="12"/>
        <v>#NUM!</v>
      </c>
      <c r="X36" s="76" t="e">
        <f t="shared" si="13"/>
        <v>#NUM!</v>
      </c>
      <c r="Y36" s="76" t="e">
        <f t="shared" si="14"/>
        <v>#NUM!</v>
      </c>
      <c r="Z36" s="76" t="e">
        <f t="shared" si="15"/>
        <v>#N/A</v>
      </c>
      <c r="AA36" s="76" t="e">
        <f t="shared" si="16"/>
        <v>#NUM!</v>
      </c>
      <c r="AB36" s="76" t="e">
        <f t="shared" si="17"/>
        <v>#NUM!</v>
      </c>
      <c r="AC36" s="76" t="e">
        <f t="shared" si="18"/>
        <v>#NUM!</v>
      </c>
      <c r="AD36" s="76" t="e">
        <f t="shared" si="19"/>
        <v>#NUM!</v>
      </c>
      <c r="AE36" s="76" t="e">
        <f t="shared" si="20"/>
        <v>#NUM!</v>
      </c>
      <c r="AF36" s="76" t="e">
        <f t="shared" si="21"/>
        <v>#N/A</v>
      </c>
      <c r="AG36" s="76" t="e">
        <f t="shared" si="22"/>
        <v>#NUM!</v>
      </c>
      <c r="AH36" s="76" t="e">
        <f t="shared" si="23"/>
        <v>#NUM!</v>
      </c>
      <c r="AI36" s="76" t="e">
        <f t="shared" si="24"/>
        <v>#NUM!</v>
      </c>
      <c r="AJ36" s="76" t="e">
        <f t="shared" si="25"/>
        <v>#N/A</v>
      </c>
    </row>
    <row r="37" spans="1:36" ht="12.95" customHeight="1" x14ac:dyDescent="0.15">
      <c r="A37" s="75"/>
      <c r="B37" s="107"/>
      <c r="C37" s="107"/>
      <c r="D37" s="75"/>
      <c r="E37" s="75"/>
      <c r="F37" s="4" t="str">
        <f t="shared" si="0"/>
        <v/>
      </c>
      <c r="G37" s="75"/>
      <c r="H37" s="75"/>
      <c r="I37" s="75"/>
      <c r="K37" s="76" t="e">
        <f t="shared" si="1"/>
        <v>#NUM!</v>
      </c>
      <c r="L37" s="76" t="e">
        <f t="shared" si="2"/>
        <v>#NUM!</v>
      </c>
      <c r="M37" s="76" t="e">
        <f t="shared" si="3"/>
        <v>#NUM!</v>
      </c>
      <c r="N37" s="76" t="e">
        <f t="shared" si="4"/>
        <v>#NUM!</v>
      </c>
      <c r="O37" s="76" t="e">
        <f t="shared" si="5"/>
        <v>#NUM!</v>
      </c>
      <c r="P37" s="76" t="e">
        <f t="shared" si="26"/>
        <v>#N/A</v>
      </c>
      <c r="Q37" s="76" t="e">
        <f t="shared" si="6"/>
        <v>#NUM!</v>
      </c>
      <c r="R37" s="76" t="e">
        <f t="shared" si="7"/>
        <v>#NUM!</v>
      </c>
      <c r="S37" s="76" t="e">
        <f t="shared" si="8"/>
        <v>#NUM!</v>
      </c>
      <c r="T37" s="76" t="e">
        <f t="shared" si="9"/>
        <v>#NUM!</v>
      </c>
      <c r="U37" s="76" t="e">
        <f t="shared" si="10"/>
        <v>#N/A</v>
      </c>
      <c r="V37" s="76" t="e">
        <f t="shared" si="11"/>
        <v>#NUM!</v>
      </c>
      <c r="W37" s="76" t="e">
        <f t="shared" si="12"/>
        <v>#NUM!</v>
      </c>
      <c r="X37" s="76" t="e">
        <f t="shared" si="13"/>
        <v>#NUM!</v>
      </c>
      <c r="Y37" s="76" t="e">
        <f t="shared" si="14"/>
        <v>#NUM!</v>
      </c>
      <c r="Z37" s="76" t="e">
        <f t="shared" si="15"/>
        <v>#N/A</v>
      </c>
      <c r="AA37" s="76" t="e">
        <f t="shared" si="16"/>
        <v>#NUM!</v>
      </c>
      <c r="AB37" s="76" t="e">
        <f t="shared" si="17"/>
        <v>#NUM!</v>
      </c>
      <c r="AC37" s="76" t="e">
        <f t="shared" si="18"/>
        <v>#NUM!</v>
      </c>
      <c r="AD37" s="76" t="e">
        <f t="shared" si="19"/>
        <v>#NUM!</v>
      </c>
      <c r="AE37" s="76" t="e">
        <f t="shared" si="20"/>
        <v>#NUM!</v>
      </c>
      <c r="AF37" s="76" t="e">
        <f t="shared" si="21"/>
        <v>#N/A</v>
      </c>
      <c r="AG37" s="76" t="e">
        <f t="shared" si="22"/>
        <v>#NUM!</v>
      </c>
      <c r="AH37" s="76" t="e">
        <f t="shared" si="23"/>
        <v>#NUM!</v>
      </c>
      <c r="AI37" s="76" t="e">
        <f t="shared" si="24"/>
        <v>#NUM!</v>
      </c>
      <c r="AJ37" s="76" t="e">
        <f t="shared" si="25"/>
        <v>#N/A</v>
      </c>
    </row>
    <row r="38" spans="1:36" ht="12.95" customHeight="1" x14ac:dyDescent="0.15">
      <c r="A38" s="75"/>
      <c r="B38" s="107"/>
      <c r="C38" s="107"/>
      <c r="D38" s="75"/>
      <c r="E38" s="75"/>
      <c r="F38" s="4" t="str">
        <f t="shared" si="0"/>
        <v/>
      </c>
      <c r="G38" s="75"/>
      <c r="H38" s="75"/>
      <c r="I38" s="75"/>
      <c r="K38" s="76" t="e">
        <f t="shared" si="1"/>
        <v>#NUM!</v>
      </c>
      <c r="L38" s="76" t="e">
        <f t="shared" si="2"/>
        <v>#NUM!</v>
      </c>
      <c r="M38" s="76" t="e">
        <f t="shared" si="3"/>
        <v>#NUM!</v>
      </c>
      <c r="N38" s="76" t="e">
        <f t="shared" si="4"/>
        <v>#NUM!</v>
      </c>
      <c r="O38" s="76" t="e">
        <f t="shared" si="5"/>
        <v>#NUM!</v>
      </c>
      <c r="P38" s="76" t="e">
        <f t="shared" si="26"/>
        <v>#N/A</v>
      </c>
      <c r="Q38" s="76" t="e">
        <f t="shared" si="6"/>
        <v>#NUM!</v>
      </c>
      <c r="R38" s="76" t="e">
        <f t="shared" si="7"/>
        <v>#NUM!</v>
      </c>
      <c r="S38" s="76" t="e">
        <f t="shared" si="8"/>
        <v>#NUM!</v>
      </c>
      <c r="T38" s="76" t="e">
        <f t="shared" si="9"/>
        <v>#NUM!</v>
      </c>
      <c r="U38" s="76" t="e">
        <f t="shared" si="10"/>
        <v>#N/A</v>
      </c>
      <c r="V38" s="76" t="e">
        <f t="shared" si="11"/>
        <v>#NUM!</v>
      </c>
      <c r="W38" s="76" t="e">
        <f t="shared" si="12"/>
        <v>#NUM!</v>
      </c>
      <c r="X38" s="76" t="e">
        <f t="shared" si="13"/>
        <v>#NUM!</v>
      </c>
      <c r="Y38" s="76" t="e">
        <f t="shared" si="14"/>
        <v>#NUM!</v>
      </c>
      <c r="Z38" s="76" t="e">
        <f t="shared" si="15"/>
        <v>#N/A</v>
      </c>
      <c r="AA38" s="76" t="e">
        <f t="shared" si="16"/>
        <v>#NUM!</v>
      </c>
      <c r="AB38" s="76" t="e">
        <f t="shared" si="17"/>
        <v>#NUM!</v>
      </c>
      <c r="AC38" s="76" t="e">
        <f t="shared" si="18"/>
        <v>#NUM!</v>
      </c>
      <c r="AD38" s="76" t="e">
        <f t="shared" si="19"/>
        <v>#NUM!</v>
      </c>
      <c r="AE38" s="76" t="e">
        <f t="shared" si="20"/>
        <v>#NUM!</v>
      </c>
      <c r="AF38" s="76" t="e">
        <f t="shared" si="21"/>
        <v>#N/A</v>
      </c>
      <c r="AG38" s="76" t="e">
        <f t="shared" si="22"/>
        <v>#NUM!</v>
      </c>
      <c r="AH38" s="76" t="e">
        <f t="shared" si="23"/>
        <v>#NUM!</v>
      </c>
      <c r="AI38" s="76" t="e">
        <f t="shared" si="24"/>
        <v>#NUM!</v>
      </c>
      <c r="AJ38" s="76" t="e">
        <f t="shared" si="25"/>
        <v>#N/A</v>
      </c>
    </row>
    <row r="39" spans="1:36" ht="12.95" customHeight="1" x14ac:dyDescent="0.15">
      <c r="A39" s="75"/>
      <c r="B39" s="107"/>
      <c r="C39" s="107"/>
      <c r="D39" s="75"/>
      <c r="E39" s="75"/>
      <c r="F39" s="4" t="str">
        <f t="shared" si="0"/>
        <v/>
      </c>
      <c r="G39" s="75"/>
      <c r="H39" s="75"/>
      <c r="I39" s="75"/>
      <c r="K39" s="76" t="e">
        <f t="shared" si="1"/>
        <v>#NUM!</v>
      </c>
      <c r="L39" s="76" t="e">
        <f t="shared" si="2"/>
        <v>#NUM!</v>
      </c>
      <c r="M39" s="76" t="e">
        <f t="shared" si="3"/>
        <v>#NUM!</v>
      </c>
      <c r="N39" s="76" t="e">
        <f t="shared" si="4"/>
        <v>#NUM!</v>
      </c>
      <c r="O39" s="76" t="e">
        <f t="shared" si="5"/>
        <v>#NUM!</v>
      </c>
      <c r="P39" s="76" t="e">
        <f t="shared" si="26"/>
        <v>#N/A</v>
      </c>
      <c r="Q39" s="76" t="e">
        <f t="shared" si="6"/>
        <v>#NUM!</v>
      </c>
      <c r="R39" s="76" t="e">
        <f t="shared" si="7"/>
        <v>#NUM!</v>
      </c>
      <c r="S39" s="76" t="e">
        <f t="shared" si="8"/>
        <v>#NUM!</v>
      </c>
      <c r="T39" s="76" t="e">
        <f t="shared" si="9"/>
        <v>#NUM!</v>
      </c>
      <c r="U39" s="76" t="e">
        <f t="shared" si="10"/>
        <v>#N/A</v>
      </c>
      <c r="V39" s="76" t="e">
        <f t="shared" si="11"/>
        <v>#NUM!</v>
      </c>
      <c r="W39" s="76" t="e">
        <f t="shared" si="12"/>
        <v>#NUM!</v>
      </c>
      <c r="X39" s="76" t="e">
        <f t="shared" si="13"/>
        <v>#NUM!</v>
      </c>
      <c r="Y39" s="76" t="e">
        <f t="shared" si="14"/>
        <v>#NUM!</v>
      </c>
      <c r="Z39" s="76" t="e">
        <f t="shared" si="15"/>
        <v>#N/A</v>
      </c>
      <c r="AA39" s="76" t="e">
        <f t="shared" si="16"/>
        <v>#NUM!</v>
      </c>
      <c r="AB39" s="76" t="e">
        <f t="shared" si="17"/>
        <v>#NUM!</v>
      </c>
      <c r="AC39" s="76" t="e">
        <f t="shared" si="18"/>
        <v>#NUM!</v>
      </c>
      <c r="AD39" s="76" t="e">
        <f t="shared" si="19"/>
        <v>#NUM!</v>
      </c>
      <c r="AE39" s="76" t="e">
        <f t="shared" si="20"/>
        <v>#NUM!</v>
      </c>
      <c r="AF39" s="76" t="e">
        <f t="shared" si="21"/>
        <v>#N/A</v>
      </c>
      <c r="AG39" s="76" t="e">
        <f t="shared" si="22"/>
        <v>#NUM!</v>
      </c>
      <c r="AH39" s="76" t="e">
        <f t="shared" si="23"/>
        <v>#NUM!</v>
      </c>
      <c r="AI39" s="76" t="e">
        <f t="shared" si="24"/>
        <v>#NUM!</v>
      </c>
      <c r="AJ39" s="76" t="e">
        <f t="shared" si="25"/>
        <v>#N/A</v>
      </c>
    </row>
    <row r="40" spans="1:36" ht="12.95" customHeight="1" x14ac:dyDescent="0.15">
      <c r="A40" s="75"/>
      <c r="B40" s="107"/>
      <c r="C40" s="107"/>
      <c r="D40" s="75"/>
      <c r="E40" s="75"/>
      <c r="F40" s="4" t="str">
        <f t="shared" si="0"/>
        <v/>
      </c>
      <c r="G40" s="75"/>
      <c r="H40" s="75"/>
      <c r="I40" s="75"/>
      <c r="K40" s="76" t="e">
        <f t="shared" si="1"/>
        <v>#NUM!</v>
      </c>
      <c r="L40" s="76" t="e">
        <f t="shared" si="2"/>
        <v>#NUM!</v>
      </c>
      <c r="M40" s="76" t="e">
        <f t="shared" si="3"/>
        <v>#NUM!</v>
      </c>
      <c r="N40" s="76" t="e">
        <f t="shared" si="4"/>
        <v>#NUM!</v>
      </c>
      <c r="O40" s="76" t="e">
        <f t="shared" si="5"/>
        <v>#NUM!</v>
      </c>
      <c r="P40" s="76" t="e">
        <f t="shared" si="26"/>
        <v>#N/A</v>
      </c>
      <c r="Q40" s="76" t="e">
        <f t="shared" si="6"/>
        <v>#NUM!</v>
      </c>
      <c r="R40" s="76" t="e">
        <f t="shared" si="7"/>
        <v>#NUM!</v>
      </c>
      <c r="S40" s="76" t="e">
        <f t="shared" si="8"/>
        <v>#NUM!</v>
      </c>
      <c r="T40" s="76" t="e">
        <f t="shared" si="9"/>
        <v>#NUM!</v>
      </c>
      <c r="U40" s="76" t="e">
        <f t="shared" si="10"/>
        <v>#N/A</v>
      </c>
      <c r="V40" s="76" t="e">
        <f t="shared" si="11"/>
        <v>#NUM!</v>
      </c>
      <c r="W40" s="76" t="e">
        <f t="shared" si="12"/>
        <v>#NUM!</v>
      </c>
      <c r="X40" s="76" t="e">
        <f t="shared" si="13"/>
        <v>#NUM!</v>
      </c>
      <c r="Y40" s="76" t="e">
        <f t="shared" si="14"/>
        <v>#NUM!</v>
      </c>
      <c r="Z40" s="76" t="e">
        <f t="shared" si="15"/>
        <v>#N/A</v>
      </c>
      <c r="AA40" s="76" t="e">
        <f t="shared" si="16"/>
        <v>#NUM!</v>
      </c>
      <c r="AB40" s="76" t="e">
        <f t="shared" si="17"/>
        <v>#NUM!</v>
      </c>
      <c r="AC40" s="76" t="e">
        <f t="shared" si="18"/>
        <v>#NUM!</v>
      </c>
      <c r="AD40" s="76" t="e">
        <f t="shared" si="19"/>
        <v>#NUM!</v>
      </c>
      <c r="AE40" s="76" t="e">
        <f t="shared" si="20"/>
        <v>#NUM!</v>
      </c>
      <c r="AF40" s="76" t="e">
        <f t="shared" si="21"/>
        <v>#N/A</v>
      </c>
      <c r="AG40" s="76" t="e">
        <f t="shared" si="22"/>
        <v>#NUM!</v>
      </c>
      <c r="AH40" s="76" t="e">
        <f t="shared" si="23"/>
        <v>#NUM!</v>
      </c>
      <c r="AI40" s="76" t="e">
        <f t="shared" si="24"/>
        <v>#NUM!</v>
      </c>
      <c r="AJ40" s="76" t="e">
        <f t="shared" si="25"/>
        <v>#N/A</v>
      </c>
    </row>
    <row r="41" spans="1:36" ht="12.95" customHeight="1" x14ac:dyDescent="0.15">
      <c r="A41" s="75"/>
      <c r="B41" s="107"/>
      <c r="C41" s="107"/>
      <c r="D41" s="75"/>
      <c r="E41" s="75"/>
      <c r="F41" s="4" t="str">
        <f t="shared" si="0"/>
        <v/>
      </c>
      <c r="G41" s="75"/>
      <c r="H41" s="75"/>
      <c r="I41" s="75"/>
      <c r="K41" s="76" t="e">
        <f t="shared" si="1"/>
        <v>#NUM!</v>
      </c>
      <c r="L41" s="76" t="e">
        <f t="shared" si="2"/>
        <v>#NUM!</v>
      </c>
      <c r="M41" s="76" t="e">
        <f t="shared" si="3"/>
        <v>#NUM!</v>
      </c>
      <c r="N41" s="76" t="e">
        <f t="shared" si="4"/>
        <v>#NUM!</v>
      </c>
      <c r="O41" s="76" t="e">
        <f t="shared" si="5"/>
        <v>#NUM!</v>
      </c>
      <c r="P41" s="76" t="e">
        <f t="shared" si="26"/>
        <v>#N/A</v>
      </c>
      <c r="Q41" s="76" t="e">
        <f t="shared" si="6"/>
        <v>#NUM!</v>
      </c>
      <c r="R41" s="76" t="e">
        <f t="shared" si="7"/>
        <v>#NUM!</v>
      </c>
      <c r="S41" s="76" t="e">
        <f t="shared" si="8"/>
        <v>#NUM!</v>
      </c>
      <c r="T41" s="76" t="e">
        <f t="shared" si="9"/>
        <v>#NUM!</v>
      </c>
      <c r="U41" s="76" t="e">
        <f t="shared" si="10"/>
        <v>#N/A</v>
      </c>
      <c r="V41" s="76" t="e">
        <f t="shared" si="11"/>
        <v>#NUM!</v>
      </c>
      <c r="W41" s="76" t="e">
        <f t="shared" si="12"/>
        <v>#NUM!</v>
      </c>
      <c r="X41" s="76" t="e">
        <f t="shared" si="13"/>
        <v>#NUM!</v>
      </c>
      <c r="Y41" s="76" t="e">
        <f t="shared" si="14"/>
        <v>#NUM!</v>
      </c>
      <c r="Z41" s="76" t="e">
        <f t="shared" si="15"/>
        <v>#N/A</v>
      </c>
      <c r="AA41" s="76" t="e">
        <f t="shared" si="16"/>
        <v>#NUM!</v>
      </c>
      <c r="AB41" s="76" t="e">
        <f t="shared" si="17"/>
        <v>#NUM!</v>
      </c>
      <c r="AC41" s="76" t="e">
        <f t="shared" si="18"/>
        <v>#NUM!</v>
      </c>
      <c r="AD41" s="76" t="e">
        <f t="shared" si="19"/>
        <v>#NUM!</v>
      </c>
      <c r="AE41" s="76" t="e">
        <f t="shared" si="20"/>
        <v>#NUM!</v>
      </c>
      <c r="AF41" s="76" t="e">
        <f t="shared" si="21"/>
        <v>#N/A</v>
      </c>
      <c r="AG41" s="76" t="e">
        <f t="shared" si="22"/>
        <v>#NUM!</v>
      </c>
      <c r="AH41" s="76" t="e">
        <f t="shared" si="23"/>
        <v>#NUM!</v>
      </c>
      <c r="AI41" s="76" t="e">
        <f t="shared" si="24"/>
        <v>#NUM!</v>
      </c>
      <c r="AJ41" s="76" t="e">
        <f t="shared" si="25"/>
        <v>#N/A</v>
      </c>
    </row>
    <row r="42" spans="1:36" ht="12.95" customHeight="1" x14ac:dyDescent="0.15">
      <c r="A42" s="75"/>
      <c r="B42" s="107"/>
      <c r="C42" s="107"/>
      <c r="D42" s="75"/>
      <c r="E42" s="75"/>
      <c r="F42" s="4" t="str">
        <f t="shared" si="0"/>
        <v/>
      </c>
      <c r="G42" s="75"/>
      <c r="H42" s="75"/>
      <c r="I42" s="75"/>
      <c r="K42" s="76" t="e">
        <f t="shared" si="1"/>
        <v>#NUM!</v>
      </c>
      <c r="L42" s="76" t="e">
        <f t="shared" si="2"/>
        <v>#NUM!</v>
      </c>
      <c r="M42" s="76" t="e">
        <f t="shared" si="3"/>
        <v>#NUM!</v>
      </c>
      <c r="N42" s="76" t="e">
        <f t="shared" si="4"/>
        <v>#NUM!</v>
      </c>
      <c r="O42" s="76" t="e">
        <f t="shared" si="5"/>
        <v>#NUM!</v>
      </c>
      <c r="P42" s="76" t="e">
        <f t="shared" si="26"/>
        <v>#N/A</v>
      </c>
      <c r="Q42" s="76" t="e">
        <f t="shared" si="6"/>
        <v>#NUM!</v>
      </c>
      <c r="R42" s="76" t="e">
        <f t="shared" si="7"/>
        <v>#NUM!</v>
      </c>
      <c r="S42" s="76" t="e">
        <f t="shared" si="8"/>
        <v>#NUM!</v>
      </c>
      <c r="T42" s="76" t="e">
        <f t="shared" si="9"/>
        <v>#NUM!</v>
      </c>
      <c r="U42" s="76" t="e">
        <f t="shared" si="10"/>
        <v>#N/A</v>
      </c>
      <c r="V42" s="76" t="e">
        <f t="shared" si="11"/>
        <v>#NUM!</v>
      </c>
      <c r="W42" s="76" t="e">
        <f t="shared" si="12"/>
        <v>#NUM!</v>
      </c>
      <c r="X42" s="76" t="e">
        <f t="shared" si="13"/>
        <v>#NUM!</v>
      </c>
      <c r="Y42" s="76" t="e">
        <f t="shared" si="14"/>
        <v>#NUM!</v>
      </c>
      <c r="Z42" s="76" t="e">
        <f t="shared" si="15"/>
        <v>#N/A</v>
      </c>
      <c r="AA42" s="76" t="e">
        <f t="shared" si="16"/>
        <v>#NUM!</v>
      </c>
      <c r="AB42" s="76" t="e">
        <f t="shared" si="17"/>
        <v>#NUM!</v>
      </c>
      <c r="AC42" s="76" t="e">
        <f t="shared" si="18"/>
        <v>#NUM!</v>
      </c>
      <c r="AD42" s="76" t="e">
        <f t="shared" si="19"/>
        <v>#NUM!</v>
      </c>
      <c r="AE42" s="76" t="e">
        <f t="shared" si="20"/>
        <v>#NUM!</v>
      </c>
      <c r="AF42" s="76" t="e">
        <f t="shared" si="21"/>
        <v>#N/A</v>
      </c>
      <c r="AG42" s="76" t="e">
        <f t="shared" si="22"/>
        <v>#NUM!</v>
      </c>
      <c r="AH42" s="76" t="e">
        <f t="shared" si="23"/>
        <v>#NUM!</v>
      </c>
      <c r="AI42" s="76" t="e">
        <f t="shared" si="24"/>
        <v>#NUM!</v>
      </c>
      <c r="AJ42" s="76" t="e">
        <f t="shared" si="25"/>
        <v>#N/A</v>
      </c>
    </row>
    <row r="43" spans="1:36" ht="12.95" customHeight="1" x14ac:dyDescent="0.15">
      <c r="A43" s="75"/>
      <c r="B43" s="107"/>
      <c r="C43" s="107"/>
      <c r="D43" s="75"/>
      <c r="E43" s="75"/>
      <c r="F43" s="4" t="str">
        <f t="shared" si="0"/>
        <v/>
      </c>
      <c r="G43" s="75"/>
      <c r="H43" s="75"/>
      <c r="I43" s="75"/>
      <c r="K43" s="76" t="e">
        <f t="shared" si="1"/>
        <v>#NUM!</v>
      </c>
      <c r="L43" s="76" t="e">
        <f t="shared" si="2"/>
        <v>#NUM!</v>
      </c>
      <c r="M43" s="76" t="e">
        <f t="shared" si="3"/>
        <v>#NUM!</v>
      </c>
      <c r="N43" s="76" t="e">
        <f t="shared" si="4"/>
        <v>#NUM!</v>
      </c>
      <c r="O43" s="76" t="e">
        <f t="shared" si="5"/>
        <v>#NUM!</v>
      </c>
      <c r="P43" s="76" t="e">
        <f t="shared" si="26"/>
        <v>#N/A</v>
      </c>
      <c r="Q43" s="76" t="e">
        <f t="shared" si="6"/>
        <v>#NUM!</v>
      </c>
      <c r="R43" s="76" t="e">
        <f t="shared" si="7"/>
        <v>#NUM!</v>
      </c>
      <c r="S43" s="76" t="e">
        <f t="shared" si="8"/>
        <v>#NUM!</v>
      </c>
      <c r="T43" s="76" t="e">
        <f t="shared" si="9"/>
        <v>#NUM!</v>
      </c>
      <c r="U43" s="76" t="e">
        <f t="shared" si="10"/>
        <v>#N/A</v>
      </c>
      <c r="V43" s="76" t="e">
        <f t="shared" si="11"/>
        <v>#NUM!</v>
      </c>
      <c r="W43" s="76" t="e">
        <f t="shared" si="12"/>
        <v>#NUM!</v>
      </c>
      <c r="X43" s="76" t="e">
        <f t="shared" si="13"/>
        <v>#NUM!</v>
      </c>
      <c r="Y43" s="76" t="e">
        <f t="shared" si="14"/>
        <v>#NUM!</v>
      </c>
      <c r="Z43" s="76" t="e">
        <f t="shared" si="15"/>
        <v>#N/A</v>
      </c>
      <c r="AA43" s="76" t="e">
        <f t="shared" si="16"/>
        <v>#NUM!</v>
      </c>
      <c r="AB43" s="76" t="e">
        <f t="shared" si="17"/>
        <v>#NUM!</v>
      </c>
      <c r="AC43" s="76" t="e">
        <f t="shared" si="18"/>
        <v>#NUM!</v>
      </c>
      <c r="AD43" s="76" t="e">
        <f t="shared" si="19"/>
        <v>#NUM!</v>
      </c>
      <c r="AE43" s="76" t="e">
        <f t="shared" si="20"/>
        <v>#NUM!</v>
      </c>
      <c r="AF43" s="76" t="e">
        <f t="shared" si="21"/>
        <v>#N/A</v>
      </c>
      <c r="AG43" s="76" t="e">
        <f t="shared" si="22"/>
        <v>#NUM!</v>
      </c>
      <c r="AH43" s="76" t="e">
        <f t="shared" si="23"/>
        <v>#NUM!</v>
      </c>
      <c r="AI43" s="76" t="e">
        <f t="shared" si="24"/>
        <v>#NUM!</v>
      </c>
      <c r="AJ43" s="76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75" t="s">
        <v>18</v>
      </c>
      <c r="D46" s="75" t="s">
        <v>19</v>
      </c>
      <c r="E46" s="75" t="s">
        <v>20</v>
      </c>
      <c r="F46" s="10"/>
      <c r="G46" s="5" t="s">
        <v>21</v>
      </c>
      <c r="H46" s="12"/>
      <c r="I46" s="104" t="s">
        <v>141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16</v>
      </c>
      <c r="D47" s="14">
        <f>COUNTIF(G4:G43,"*下層*")</f>
        <v>2</v>
      </c>
      <c r="E47" s="14">
        <f>COUNTA(A4:A43)</f>
        <v>18</v>
      </c>
      <c r="F47" s="10"/>
      <c r="G47" s="15">
        <f>C47*100</f>
        <v>1600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17</v>
      </c>
      <c r="D48" s="14">
        <f>IF(D47&gt;0,ROUND(SUMIF(G4:G43,"*下層*",E4:E43)/D47,0),"")</f>
        <v>8</v>
      </c>
      <c r="E48" s="14">
        <f>ROUND(SUM(E4:E43)/E47,0)</f>
        <v>16</v>
      </c>
      <c r="F48" s="13"/>
      <c r="G48" s="15">
        <f>C48</f>
        <v>17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24</v>
      </c>
      <c r="D49" s="14">
        <f>IF(D47&gt;0,ROUND(SUMIF(G4:G43,"*下層*",D4:D43)/D47,0),"")</f>
        <v>11</v>
      </c>
      <c r="E49" s="14">
        <f>ROUND(SUM(D4:D43)/E47,0)</f>
        <v>22</v>
      </c>
      <c r="F49" s="13"/>
      <c r="G49" s="15">
        <f>C49</f>
        <v>24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6.7500000000000009</v>
      </c>
      <c r="D50" s="16">
        <f>SUMIF(G4:G43,"*下層*",F4:F43)</f>
        <v>0.08</v>
      </c>
      <c r="E50" s="4">
        <f>SUM(F4:F43)</f>
        <v>6.830000000000001</v>
      </c>
      <c r="F50" s="13"/>
      <c r="G50" s="17">
        <f>C50*100</f>
        <v>675.00000000000011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形状比＝71、Sr＝15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75" t="s">
        <v>18</v>
      </c>
      <c r="D53" s="75" t="s">
        <v>19</v>
      </c>
      <c r="E53" s="75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5</v>
      </c>
      <c r="D54" s="14">
        <f>COUNTIF(H4:H43,"▲")</f>
        <v>2</v>
      </c>
      <c r="E54" s="14">
        <f>COUNTA(H4:H43)</f>
        <v>7</v>
      </c>
      <c r="F54" s="10"/>
      <c r="G54" s="15">
        <f>C54*100</f>
        <v>500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14</v>
      </c>
      <c r="D55" s="14">
        <f>IF(D54&gt;0,ROUND(SUMIF(H4:H43,"▲",E4:E43)/D54,0),"")</f>
        <v>8</v>
      </c>
      <c r="E55" s="14">
        <f>ROUND(SUMIF(H4:H43,"*",E4:E43)/E54,0)</f>
        <v>13</v>
      </c>
      <c r="F55" s="13"/>
      <c r="G55" s="15">
        <f>C55</f>
        <v>14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18</v>
      </c>
      <c r="D56" s="14">
        <f>IF(D54&gt;0,ROUND(SUMIF(H4:H43,"▲",D4:D43)/D54,0),"")</f>
        <v>11</v>
      </c>
      <c r="E56" s="14">
        <f>ROUND(SUMIF(H4:H43,"*",D4:D43)/E54,0)</f>
        <v>16</v>
      </c>
      <c r="F56" s="13"/>
      <c r="G56" s="15">
        <f>C56</f>
        <v>18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0.94</v>
      </c>
      <c r="D57" s="16">
        <f>SUMIF(H4:H43,"▲",F4:F43)</f>
        <v>0.08</v>
      </c>
      <c r="E57" s="16">
        <f>SUM(C57:D57)</f>
        <v>1.02</v>
      </c>
      <c r="F57" s="13"/>
      <c r="G57" s="19">
        <f>C57*100</f>
        <v>94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75" t="s">
        <v>18</v>
      </c>
      <c r="D60" s="75" t="s">
        <v>19</v>
      </c>
      <c r="E60" s="75" t="s">
        <v>20</v>
      </c>
      <c r="F60" s="10"/>
      <c r="G60" s="13"/>
      <c r="H60" s="10"/>
      <c r="I60" s="105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31.3</v>
      </c>
      <c r="D61" s="20">
        <f>IF(D47&gt;0,ROUND(D54/D47*100,1),"")</f>
        <v>100</v>
      </c>
      <c r="E61" s="20">
        <f>ROUND(E54/E47*100,1)</f>
        <v>38.9</v>
      </c>
      <c r="F61" s="10"/>
      <c r="G61" s="13"/>
      <c r="H61" s="10"/>
      <c r="I61" s="105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13.9</v>
      </c>
      <c r="D62" s="20">
        <f>IF(D47&gt;0,ROUND(D57/D50*100,1),"")</f>
        <v>100</v>
      </c>
      <c r="E62" s="20">
        <f>ROUND(E57/E50*100,1)</f>
        <v>14.9</v>
      </c>
      <c r="F62" s="10"/>
      <c r="G62" s="10"/>
      <c r="H62" s="10"/>
      <c r="I62" s="105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7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5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75" t="s">
        <v>18</v>
      </c>
      <c r="D65" s="75" t="s">
        <v>19</v>
      </c>
      <c r="E65" s="75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11</v>
      </c>
      <c r="D66" s="14">
        <f>D47-D54</f>
        <v>0</v>
      </c>
      <c r="E66" s="14">
        <f>SUM(C66:D66)</f>
        <v>11</v>
      </c>
      <c r="F66" s="10"/>
      <c r="G66" s="15">
        <f>C66*100</f>
        <v>1100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19</v>
      </c>
      <c r="D67" s="14" t="str">
        <f>IF(D66&gt;0,ROUND(SUMIFS(E4:E43,G4:G43,"*下層*",H4:H43,"")/D66,0),"")</f>
        <v/>
      </c>
      <c r="E67" s="14">
        <f>IF(E66&gt;0,ROUND(SUMIF(H4:H43,"",E4:E43)/E66,0),"")</f>
        <v>19</v>
      </c>
      <c r="F67" s="13"/>
      <c r="G67" s="15">
        <f>C67</f>
        <v>19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26</v>
      </c>
      <c r="D68" s="14" t="str">
        <f>IF(D66&gt;0,ROUND(SUMIFS(D4:D43,G4:G43,"*下層*",H4:H43,"")/D66,0),"")</f>
        <v/>
      </c>
      <c r="E68" s="14">
        <f>IF(E66&gt;0,ROUND(SUMIF(H4:H43,"",D4:D43)/E66,0),"")</f>
        <v>26</v>
      </c>
      <c r="F68" s="13"/>
      <c r="G68" s="15">
        <f>C68</f>
        <v>26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5.8100000000000005</v>
      </c>
      <c r="D69" s="16" t="str">
        <f>IF(D66&gt;0,D50-D57,"")</f>
        <v/>
      </c>
      <c r="E69" s="4">
        <f>SUM(C69:D69)</f>
        <v>5.8100000000000005</v>
      </c>
      <c r="F69" s="13"/>
      <c r="G69" s="17">
        <f>C69*100</f>
        <v>581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形状比＝73、Sr＝16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C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2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991" priority="16" stopIfTrue="1">
      <formula>AND(($H4="スギ"),(#REF!&lt;12))</formula>
    </cfRule>
  </conditionalFormatting>
  <conditionalFormatting sqref="L4:L43">
    <cfRule type="expression" dxfId="990" priority="15" stopIfTrue="1">
      <formula>AND(($H4="スギ"),(#REF!&lt;22),(#REF!&gt;=12))</formula>
    </cfRule>
  </conditionalFormatting>
  <conditionalFormatting sqref="M4:M43">
    <cfRule type="expression" dxfId="989" priority="14" stopIfTrue="1">
      <formula>AND(($H4="スギ"),(#REF!&lt;32),(#REF!&gt;=22))</formula>
    </cfRule>
  </conditionalFormatting>
  <conditionalFormatting sqref="N4:N43">
    <cfRule type="expression" dxfId="988" priority="13" stopIfTrue="1">
      <formula>AND(($H4="スギ"),(#REF!&lt;42),(#REF!&gt;=32))</formula>
    </cfRule>
  </conditionalFormatting>
  <conditionalFormatting sqref="U4:U43 Z4:AF43 AJ4:AJ43 O4:P43">
    <cfRule type="expression" dxfId="987" priority="12" stopIfTrue="1">
      <formula>AND(($H4="スギ"),(#REF!&gt;=42))</formula>
    </cfRule>
  </conditionalFormatting>
  <conditionalFormatting sqref="Q4:Q43 AA4:AA43">
    <cfRule type="expression" dxfId="986" priority="11" stopIfTrue="1">
      <formula>AND(($H4="ヒノキ"),(#REF!&lt;12))</formula>
    </cfRule>
  </conditionalFormatting>
  <conditionalFormatting sqref="R4:R43 AB4:AE43">
    <cfRule type="expression" dxfId="985" priority="10" stopIfTrue="1">
      <formula>AND(($H4="ヒノキ"),(#REF!&lt;22),(#REF!&gt;=12))</formula>
    </cfRule>
  </conditionalFormatting>
  <conditionalFormatting sqref="S4:S43">
    <cfRule type="expression" dxfId="984" priority="9" stopIfTrue="1">
      <formula>AND(($H4="ヒノキ"),(#REF!&lt;32),(#REF!&gt;=22))</formula>
    </cfRule>
  </conditionalFormatting>
  <conditionalFormatting sqref="T4:U43 Z4:AF43 AJ4:AJ43">
    <cfRule type="expression" dxfId="983" priority="8" stopIfTrue="1">
      <formula>AND(($H4="ヒノキ"),(#REF!&gt;=32))</formula>
    </cfRule>
  </conditionalFormatting>
  <conditionalFormatting sqref="V4:V43 AA4:AA43">
    <cfRule type="expression" dxfId="982" priority="7" stopIfTrue="1">
      <formula>AND(($H4="アカマツ"),(#REF!&lt;12))</formula>
    </cfRule>
  </conditionalFormatting>
  <conditionalFormatting sqref="W4:W43 AB4:AB43">
    <cfRule type="expression" dxfId="981" priority="6" stopIfTrue="1">
      <formula>AND(($H4="アカマツ"),(#REF!&lt;22),(#REF!&gt;=12))</formula>
    </cfRule>
  </conditionalFormatting>
  <conditionalFormatting sqref="X4:X43 AC4:AC43">
    <cfRule type="expression" dxfId="980" priority="5" stopIfTrue="1">
      <formula>AND(($H4="アカマツ"),(#REF!&lt;42),(#REF!&gt;=22))</formula>
    </cfRule>
  </conditionalFormatting>
  <conditionalFormatting sqref="Y4:AF43 AJ4:AJ43">
    <cfRule type="expression" dxfId="979" priority="4" stopIfTrue="1">
      <formula>AND(($H4="アカマツ"),(#REF!&gt;=42))</formula>
    </cfRule>
  </conditionalFormatting>
  <conditionalFormatting sqref="AG4:AG43">
    <cfRule type="expression" dxfId="978" priority="3" stopIfTrue="1">
      <formula>AND(($H4&lt;&gt;"スギ"),($H4&lt;&gt;"ヒノキ"),($H4&lt;&gt;"アカマツ"),(#REF!&lt;12))</formula>
    </cfRule>
  </conditionalFormatting>
  <conditionalFormatting sqref="AH4:AH43">
    <cfRule type="expression" dxfId="97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7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AJ120"/>
  <sheetViews>
    <sheetView showGridLines="0" tabSelected="1" view="pageBreakPreview" topLeftCell="A31" zoomScaleNormal="85" zoomScaleSheetLayoutView="100" workbookViewId="0">
      <selection activeCell="I34" sqref="I34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6.5" style="1" customWidth="1"/>
    <col min="8" max="8" width="7.75" style="1" customWidth="1"/>
    <col min="9" max="9" width="24.7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13" t="s">
        <v>93</v>
      </c>
      <c r="B2" s="113"/>
      <c r="C2" s="113"/>
      <c r="D2" s="113"/>
      <c r="E2" s="113"/>
      <c r="F2" s="113"/>
      <c r="G2" s="113"/>
      <c r="H2" s="114" t="s">
        <v>88</v>
      </c>
      <c r="I2" s="114"/>
      <c r="K2" s="110" t="s">
        <v>1</v>
      </c>
      <c r="L2" s="111"/>
      <c r="M2" s="111"/>
      <c r="N2" s="111"/>
      <c r="O2" s="111"/>
      <c r="P2" s="112"/>
      <c r="Q2" s="110" t="s">
        <v>2</v>
      </c>
      <c r="R2" s="111"/>
      <c r="S2" s="111"/>
      <c r="T2" s="111"/>
      <c r="U2" s="112"/>
      <c r="V2" s="110" t="s">
        <v>3</v>
      </c>
      <c r="W2" s="111"/>
      <c r="X2" s="111"/>
      <c r="Y2" s="111"/>
      <c r="Z2" s="112"/>
      <c r="AA2" s="110" t="s">
        <v>4</v>
      </c>
      <c r="AB2" s="111"/>
      <c r="AC2" s="111"/>
      <c r="AD2" s="111"/>
      <c r="AE2" s="111"/>
      <c r="AF2" s="112"/>
      <c r="AG2" s="108" t="s">
        <v>5</v>
      </c>
      <c r="AH2" s="108"/>
      <c r="AI2" s="108"/>
      <c r="AJ2" s="108"/>
    </row>
    <row r="3" spans="1:36" ht="46.5" customHeight="1" x14ac:dyDescent="0.15">
      <c r="A3" s="49" t="s">
        <v>6</v>
      </c>
      <c r="B3" s="109" t="s">
        <v>7</v>
      </c>
      <c r="C3" s="109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8">
        <v>0</v>
      </c>
      <c r="L3" s="48">
        <v>12</v>
      </c>
      <c r="M3" s="48">
        <v>22</v>
      </c>
      <c r="N3" s="48">
        <v>32</v>
      </c>
      <c r="O3" s="48">
        <v>42</v>
      </c>
      <c r="P3" s="48" t="s">
        <v>14</v>
      </c>
      <c r="Q3" s="48">
        <v>0</v>
      </c>
      <c r="R3" s="48">
        <v>12</v>
      </c>
      <c r="S3" s="48">
        <v>22</v>
      </c>
      <c r="T3" s="48">
        <v>32</v>
      </c>
      <c r="U3" s="48" t="s">
        <v>14</v>
      </c>
      <c r="V3" s="48">
        <v>0</v>
      </c>
      <c r="W3" s="48">
        <v>12</v>
      </c>
      <c r="X3" s="48">
        <v>22</v>
      </c>
      <c r="Y3" s="48">
        <v>42</v>
      </c>
      <c r="Z3" s="48" t="s">
        <v>14</v>
      </c>
      <c r="AA3" s="48">
        <v>0</v>
      </c>
      <c r="AB3" s="48">
        <v>12</v>
      </c>
      <c r="AC3" s="48">
        <v>22</v>
      </c>
      <c r="AD3" s="48">
        <v>32</v>
      </c>
      <c r="AE3" s="48">
        <v>42</v>
      </c>
      <c r="AF3" s="48" t="s">
        <v>14</v>
      </c>
      <c r="AG3" s="48">
        <v>0</v>
      </c>
      <c r="AH3" s="48">
        <v>12</v>
      </c>
      <c r="AI3" s="48">
        <v>42</v>
      </c>
      <c r="AJ3" s="48" t="s">
        <v>14</v>
      </c>
    </row>
    <row r="4" spans="1:36" ht="12.95" customHeight="1" x14ac:dyDescent="0.15">
      <c r="A4" s="62">
        <v>571</v>
      </c>
      <c r="B4" s="135" t="s">
        <v>52</v>
      </c>
      <c r="C4" s="136"/>
      <c r="D4" s="62">
        <v>30</v>
      </c>
      <c r="E4" s="62">
        <v>24</v>
      </c>
      <c r="F4" s="4">
        <f t="shared" ref="F4:F43" si="0">IF(D4&gt;0,IF(B4="スギ",P4,IF(B4="ヒノキ",U4,IF(B4="アカマツ",Z4,IF(B4="カラマツ",AF4,AJ4)))),"")</f>
        <v>0.82</v>
      </c>
      <c r="G4" s="5"/>
      <c r="H4" s="62"/>
      <c r="I4" s="85" t="s">
        <v>83</v>
      </c>
      <c r="J4" s="1" t="s">
        <v>15</v>
      </c>
      <c r="K4" s="63">
        <f t="shared" ref="K4:K43" si="1">IF(ROUND(10^(-5+0.8769+1.7454*LOG(D4)+1.014*LOG(E4)),2)&gt;=0.01,ROUND(10^(-5+0.8769+1.7454*LOG(D4)+1.014*LOG(E4)),2),ROUND(10^(-5+0.8769+1.7454*LOG(D4)+1.014*LOG(E4)),3))</f>
        <v>0.72</v>
      </c>
      <c r="L4" s="48">
        <f t="shared" ref="L4:L43" si="2">ROUND(10^(-5+0.73504+1.83346*LOG(D4)+1.06569*LOG(E4)),2)</f>
        <v>0.82</v>
      </c>
      <c r="M4" s="48">
        <f t="shared" ref="M4:M43" si="3">ROUND(10^(-5+0.71514+1.74357*LOG(D4)+1.17719*LOG(E4)),2)</f>
        <v>0.82</v>
      </c>
      <c r="N4" s="48">
        <f t="shared" ref="N4:N43" si="4">ROUND(10^(-5+0.82956+1.76381*LOG(D4)+1.06412*LOG(E4)),2)</f>
        <v>0.8</v>
      </c>
      <c r="O4" s="48">
        <f t="shared" ref="O4:O43" si="5">ROUND(10^(-5+0.88226+1.79204*LOG(D4)+0.99303*LOG(E4)),2)</f>
        <v>0.79</v>
      </c>
      <c r="P4" s="48">
        <f>HLOOKUP($D4,K$3:O$43,MATCH($A4,$A$3:$A$43,0),1)</f>
        <v>0.82</v>
      </c>
      <c r="Q4" s="48">
        <f t="shared" ref="Q4:Q43" si="6">IF(ROUND(10^(1.810672*LOG(D4)+0.982833*LOG(E4)-4.173533),2)&gt;=0.01,ROUND(10^(1.810672*LOG(D4)+0.982833*LOG(E4)-4.173533),2),ROUND(10^(1.810672*LOG(D4)+0.982833*LOG(E4)-4.173533),3))</f>
        <v>0.72</v>
      </c>
      <c r="R4" s="48">
        <f t="shared" ref="R4:R43" si="7">ROUND(10^(1.905709*LOG(D4)+1.011385*LOG(E4)-4.293729),2)</f>
        <v>0.83</v>
      </c>
      <c r="S4" s="48">
        <f t="shared" ref="S4:S43" si="8">ROUND(10^(1.771888*LOG(D4)+1.138415*LOG(E4)-4.271259),2)</f>
        <v>0.83</v>
      </c>
      <c r="T4" s="48">
        <f t="shared" ref="T4:T43" si="9">ROUND(10^(1.671519*LOG(D4)+1.363617*LOG(E4)-4.404407),2)</f>
        <v>0.88</v>
      </c>
      <c r="U4" s="48">
        <f t="shared" ref="U4:U43" si="10">HLOOKUP($D4,Q$3:T$43,MATCH($A4,$A$3:$A$43,0),1)</f>
        <v>0.83</v>
      </c>
      <c r="V4" s="48">
        <f t="shared" ref="V4:V43" si="11">IF(ROUND(10^(-4.249503+1.946501*LOG(D4)+0.942682*LOG(E4)),2)&gt;=0.01,ROUND(10^(-4.249503+1.946501*LOG(D4)+0.942682*LOG(E4)),2),ROUND(10^(-4.249503+1.946501*LOG(D4)+0.942682*LOG(E4)),3))</f>
        <v>0.84</v>
      </c>
      <c r="W4" s="48">
        <f t="shared" ref="W4:W43" si="12">ROUND(10^(-4.155639+1.847898*LOG(D4)+0.951955*LOG(E4)),2)</f>
        <v>0.77</v>
      </c>
      <c r="X4" s="48">
        <f t="shared" ref="X4:X43" si="13">ROUND(10^(-4.194535+1.804172*LOG(D4)+1.034248*LOG(E4)),2)</f>
        <v>0.79</v>
      </c>
      <c r="Y4" s="48">
        <f t="shared" ref="Y4:Y43" si="14">ROUND(10^(-4.42347+2.006485*LOG(D4)+0.967757*LOG(E4)),2)</f>
        <v>0.75</v>
      </c>
      <c r="Z4" s="48">
        <f t="shared" ref="Z4:Z43" si="15">HLOOKUP($D4,V$3:Y$43,MATCH($A4,$A$3:$A$43,0),1)</f>
        <v>0.79</v>
      </c>
      <c r="AA4" s="48">
        <f t="shared" ref="AA4:AA43" si="16">IF(ROUND(10^(1.80389*LOG(D4)+0.962587*LOG(E4)-4.155099),2)&gt;=0.01,ROUND(10^(1.80389*LOG(D4)+0.962587*LOG(E4)-4.155099),2),ROUND(10^(1.80389*LOG(D4)+0.962587*LOG(E4)-4.155099),3))</f>
        <v>0.69</v>
      </c>
      <c r="AB4" s="48">
        <f t="shared" ref="AB4:AB43" si="17">ROUND(10^(1.979213*LOG(D4)+0.998347*LOG(E4)-4.369281),2)</f>
        <v>0.86</v>
      </c>
      <c r="AC4" s="48">
        <f t="shared" ref="AC4:AC43" si="18">ROUND(10^(1.904401*LOG(D4)+1.062478*LOG(E4)-4.348104),2)</f>
        <v>0.85</v>
      </c>
      <c r="AD4" s="48">
        <f t="shared" ref="AD4:AD43" si="19">ROUND(10^(1.640825*LOG(D4)+1.080387*LOG(E4)-3.976731),2)</f>
        <v>0.87</v>
      </c>
      <c r="AE4" s="48">
        <f t="shared" ref="AE4:AE43" si="20">ROUND(10^(1.90887*LOG(D4)+1.088002*LOG(E4)-4.431495),2)</f>
        <v>0.78</v>
      </c>
      <c r="AF4" s="48">
        <f t="shared" ref="AF4:AF43" si="21">HLOOKUP($D4,AA$3:AE$43,MATCH($A4,$A$3:$A$43,0),1)</f>
        <v>0.85</v>
      </c>
      <c r="AG4" s="48">
        <f t="shared" ref="AG4:AG43" si="22">IF(ROUND(10^(1.94019664*LOG(D4)+0.84689666*LOG(E4)-4.20067295),2)&gt;=0.01,ROUND(10^(1.94019664*LOG(D4)+0.84689666*LOG(E4)-4.20067295),2),ROUND(10^(1.94019664*LOG(D4)+0.84689666*LOG(E4)-4.20067295),3))</f>
        <v>0.68</v>
      </c>
      <c r="AH4" s="48">
        <f t="shared" ref="AH4:AH43" si="23">ROUND(10^(1.93813902*LOG(D4)+0.96697002*LOG(E4)-4.32216295),2)</f>
        <v>0.75</v>
      </c>
      <c r="AI4" s="48">
        <f t="shared" ref="AI4:AI43" si="24">ROUND(10^(1.82464098*LOG(D4)+0.97625989*LOG(E4)-4.15096808),2)</f>
        <v>0.78</v>
      </c>
      <c r="AJ4" s="48">
        <f t="shared" ref="AJ4:AJ43" si="25">HLOOKUP($D4,AG$3:AI$43,MATCH($A4,$A$3:$A$43,0),1)</f>
        <v>0.75</v>
      </c>
    </row>
    <row r="5" spans="1:36" ht="12.95" customHeight="1" x14ac:dyDescent="0.15">
      <c r="A5" s="90">
        <v>572</v>
      </c>
      <c r="B5" s="135" t="s">
        <v>52</v>
      </c>
      <c r="C5" s="136"/>
      <c r="D5" s="62">
        <v>38</v>
      </c>
      <c r="E5" s="62">
        <v>24</v>
      </c>
      <c r="F5" s="4">
        <f t="shared" si="0"/>
        <v>1.22</v>
      </c>
      <c r="G5" s="5"/>
      <c r="H5" s="69"/>
      <c r="I5" s="62"/>
      <c r="J5" s="1" t="s">
        <v>15</v>
      </c>
      <c r="K5" s="63">
        <f t="shared" si="1"/>
        <v>1.08</v>
      </c>
      <c r="L5" s="48">
        <f t="shared" si="2"/>
        <v>1.27</v>
      </c>
      <c r="M5" s="48">
        <f t="shared" si="3"/>
        <v>1.24</v>
      </c>
      <c r="N5" s="48">
        <f t="shared" si="4"/>
        <v>1.22</v>
      </c>
      <c r="O5" s="48">
        <f t="shared" si="5"/>
        <v>1.21</v>
      </c>
      <c r="P5" s="48">
        <f t="shared" ref="P5:P43" si="26">HLOOKUP($D5,K$3:O$43,MATCH(A5,$A$3:$A$43,0),1)</f>
        <v>1.22</v>
      </c>
      <c r="Q5" s="48">
        <f t="shared" si="6"/>
        <v>1.1100000000000001</v>
      </c>
      <c r="R5" s="48">
        <f t="shared" si="7"/>
        <v>1.3</v>
      </c>
      <c r="S5" s="48">
        <f t="shared" si="8"/>
        <v>1.26</v>
      </c>
      <c r="T5" s="48">
        <f t="shared" si="9"/>
        <v>1.31</v>
      </c>
      <c r="U5" s="48">
        <f t="shared" si="10"/>
        <v>1.31</v>
      </c>
      <c r="V5" s="48">
        <f t="shared" si="11"/>
        <v>1.34</v>
      </c>
      <c r="W5" s="48">
        <f t="shared" si="12"/>
        <v>1.2</v>
      </c>
      <c r="X5" s="48">
        <f t="shared" si="13"/>
        <v>1.21</v>
      </c>
      <c r="Y5" s="48">
        <f t="shared" si="14"/>
        <v>1.21</v>
      </c>
      <c r="Z5" s="48">
        <f t="shared" si="15"/>
        <v>1.21</v>
      </c>
      <c r="AA5" s="48">
        <f t="shared" si="16"/>
        <v>1.05</v>
      </c>
      <c r="AB5" s="48">
        <f t="shared" si="17"/>
        <v>1.37</v>
      </c>
      <c r="AC5" s="48">
        <f t="shared" si="18"/>
        <v>1.34</v>
      </c>
      <c r="AD5" s="48">
        <f t="shared" si="19"/>
        <v>1.28</v>
      </c>
      <c r="AE5" s="48">
        <f t="shared" si="20"/>
        <v>1.22</v>
      </c>
      <c r="AF5" s="48">
        <f t="shared" si="21"/>
        <v>1.28</v>
      </c>
      <c r="AG5" s="48">
        <f t="shared" si="22"/>
        <v>1.08</v>
      </c>
      <c r="AH5" s="48">
        <f t="shared" si="23"/>
        <v>1.19</v>
      </c>
      <c r="AI5" s="48">
        <f t="shared" si="24"/>
        <v>1.2</v>
      </c>
      <c r="AJ5" s="48">
        <f t="shared" si="25"/>
        <v>1.19</v>
      </c>
    </row>
    <row r="6" spans="1:36" ht="12.95" customHeight="1" x14ac:dyDescent="0.15">
      <c r="A6" s="90">
        <v>573</v>
      </c>
      <c r="B6" s="135" t="s">
        <v>52</v>
      </c>
      <c r="C6" s="136"/>
      <c r="D6" s="62">
        <v>20</v>
      </c>
      <c r="E6" s="62">
        <v>19</v>
      </c>
      <c r="F6" s="4">
        <f t="shared" si="0"/>
        <v>0.3</v>
      </c>
      <c r="G6" s="5" t="s">
        <v>72</v>
      </c>
      <c r="H6" s="90" t="s">
        <v>61</v>
      </c>
      <c r="I6" s="5" t="s">
        <v>72</v>
      </c>
      <c r="J6" s="1" t="s">
        <v>15</v>
      </c>
      <c r="K6" s="63">
        <f t="shared" si="1"/>
        <v>0.28000000000000003</v>
      </c>
      <c r="L6" s="48">
        <f t="shared" si="2"/>
        <v>0.3</v>
      </c>
      <c r="M6" s="48">
        <f t="shared" si="3"/>
        <v>0.31</v>
      </c>
      <c r="N6" s="48">
        <f t="shared" si="4"/>
        <v>0.31</v>
      </c>
      <c r="O6" s="48">
        <f t="shared" si="5"/>
        <v>0.3</v>
      </c>
      <c r="P6" s="48">
        <f t="shared" si="26"/>
        <v>0.3</v>
      </c>
      <c r="Q6" s="48">
        <f t="shared" si="6"/>
        <v>0.27</v>
      </c>
      <c r="R6" s="48">
        <f t="shared" si="7"/>
        <v>0.3</v>
      </c>
      <c r="S6" s="48">
        <f t="shared" si="8"/>
        <v>0.31</v>
      </c>
      <c r="T6" s="48">
        <f t="shared" si="9"/>
        <v>0.33</v>
      </c>
      <c r="U6" s="48">
        <f t="shared" si="10"/>
        <v>0.3</v>
      </c>
      <c r="V6" s="48">
        <f t="shared" si="11"/>
        <v>0.31</v>
      </c>
      <c r="W6" s="48">
        <f t="shared" si="12"/>
        <v>0.28999999999999998</v>
      </c>
      <c r="X6" s="48">
        <f t="shared" si="13"/>
        <v>0.3</v>
      </c>
      <c r="Y6" s="48">
        <f t="shared" si="14"/>
        <v>0.27</v>
      </c>
      <c r="Z6" s="48">
        <f t="shared" si="15"/>
        <v>0.28999999999999998</v>
      </c>
      <c r="AA6" s="48">
        <f t="shared" si="16"/>
        <v>0.26</v>
      </c>
      <c r="AB6" s="48">
        <f t="shared" si="17"/>
        <v>0.3</v>
      </c>
      <c r="AC6" s="48">
        <f t="shared" si="18"/>
        <v>0.31</v>
      </c>
      <c r="AD6" s="48">
        <f t="shared" si="19"/>
        <v>0.35</v>
      </c>
      <c r="AE6" s="48">
        <f t="shared" si="20"/>
        <v>0.28000000000000003</v>
      </c>
      <c r="AF6" s="48">
        <f t="shared" si="21"/>
        <v>0.3</v>
      </c>
      <c r="AG6" s="48">
        <f t="shared" si="22"/>
        <v>0.26</v>
      </c>
      <c r="AH6" s="48">
        <f t="shared" si="23"/>
        <v>0.27</v>
      </c>
      <c r="AI6" s="48">
        <f t="shared" si="24"/>
        <v>0.3</v>
      </c>
      <c r="AJ6" s="48">
        <f t="shared" si="25"/>
        <v>0.27</v>
      </c>
    </row>
    <row r="7" spans="1:36" ht="12.95" customHeight="1" x14ac:dyDescent="0.15">
      <c r="A7" s="90">
        <v>574</v>
      </c>
      <c r="B7" s="135" t="s">
        <v>52</v>
      </c>
      <c r="C7" s="136"/>
      <c r="D7" s="62">
        <v>40</v>
      </c>
      <c r="E7" s="62">
        <v>25</v>
      </c>
      <c r="F7" s="4">
        <f t="shared" si="0"/>
        <v>1.39</v>
      </c>
      <c r="G7" s="5" t="s">
        <v>59</v>
      </c>
      <c r="H7" s="62"/>
      <c r="I7" s="62"/>
      <c r="J7" s="1" t="s">
        <v>15</v>
      </c>
      <c r="K7" s="63">
        <f t="shared" si="1"/>
        <v>1.23</v>
      </c>
      <c r="L7" s="48">
        <f t="shared" si="2"/>
        <v>1.45</v>
      </c>
      <c r="M7" s="48">
        <f t="shared" si="3"/>
        <v>1.43</v>
      </c>
      <c r="N7" s="48">
        <f t="shared" si="4"/>
        <v>1.39</v>
      </c>
      <c r="O7" s="48">
        <f t="shared" si="5"/>
        <v>1.38</v>
      </c>
      <c r="P7" s="48">
        <f t="shared" si="26"/>
        <v>1.39</v>
      </c>
      <c r="Q7" s="48">
        <f t="shared" si="6"/>
        <v>1.26</v>
      </c>
      <c r="R7" s="48">
        <f t="shared" si="7"/>
        <v>1.49</v>
      </c>
      <c r="S7" s="48">
        <f t="shared" si="8"/>
        <v>1.44</v>
      </c>
      <c r="T7" s="48">
        <f t="shared" si="9"/>
        <v>1.51</v>
      </c>
      <c r="U7" s="48">
        <f t="shared" si="10"/>
        <v>1.51</v>
      </c>
      <c r="V7" s="48">
        <f t="shared" si="11"/>
        <v>1.54</v>
      </c>
      <c r="W7" s="48">
        <f t="shared" si="12"/>
        <v>1.37</v>
      </c>
      <c r="X7" s="48">
        <f t="shared" si="13"/>
        <v>1.39</v>
      </c>
      <c r="Y7" s="48">
        <f t="shared" si="14"/>
        <v>1.39</v>
      </c>
      <c r="Z7" s="48">
        <f t="shared" si="15"/>
        <v>1.39</v>
      </c>
      <c r="AA7" s="48">
        <f t="shared" si="16"/>
        <v>1.2</v>
      </c>
      <c r="AB7" s="48">
        <f t="shared" si="17"/>
        <v>1.57</v>
      </c>
      <c r="AC7" s="48">
        <f t="shared" si="18"/>
        <v>1.54</v>
      </c>
      <c r="AD7" s="48">
        <f t="shared" si="19"/>
        <v>1.45</v>
      </c>
      <c r="AE7" s="48">
        <f t="shared" si="20"/>
        <v>1.4</v>
      </c>
      <c r="AF7" s="48">
        <f t="shared" si="21"/>
        <v>1.45</v>
      </c>
      <c r="AG7" s="48">
        <f t="shared" si="22"/>
        <v>1.23</v>
      </c>
      <c r="AH7" s="48">
        <f t="shared" si="23"/>
        <v>1.36</v>
      </c>
      <c r="AI7" s="48">
        <f t="shared" si="24"/>
        <v>1.37</v>
      </c>
      <c r="AJ7" s="48">
        <f t="shared" si="25"/>
        <v>1.36</v>
      </c>
    </row>
    <row r="8" spans="1:36" ht="12.95" customHeight="1" x14ac:dyDescent="0.15">
      <c r="A8" s="90">
        <v>575</v>
      </c>
      <c r="B8" s="135" t="s">
        <v>52</v>
      </c>
      <c r="C8" s="136"/>
      <c r="D8" s="62">
        <v>30</v>
      </c>
      <c r="E8" s="62">
        <v>24</v>
      </c>
      <c r="F8" s="4">
        <f t="shared" si="0"/>
        <v>0.82</v>
      </c>
      <c r="G8" s="5" t="s">
        <v>72</v>
      </c>
      <c r="H8" s="75"/>
      <c r="I8" s="5"/>
      <c r="J8" s="1" t="s">
        <v>15</v>
      </c>
      <c r="K8" s="63">
        <f t="shared" si="1"/>
        <v>0.72</v>
      </c>
      <c r="L8" s="48">
        <f t="shared" si="2"/>
        <v>0.82</v>
      </c>
      <c r="M8" s="48">
        <f t="shared" si="3"/>
        <v>0.82</v>
      </c>
      <c r="N8" s="48">
        <f t="shared" si="4"/>
        <v>0.8</v>
      </c>
      <c r="O8" s="48">
        <f t="shared" si="5"/>
        <v>0.79</v>
      </c>
      <c r="P8" s="48">
        <f t="shared" si="26"/>
        <v>0.82</v>
      </c>
      <c r="Q8" s="48">
        <f t="shared" si="6"/>
        <v>0.72</v>
      </c>
      <c r="R8" s="48">
        <f t="shared" si="7"/>
        <v>0.83</v>
      </c>
      <c r="S8" s="48">
        <f t="shared" si="8"/>
        <v>0.83</v>
      </c>
      <c r="T8" s="48">
        <f t="shared" si="9"/>
        <v>0.88</v>
      </c>
      <c r="U8" s="48">
        <f t="shared" si="10"/>
        <v>0.83</v>
      </c>
      <c r="V8" s="48">
        <f t="shared" si="11"/>
        <v>0.84</v>
      </c>
      <c r="W8" s="48">
        <f t="shared" si="12"/>
        <v>0.77</v>
      </c>
      <c r="X8" s="48">
        <f t="shared" si="13"/>
        <v>0.79</v>
      </c>
      <c r="Y8" s="48">
        <f t="shared" si="14"/>
        <v>0.75</v>
      </c>
      <c r="Z8" s="48">
        <f t="shared" si="15"/>
        <v>0.79</v>
      </c>
      <c r="AA8" s="48">
        <f t="shared" si="16"/>
        <v>0.69</v>
      </c>
      <c r="AB8" s="48">
        <f t="shared" si="17"/>
        <v>0.86</v>
      </c>
      <c r="AC8" s="48">
        <f t="shared" si="18"/>
        <v>0.85</v>
      </c>
      <c r="AD8" s="48">
        <f t="shared" si="19"/>
        <v>0.87</v>
      </c>
      <c r="AE8" s="48">
        <f t="shared" si="20"/>
        <v>0.78</v>
      </c>
      <c r="AF8" s="48">
        <f t="shared" si="21"/>
        <v>0.85</v>
      </c>
      <c r="AG8" s="48">
        <f t="shared" si="22"/>
        <v>0.68</v>
      </c>
      <c r="AH8" s="48">
        <f t="shared" si="23"/>
        <v>0.75</v>
      </c>
      <c r="AI8" s="48">
        <f t="shared" si="24"/>
        <v>0.78</v>
      </c>
      <c r="AJ8" s="48">
        <f t="shared" si="25"/>
        <v>0.75</v>
      </c>
    </row>
    <row r="9" spans="1:36" ht="12.95" customHeight="1" x14ac:dyDescent="0.15">
      <c r="A9" s="90">
        <v>576</v>
      </c>
      <c r="B9" s="135" t="s">
        <v>52</v>
      </c>
      <c r="C9" s="136"/>
      <c r="D9" s="62">
        <v>28</v>
      </c>
      <c r="E9" s="62">
        <v>23</v>
      </c>
      <c r="F9" s="4">
        <f t="shared" si="0"/>
        <v>0.69</v>
      </c>
      <c r="G9" s="5" t="s">
        <v>72</v>
      </c>
      <c r="H9" s="75"/>
      <c r="I9" s="5"/>
      <c r="J9" s="1" t="s">
        <v>15</v>
      </c>
      <c r="K9" s="63">
        <f t="shared" si="1"/>
        <v>0.61</v>
      </c>
      <c r="L9" s="48">
        <f t="shared" si="2"/>
        <v>0.69</v>
      </c>
      <c r="M9" s="48">
        <f t="shared" si="3"/>
        <v>0.69</v>
      </c>
      <c r="N9" s="48">
        <f t="shared" si="4"/>
        <v>0.68</v>
      </c>
      <c r="O9" s="48">
        <f t="shared" si="5"/>
        <v>0.67</v>
      </c>
      <c r="P9" s="48">
        <f t="shared" si="26"/>
        <v>0.69</v>
      </c>
      <c r="Q9" s="48">
        <f t="shared" si="6"/>
        <v>0.61</v>
      </c>
      <c r="R9" s="48">
        <f t="shared" si="7"/>
        <v>0.69</v>
      </c>
      <c r="S9" s="48">
        <f t="shared" si="8"/>
        <v>0.7</v>
      </c>
      <c r="T9" s="48">
        <f t="shared" si="9"/>
        <v>0.74</v>
      </c>
      <c r="U9" s="48">
        <f t="shared" si="10"/>
        <v>0.7</v>
      </c>
      <c r="V9" s="48">
        <f t="shared" si="11"/>
        <v>0.71</v>
      </c>
      <c r="W9" s="48">
        <f t="shared" si="12"/>
        <v>0.65</v>
      </c>
      <c r="X9" s="48">
        <f t="shared" si="13"/>
        <v>0.67</v>
      </c>
      <c r="Y9" s="48">
        <f t="shared" si="14"/>
        <v>0.63</v>
      </c>
      <c r="Z9" s="48">
        <f t="shared" si="15"/>
        <v>0.67</v>
      </c>
      <c r="AA9" s="48">
        <f t="shared" si="16"/>
        <v>0.57999999999999996</v>
      </c>
      <c r="AB9" s="48">
        <f t="shared" si="17"/>
        <v>0.72</v>
      </c>
      <c r="AC9" s="48">
        <f t="shared" si="18"/>
        <v>0.72</v>
      </c>
      <c r="AD9" s="48">
        <f t="shared" si="19"/>
        <v>0.74</v>
      </c>
      <c r="AE9" s="48">
        <f t="shared" si="20"/>
        <v>0.65</v>
      </c>
      <c r="AF9" s="48">
        <f t="shared" si="21"/>
        <v>0.72</v>
      </c>
      <c r="AG9" s="48">
        <f t="shared" si="22"/>
        <v>0.57999999999999996</v>
      </c>
      <c r="AH9" s="48">
        <f t="shared" si="23"/>
        <v>0.63</v>
      </c>
      <c r="AI9" s="48">
        <f t="shared" si="24"/>
        <v>0.66</v>
      </c>
      <c r="AJ9" s="48">
        <f t="shared" si="25"/>
        <v>0.63</v>
      </c>
    </row>
    <row r="10" spans="1:36" ht="12.95" customHeight="1" x14ac:dyDescent="0.15">
      <c r="A10" s="90">
        <v>577</v>
      </c>
      <c r="B10" s="135" t="s">
        <v>52</v>
      </c>
      <c r="C10" s="136"/>
      <c r="D10" s="62">
        <v>20</v>
      </c>
      <c r="E10" s="62">
        <v>21</v>
      </c>
      <c r="F10" s="4">
        <f t="shared" si="0"/>
        <v>0.34</v>
      </c>
      <c r="G10" s="5" t="s">
        <v>72</v>
      </c>
      <c r="H10" s="90" t="s">
        <v>61</v>
      </c>
      <c r="I10" s="5" t="s">
        <v>72</v>
      </c>
      <c r="J10" s="1" t="s">
        <v>15</v>
      </c>
      <c r="K10" s="63">
        <f t="shared" si="1"/>
        <v>0.31</v>
      </c>
      <c r="L10" s="48">
        <f t="shared" si="2"/>
        <v>0.34</v>
      </c>
      <c r="M10" s="48">
        <f t="shared" si="3"/>
        <v>0.35</v>
      </c>
      <c r="N10" s="48">
        <f t="shared" si="4"/>
        <v>0.34</v>
      </c>
      <c r="O10" s="48">
        <f t="shared" si="5"/>
        <v>0.34</v>
      </c>
      <c r="P10" s="48">
        <f t="shared" si="26"/>
        <v>0.34</v>
      </c>
      <c r="Q10" s="48">
        <f t="shared" si="6"/>
        <v>0.3</v>
      </c>
      <c r="R10" s="48">
        <f t="shared" si="7"/>
        <v>0.33</v>
      </c>
      <c r="S10" s="48">
        <f t="shared" si="8"/>
        <v>0.35</v>
      </c>
      <c r="T10" s="48">
        <f t="shared" si="9"/>
        <v>0.37</v>
      </c>
      <c r="U10" s="48">
        <f t="shared" si="10"/>
        <v>0.33</v>
      </c>
      <c r="V10" s="48">
        <f t="shared" si="11"/>
        <v>0.34</v>
      </c>
      <c r="W10" s="48">
        <f t="shared" si="12"/>
        <v>0.32</v>
      </c>
      <c r="X10" s="48">
        <f t="shared" si="13"/>
        <v>0.33</v>
      </c>
      <c r="Y10" s="48">
        <f t="shared" si="14"/>
        <v>0.28999999999999998</v>
      </c>
      <c r="Z10" s="48">
        <f t="shared" si="15"/>
        <v>0.32</v>
      </c>
      <c r="AA10" s="48">
        <f t="shared" si="16"/>
        <v>0.28999999999999998</v>
      </c>
      <c r="AB10" s="48">
        <f t="shared" si="17"/>
        <v>0.34</v>
      </c>
      <c r="AC10" s="48">
        <f t="shared" si="18"/>
        <v>0.34</v>
      </c>
      <c r="AD10" s="48">
        <f t="shared" si="19"/>
        <v>0.39</v>
      </c>
      <c r="AE10" s="48">
        <f t="shared" si="20"/>
        <v>0.31</v>
      </c>
      <c r="AF10" s="48">
        <f t="shared" si="21"/>
        <v>0.34</v>
      </c>
      <c r="AG10" s="48">
        <f t="shared" si="22"/>
        <v>0.28000000000000003</v>
      </c>
      <c r="AH10" s="48">
        <f t="shared" si="23"/>
        <v>0.3</v>
      </c>
      <c r="AI10" s="48">
        <f t="shared" si="24"/>
        <v>0.33</v>
      </c>
      <c r="AJ10" s="48">
        <f t="shared" si="25"/>
        <v>0.3</v>
      </c>
    </row>
    <row r="11" spans="1:36" ht="12.95" customHeight="1" x14ac:dyDescent="0.15">
      <c r="A11" s="90">
        <v>578</v>
      </c>
      <c r="B11" s="135" t="s">
        <v>52</v>
      </c>
      <c r="C11" s="136"/>
      <c r="D11" s="62">
        <v>28</v>
      </c>
      <c r="E11" s="62">
        <v>23</v>
      </c>
      <c r="F11" s="4">
        <f t="shared" si="0"/>
        <v>0.69</v>
      </c>
      <c r="G11" s="5" t="s">
        <v>72</v>
      </c>
      <c r="H11" s="69"/>
      <c r="I11" s="5"/>
      <c r="J11" s="1" t="s">
        <v>15</v>
      </c>
      <c r="K11" s="63">
        <f t="shared" si="1"/>
        <v>0.61</v>
      </c>
      <c r="L11" s="48">
        <f t="shared" si="2"/>
        <v>0.69</v>
      </c>
      <c r="M11" s="48">
        <f t="shared" si="3"/>
        <v>0.69</v>
      </c>
      <c r="N11" s="48">
        <f t="shared" si="4"/>
        <v>0.68</v>
      </c>
      <c r="O11" s="48">
        <f t="shared" si="5"/>
        <v>0.67</v>
      </c>
      <c r="P11" s="48">
        <f t="shared" si="26"/>
        <v>0.69</v>
      </c>
      <c r="Q11" s="48">
        <f t="shared" si="6"/>
        <v>0.61</v>
      </c>
      <c r="R11" s="48">
        <f t="shared" si="7"/>
        <v>0.69</v>
      </c>
      <c r="S11" s="48">
        <f t="shared" si="8"/>
        <v>0.7</v>
      </c>
      <c r="T11" s="48">
        <f t="shared" si="9"/>
        <v>0.74</v>
      </c>
      <c r="U11" s="48">
        <f t="shared" si="10"/>
        <v>0.7</v>
      </c>
      <c r="V11" s="48">
        <f t="shared" si="11"/>
        <v>0.71</v>
      </c>
      <c r="W11" s="48">
        <f t="shared" si="12"/>
        <v>0.65</v>
      </c>
      <c r="X11" s="48">
        <f t="shared" si="13"/>
        <v>0.67</v>
      </c>
      <c r="Y11" s="48">
        <f t="shared" si="14"/>
        <v>0.63</v>
      </c>
      <c r="Z11" s="48">
        <f t="shared" si="15"/>
        <v>0.67</v>
      </c>
      <c r="AA11" s="48">
        <f t="shared" si="16"/>
        <v>0.57999999999999996</v>
      </c>
      <c r="AB11" s="48">
        <f t="shared" si="17"/>
        <v>0.72</v>
      </c>
      <c r="AC11" s="48">
        <f t="shared" si="18"/>
        <v>0.72</v>
      </c>
      <c r="AD11" s="48">
        <f t="shared" si="19"/>
        <v>0.74</v>
      </c>
      <c r="AE11" s="48">
        <f t="shared" si="20"/>
        <v>0.65</v>
      </c>
      <c r="AF11" s="48">
        <f t="shared" si="21"/>
        <v>0.72</v>
      </c>
      <c r="AG11" s="48">
        <f t="shared" si="22"/>
        <v>0.57999999999999996</v>
      </c>
      <c r="AH11" s="48">
        <f t="shared" si="23"/>
        <v>0.63</v>
      </c>
      <c r="AI11" s="48">
        <f t="shared" si="24"/>
        <v>0.66</v>
      </c>
      <c r="AJ11" s="48">
        <f t="shared" si="25"/>
        <v>0.63</v>
      </c>
    </row>
    <row r="12" spans="1:36" ht="12.95" customHeight="1" x14ac:dyDescent="0.15">
      <c r="A12" s="90">
        <v>579</v>
      </c>
      <c r="B12" s="135" t="s">
        <v>52</v>
      </c>
      <c r="C12" s="136"/>
      <c r="D12" s="62">
        <v>40</v>
      </c>
      <c r="E12" s="62">
        <v>24</v>
      </c>
      <c r="F12" s="4">
        <f t="shared" si="0"/>
        <v>1.33</v>
      </c>
      <c r="G12" s="5" t="s">
        <v>59</v>
      </c>
      <c r="H12" s="69"/>
      <c r="I12" s="62"/>
      <c r="J12" s="1" t="s">
        <v>15</v>
      </c>
      <c r="K12" s="63">
        <f t="shared" si="1"/>
        <v>1.18</v>
      </c>
      <c r="L12" s="48">
        <f t="shared" si="2"/>
        <v>1.39</v>
      </c>
      <c r="M12" s="48">
        <f t="shared" si="3"/>
        <v>1.36</v>
      </c>
      <c r="N12" s="48">
        <f t="shared" si="4"/>
        <v>1.33</v>
      </c>
      <c r="O12" s="48">
        <f t="shared" si="5"/>
        <v>1.33</v>
      </c>
      <c r="P12" s="48">
        <f t="shared" si="26"/>
        <v>1.33</v>
      </c>
      <c r="Q12" s="48">
        <f t="shared" si="6"/>
        <v>1.21</v>
      </c>
      <c r="R12" s="48">
        <f t="shared" si="7"/>
        <v>1.43</v>
      </c>
      <c r="S12" s="48">
        <f t="shared" si="8"/>
        <v>1.38</v>
      </c>
      <c r="T12" s="48">
        <f t="shared" si="9"/>
        <v>1.43</v>
      </c>
      <c r="U12" s="48">
        <f t="shared" si="10"/>
        <v>1.43</v>
      </c>
      <c r="V12" s="48">
        <f t="shared" si="11"/>
        <v>1.48</v>
      </c>
      <c r="W12" s="48">
        <f t="shared" si="12"/>
        <v>1.31</v>
      </c>
      <c r="X12" s="48">
        <f t="shared" si="13"/>
        <v>1.33</v>
      </c>
      <c r="Y12" s="48">
        <f t="shared" si="14"/>
        <v>1.34</v>
      </c>
      <c r="Z12" s="48">
        <f t="shared" si="15"/>
        <v>1.33</v>
      </c>
      <c r="AA12" s="48">
        <f t="shared" si="16"/>
        <v>1.1599999999999999</v>
      </c>
      <c r="AB12" s="48">
        <f t="shared" si="17"/>
        <v>1.51</v>
      </c>
      <c r="AC12" s="48">
        <f t="shared" si="18"/>
        <v>1.48</v>
      </c>
      <c r="AD12" s="48">
        <f t="shared" si="19"/>
        <v>1.39</v>
      </c>
      <c r="AE12" s="48">
        <f t="shared" si="20"/>
        <v>1.34</v>
      </c>
      <c r="AF12" s="48">
        <f t="shared" si="21"/>
        <v>1.39</v>
      </c>
      <c r="AG12" s="48">
        <f t="shared" si="22"/>
        <v>1.19</v>
      </c>
      <c r="AH12" s="48">
        <f t="shared" si="23"/>
        <v>1.31</v>
      </c>
      <c r="AI12" s="48">
        <f t="shared" si="24"/>
        <v>1.32</v>
      </c>
      <c r="AJ12" s="48">
        <f t="shared" si="25"/>
        <v>1.31</v>
      </c>
    </row>
    <row r="13" spans="1:36" ht="12.95" customHeight="1" x14ac:dyDescent="0.15">
      <c r="A13" s="90">
        <v>580</v>
      </c>
      <c r="B13" s="135" t="s">
        <v>52</v>
      </c>
      <c r="C13" s="136"/>
      <c r="D13" s="62">
        <v>24</v>
      </c>
      <c r="E13" s="62">
        <v>22</v>
      </c>
      <c r="F13" s="4">
        <f t="shared" si="0"/>
        <v>0.5</v>
      </c>
      <c r="G13" s="5" t="s">
        <v>59</v>
      </c>
      <c r="H13" s="90" t="s">
        <v>61</v>
      </c>
      <c r="I13" s="5" t="s">
        <v>59</v>
      </c>
      <c r="J13" s="1" t="s">
        <v>15</v>
      </c>
      <c r="K13" s="63">
        <f t="shared" si="1"/>
        <v>0.44</v>
      </c>
      <c r="L13" s="48">
        <f t="shared" si="2"/>
        <v>0.5</v>
      </c>
      <c r="M13" s="48">
        <f t="shared" si="3"/>
        <v>0.5</v>
      </c>
      <c r="N13" s="48">
        <f t="shared" si="4"/>
        <v>0.49</v>
      </c>
      <c r="O13" s="48">
        <f t="shared" si="5"/>
        <v>0.49</v>
      </c>
      <c r="P13" s="48">
        <f t="shared" si="26"/>
        <v>0.5</v>
      </c>
      <c r="Q13" s="48">
        <f t="shared" si="6"/>
        <v>0.44</v>
      </c>
      <c r="R13" s="48">
        <f t="shared" si="7"/>
        <v>0.49</v>
      </c>
      <c r="S13" s="48">
        <f t="shared" si="8"/>
        <v>0.5</v>
      </c>
      <c r="T13" s="48">
        <f t="shared" si="9"/>
        <v>0.54</v>
      </c>
      <c r="U13" s="48">
        <f t="shared" si="10"/>
        <v>0.5</v>
      </c>
      <c r="V13" s="48">
        <f t="shared" si="11"/>
        <v>0.5</v>
      </c>
      <c r="W13" s="48">
        <f t="shared" si="12"/>
        <v>0.47</v>
      </c>
      <c r="X13" s="48">
        <f t="shared" si="13"/>
        <v>0.48</v>
      </c>
      <c r="Y13" s="48">
        <f t="shared" si="14"/>
        <v>0.44</v>
      </c>
      <c r="Z13" s="48">
        <f t="shared" si="15"/>
        <v>0.48</v>
      </c>
      <c r="AA13" s="48">
        <f t="shared" si="16"/>
        <v>0.42</v>
      </c>
      <c r="AB13" s="48">
        <f t="shared" si="17"/>
        <v>0.5</v>
      </c>
      <c r="AC13" s="48">
        <f t="shared" si="18"/>
        <v>0.51</v>
      </c>
      <c r="AD13" s="48">
        <f t="shared" si="19"/>
        <v>0.55000000000000004</v>
      </c>
      <c r="AE13" s="48">
        <f t="shared" si="20"/>
        <v>0.46</v>
      </c>
      <c r="AF13" s="48">
        <f t="shared" si="21"/>
        <v>0.51</v>
      </c>
      <c r="AG13" s="48">
        <f t="shared" si="22"/>
        <v>0.41</v>
      </c>
      <c r="AH13" s="48">
        <f t="shared" si="23"/>
        <v>0.45</v>
      </c>
      <c r="AI13" s="48">
        <f t="shared" si="24"/>
        <v>0.48</v>
      </c>
      <c r="AJ13" s="48">
        <f t="shared" si="25"/>
        <v>0.45</v>
      </c>
    </row>
    <row r="14" spans="1:36" ht="12.95" customHeight="1" x14ac:dyDescent="0.15">
      <c r="A14" s="90">
        <v>581</v>
      </c>
      <c r="B14" s="135" t="s">
        <v>52</v>
      </c>
      <c r="C14" s="136"/>
      <c r="D14" s="62">
        <v>42</v>
      </c>
      <c r="E14" s="62">
        <v>26</v>
      </c>
      <c r="F14" s="4">
        <f t="shared" si="0"/>
        <v>1.57</v>
      </c>
      <c r="G14" s="5"/>
      <c r="H14" s="75"/>
      <c r="I14" s="62"/>
      <c r="J14" s="1" t="s">
        <v>15</v>
      </c>
      <c r="K14" s="63">
        <f t="shared" si="1"/>
        <v>1.4</v>
      </c>
      <c r="L14" s="48">
        <f t="shared" si="2"/>
        <v>1.66</v>
      </c>
      <c r="M14" s="48">
        <f t="shared" si="3"/>
        <v>1.63</v>
      </c>
      <c r="N14" s="48">
        <f t="shared" si="4"/>
        <v>1.58</v>
      </c>
      <c r="O14" s="48">
        <f t="shared" si="5"/>
        <v>1.57</v>
      </c>
      <c r="P14" s="48">
        <f t="shared" si="26"/>
        <v>1.57</v>
      </c>
      <c r="Q14" s="48">
        <f t="shared" si="6"/>
        <v>1.43</v>
      </c>
      <c r="R14" s="48">
        <f t="shared" si="7"/>
        <v>1.7</v>
      </c>
      <c r="S14" s="48">
        <f t="shared" si="8"/>
        <v>1.64</v>
      </c>
      <c r="T14" s="48">
        <f t="shared" si="9"/>
        <v>1.73</v>
      </c>
      <c r="U14" s="48">
        <f t="shared" si="10"/>
        <v>1.73</v>
      </c>
      <c r="V14" s="48">
        <f t="shared" si="11"/>
        <v>1.75</v>
      </c>
      <c r="W14" s="48">
        <f t="shared" si="12"/>
        <v>1.55</v>
      </c>
      <c r="X14" s="48">
        <f t="shared" si="13"/>
        <v>1.58</v>
      </c>
      <c r="Y14" s="48">
        <f t="shared" si="14"/>
        <v>1.6</v>
      </c>
      <c r="Z14" s="48">
        <f t="shared" si="15"/>
        <v>1.6</v>
      </c>
      <c r="AA14" s="48">
        <f t="shared" si="16"/>
        <v>1.36</v>
      </c>
      <c r="AB14" s="48">
        <f t="shared" si="17"/>
        <v>1.8</v>
      </c>
      <c r="AC14" s="48">
        <f t="shared" si="18"/>
        <v>1.76</v>
      </c>
      <c r="AD14" s="48">
        <f t="shared" si="19"/>
        <v>1.64</v>
      </c>
      <c r="AE14" s="48">
        <f t="shared" si="20"/>
        <v>1.61</v>
      </c>
      <c r="AF14" s="48">
        <f t="shared" si="21"/>
        <v>1.61</v>
      </c>
      <c r="AG14" s="48">
        <f t="shared" si="22"/>
        <v>1.4</v>
      </c>
      <c r="AH14" s="48">
        <f t="shared" si="23"/>
        <v>1.56</v>
      </c>
      <c r="AI14" s="48">
        <f t="shared" si="24"/>
        <v>1.56</v>
      </c>
      <c r="AJ14" s="48">
        <f t="shared" si="25"/>
        <v>1.56</v>
      </c>
    </row>
    <row r="15" spans="1:36" ht="12.95" customHeight="1" x14ac:dyDescent="0.15">
      <c r="A15" s="90"/>
      <c r="B15" s="135"/>
      <c r="C15" s="136"/>
      <c r="D15" s="62"/>
      <c r="E15" s="62"/>
      <c r="F15" s="4" t="str">
        <f t="shared" si="0"/>
        <v/>
      </c>
      <c r="G15" s="69"/>
      <c r="H15" s="69"/>
      <c r="I15" s="62"/>
      <c r="J15" s="1" t="s">
        <v>15</v>
      </c>
      <c r="K15" s="63" t="e">
        <f t="shared" si="1"/>
        <v>#NUM!</v>
      </c>
      <c r="L15" s="48" t="e">
        <f t="shared" si="2"/>
        <v>#NUM!</v>
      </c>
      <c r="M15" s="48" t="e">
        <f t="shared" si="3"/>
        <v>#NUM!</v>
      </c>
      <c r="N15" s="48" t="e">
        <f t="shared" si="4"/>
        <v>#NUM!</v>
      </c>
      <c r="O15" s="48" t="e">
        <f t="shared" si="5"/>
        <v>#NUM!</v>
      </c>
      <c r="P15" s="48" t="e">
        <f t="shared" si="26"/>
        <v>#N/A</v>
      </c>
      <c r="Q15" s="48" t="e">
        <f t="shared" si="6"/>
        <v>#NUM!</v>
      </c>
      <c r="R15" s="48" t="e">
        <f t="shared" si="7"/>
        <v>#NUM!</v>
      </c>
      <c r="S15" s="48" t="e">
        <f t="shared" si="8"/>
        <v>#NUM!</v>
      </c>
      <c r="T15" s="48" t="e">
        <f t="shared" si="9"/>
        <v>#NUM!</v>
      </c>
      <c r="U15" s="48" t="e">
        <f t="shared" si="10"/>
        <v>#N/A</v>
      </c>
      <c r="V15" s="48" t="e">
        <f t="shared" si="11"/>
        <v>#NUM!</v>
      </c>
      <c r="W15" s="48" t="e">
        <f t="shared" si="12"/>
        <v>#NUM!</v>
      </c>
      <c r="X15" s="48" t="e">
        <f t="shared" si="13"/>
        <v>#NUM!</v>
      </c>
      <c r="Y15" s="48" t="e">
        <f t="shared" si="14"/>
        <v>#NUM!</v>
      </c>
      <c r="Z15" s="48" t="e">
        <f t="shared" si="15"/>
        <v>#N/A</v>
      </c>
      <c r="AA15" s="48" t="e">
        <f t="shared" si="16"/>
        <v>#NUM!</v>
      </c>
      <c r="AB15" s="48" t="e">
        <f t="shared" si="17"/>
        <v>#NUM!</v>
      </c>
      <c r="AC15" s="48" t="e">
        <f t="shared" si="18"/>
        <v>#NUM!</v>
      </c>
      <c r="AD15" s="48" t="e">
        <f t="shared" si="19"/>
        <v>#NUM!</v>
      </c>
      <c r="AE15" s="48" t="e">
        <f t="shared" si="20"/>
        <v>#NUM!</v>
      </c>
      <c r="AF15" s="48" t="e">
        <f t="shared" si="21"/>
        <v>#N/A</v>
      </c>
      <c r="AG15" s="48" t="e">
        <f t="shared" si="22"/>
        <v>#NUM!</v>
      </c>
      <c r="AH15" s="48" t="e">
        <f t="shared" si="23"/>
        <v>#NUM!</v>
      </c>
      <c r="AI15" s="48" t="e">
        <f t="shared" si="24"/>
        <v>#NUM!</v>
      </c>
      <c r="AJ15" s="48" t="e">
        <f t="shared" si="25"/>
        <v>#N/A</v>
      </c>
    </row>
    <row r="16" spans="1:36" ht="12.95" customHeight="1" x14ac:dyDescent="0.15">
      <c r="A16" s="75"/>
      <c r="B16" s="135"/>
      <c r="C16" s="136"/>
      <c r="D16" s="47"/>
      <c r="E16" s="47"/>
      <c r="F16" s="4" t="str">
        <f t="shared" si="0"/>
        <v/>
      </c>
      <c r="G16" s="82"/>
      <c r="H16" s="75"/>
      <c r="I16" s="47"/>
      <c r="J16" s="1" t="s">
        <v>15</v>
      </c>
      <c r="K16" s="48" t="e">
        <f t="shared" si="1"/>
        <v>#NUM!</v>
      </c>
      <c r="L16" s="48" t="e">
        <f t="shared" si="2"/>
        <v>#NUM!</v>
      </c>
      <c r="M16" s="48" t="e">
        <f t="shared" si="3"/>
        <v>#NUM!</v>
      </c>
      <c r="N16" s="48" t="e">
        <f t="shared" si="4"/>
        <v>#NUM!</v>
      </c>
      <c r="O16" s="48" t="e">
        <f t="shared" si="5"/>
        <v>#NUM!</v>
      </c>
      <c r="P16" s="48" t="e">
        <f t="shared" si="26"/>
        <v>#N/A</v>
      </c>
      <c r="Q16" s="48" t="e">
        <f t="shared" si="6"/>
        <v>#NUM!</v>
      </c>
      <c r="R16" s="48" t="e">
        <f t="shared" si="7"/>
        <v>#NUM!</v>
      </c>
      <c r="S16" s="48" t="e">
        <f t="shared" si="8"/>
        <v>#NUM!</v>
      </c>
      <c r="T16" s="48" t="e">
        <f t="shared" si="9"/>
        <v>#NUM!</v>
      </c>
      <c r="U16" s="48" t="e">
        <f t="shared" si="10"/>
        <v>#N/A</v>
      </c>
      <c r="V16" s="48" t="e">
        <f t="shared" si="11"/>
        <v>#NUM!</v>
      </c>
      <c r="W16" s="48" t="e">
        <f t="shared" si="12"/>
        <v>#NUM!</v>
      </c>
      <c r="X16" s="48" t="e">
        <f t="shared" si="13"/>
        <v>#NUM!</v>
      </c>
      <c r="Y16" s="48" t="e">
        <f t="shared" si="14"/>
        <v>#NUM!</v>
      </c>
      <c r="Z16" s="48" t="e">
        <f t="shared" si="15"/>
        <v>#N/A</v>
      </c>
      <c r="AA16" s="48" t="e">
        <f t="shared" si="16"/>
        <v>#NUM!</v>
      </c>
      <c r="AB16" s="48" t="e">
        <f t="shared" si="17"/>
        <v>#NUM!</v>
      </c>
      <c r="AC16" s="48" t="e">
        <f t="shared" si="18"/>
        <v>#NUM!</v>
      </c>
      <c r="AD16" s="48" t="e">
        <f t="shared" si="19"/>
        <v>#NUM!</v>
      </c>
      <c r="AE16" s="48" t="e">
        <f t="shared" si="20"/>
        <v>#NUM!</v>
      </c>
      <c r="AF16" s="48" t="e">
        <f t="shared" si="21"/>
        <v>#N/A</v>
      </c>
      <c r="AG16" s="48" t="e">
        <f t="shared" si="22"/>
        <v>#NUM!</v>
      </c>
      <c r="AH16" s="48" t="e">
        <f t="shared" si="23"/>
        <v>#NUM!</v>
      </c>
      <c r="AI16" s="48" t="e">
        <f t="shared" si="24"/>
        <v>#NUM!</v>
      </c>
      <c r="AJ16" s="48" t="e">
        <f t="shared" si="25"/>
        <v>#N/A</v>
      </c>
    </row>
    <row r="17" spans="1:36" ht="12.95" customHeight="1" x14ac:dyDescent="0.15">
      <c r="A17" s="75"/>
      <c r="B17" s="135"/>
      <c r="C17" s="136"/>
      <c r="D17" s="47"/>
      <c r="E17" s="47"/>
      <c r="F17" s="4" t="str">
        <f t="shared" si="0"/>
        <v/>
      </c>
      <c r="G17" s="82"/>
      <c r="H17" s="75"/>
      <c r="I17" s="47"/>
      <c r="J17" s="1" t="s">
        <v>15</v>
      </c>
      <c r="K17" s="48" t="e">
        <f t="shared" si="1"/>
        <v>#NUM!</v>
      </c>
      <c r="L17" s="48" t="e">
        <f t="shared" si="2"/>
        <v>#NUM!</v>
      </c>
      <c r="M17" s="48" t="e">
        <f t="shared" si="3"/>
        <v>#NUM!</v>
      </c>
      <c r="N17" s="48" t="e">
        <f t="shared" si="4"/>
        <v>#NUM!</v>
      </c>
      <c r="O17" s="48" t="e">
        <f t="shared" si="5"/>
        <v>#NUM!</v>
      </c>
      <c r="P17" s="48" t="e">
        <f t="shared" si="26"/>
        <v>#N/A</v>
      </c>
      <c r="Q17" s="48" t="e">
        <f t="shared" si="6"/>
        <v>#NUM!</v>
      </c>
      <c r="R17" s="48" t="e">
        <f t="shared" si="7"/>
        <v>#NUM!</v>
      </c>
      <c r="S17" s="48" t="e">
        <f t="shared" si="8"/>
        <v>#NUM!</v>
      </c>
      <c r="T17" s="48" t="e">
        <f t="shared" si="9"/>
        <v>#NUM!</v>
      </c>
      <c r="U17" s="48" t="e">
        <f t="shared" si="10"/>
        <v>#N/A</v>
      </c>
      <c r="V17" s="48" t="e">
        <f t="shared" si="11"/>
        <v>#NUM!</v>
      </c>
      <c r="W17" s="48" t="e">
        <f t="shared" si="12"/>
        <v>#NUM!</v>
      </c>
      <c r="X17" s="48" t="e">
        <f t="shared" si="13"/>
        <v>#NUM!</v>
      </c>
      <c r="Y17" s="48" t="e">
        <f t="shared" si="14"/>
        <v>#NUM!</v>
      </c>
      <c r="Z17" s="48" t="e">
        <f t="shared" si="15"/>
        <v>#N/A</v>
      </c>
      <c r="AA17" s="48" t="e">
        <f t="shared" si="16"/>
        <v>#NUM!</v>
      </c>
      <c r="AB17" s="48" t="e">
        <f t="shared" si="17"/>
        <v>#NUM!</v>
      </c>
      <c r="AC17" s="48" t="e">
        <f t="shared" si="18"/>
        <v>#NUM!</v>
      </c>
      <c r="AD17" s="48" t="e">
        <f t="shared" si="19"/>
        <v>#NUM!</v>
      </c>
      <c r="AE17" s="48" t="e">
        <f t="shared" si="20"/>
        <v>#NUM!</v>
      </c>
      <c r="AF17" s="48" t="e">
        <f t="shared" si="21"/>
        <v>#N/A</v>
      </c>
      <c r="AG17" s="48" t="e">
        <f t="shared" si="22"/>
        <v>#NUM!</v>
      </c>
      <c r="AH17" s="48" t="e">
        <f t="shared" si="23"/>
        <v>#NUM!</v>
      </c>
      <c r="AI17" s="48" t="e">
        <f t="shared" si="24"/>
        <v>#NUM!</v>
      </c>
      <c r="AJ17" s="48" t="e">
        <f t="shared" si="25"/>
        <v>#N/A</v>
      </c>
    </row>
    <row r="18" spans="1:36" ht="12.95" customHeight="1" x14ac:dyDescent="0.15">
      <c r="A18" s="75"/>
      <c r="B18" s="135"/>
      <c r="C18" s="136"/>
      <c r="D18" s="47"/>
      <c r="E18" s="47"/>
      <c r="F18" s="4" t="str">
        <f t="shared" si="0"/>
        <v/>
      </c>
      <c r="G18" s="82"/>
      <c r="H18" s="75"/>
      <c r="I18" s="47"/>
      <c r="J18" s="1" t="s">
        <v>15</v>
      </c>
      <c r="K18" s="48" t="e">
        <f t="shared" si="1"/>
        <v>#NUM!</v>
      </c>
      <c r="L18" s="48" t="e">
        <f t="shared" si="2"/>
        <v>#NUM!</v>
      </c>
      <c r="M18" s="48" t="e">
        <f t="shared" si="3"/>
        <v>#NUM!</v>
      </c>
      <c r="N18" s="48" t="e">
        <f t="shared" si="4"/>
        <v>#NUM!</v>
      </c>
      <c r="O18" s="48" t="e">
        <f t="shared" si="5"/>
        <v>#NUM!</v>
      </c>
      <c r="P18" s="48" t="e">
        <f t="shared" si="26"/>
        <v>#N/A</v>
      </c>
      <c r="Q18" s="48" t="e">
        <f t="shared" si="6"/>
        <v>#NUM!</v>
      </c>
      <c r="R18" s="48" t="e">
        <f t="shared" si="7"/>
        <v>#NUM!</v>
      </c>
      <c r="S18" s="48" t="e">
        <f t="shared" si="8"/>
        <v>#NUM!</v>
      </c>
      <c r="T18" s="48" t="e">
        <f t="shared" si="9"/>
        <v>#NUM!</v>
      </c>
      <c r="U18" s="48" t="e">
        <f t="shared" si="10"/>
        <v>#N/A</v>
      </c>
      <c r="V18" s="48" t="e">
        <f t="shared" si="11"/>
        <v>#NUM!</v>
      </c>
      <c r="W18" s="48" t="e">
        <f t="shared" si="12"/>
        <v>#NUM!</v>
      </c>
      <c r="X18" s="48" t="e">
        <f t="shared" si="13"/>
        <v>#NUM!</v>
      </c>
      <c r="Y18" s="48" t="e">
        <f t="shared" si="14"/>
        <v>#NUM!</v>
      </c>
      <c r="Z18" s="48" t="e">
        <f t="shared" si="15"/>
        <v>#N/A</v>
      </c>
      <c r="AA18" s="48" t="e">
        <f t="shared" si="16"/>
        <v>#NUM!</v>
      </c>
      <c r="AB18" s="48" t="e">
        <f t="shared" si="17"/>
        <v>#NUM!</v>
      </c>
      <c r="AC18" s="48" t="e">
        <f t="shared" si="18"/>
        <v>#NUM!</v>
      </c>
      <c r="AD18" s="48" t="e">
        <f t="shared" si="19"/>
        <v>#NUM!</v>
      </c>
      <c r="AE18" s="48" t="e">
        <f t="shared" si="20"/>
        <v>#NUM!</v>
      </c>
      <c r="AF18" s="48" t="e">
        <f t="shared" si="21"/>
        <v>#N/A</v>
      </c>
      <c r="AG18" s="48" t="e">
        <f t="shared" si="22"/>
        <v>#NUM!</v>
      </c>
      <c r="AH18" s="48" t="e">
        <f t="shared" si="23"/>
        <v>#NUM!</v>
      </c>
      <c r="AI18" s="48" t="e">
        <f t="shared" si="24"/>
        <v>#NUM!</v>
      </c>
      <c r="AJ18" s="48" t="e">
        <f t="shared" si="25"/>
        <v>#N/A</v>
      </c>
    </row>
    <row r="19" spans="1:36" ht="12.95" customHeight="1" x14ac:dyDescent="0.15">
      <c r="A19" s="75"/>
      <c r="B19" s="135"/>
      <c r="C19" s="136"/>
      <c r="D19" s="47"/>
      <c r="E19" s="47"/>
      <c r="F19" s="4" t="str">
        <f t="shared" si="0"/>
        <v/>
      </c>
      <c r="G19" s="82"/>
      <c r="H19" s="75"/>
      <c r="I19" s="47"/>
      <c r="J19" s="1" t="s">
        <v>15</v>
      </c>
      <c r="K19" s="48" t="e">
        <f t="shared" si="1"/>
        <v>#NUM!</v>
      </c>
      <c r="L19" s="48" t="e">
        <f t="shared" si="2"/>
        <v>#NUM!</v>
      </c>
      <c r="M19" s="48" t="e">
        <f t="shared" si="3"/>
        <v>#NUM!</v>
      </c>
      <c r="N19" s="48" t="e">
        <f t="shared" si="4"/>
        <v>#NUM!</v>
      </c>
      <c r="O19" s="48" t="e">
        <f t="shared" si="5"/>
        <v>#NUM!</v>
      </c>
      <c r="P19" s="48" t="e">
        <f t="shared" si="26"/>
        <v>#N/A</v>
      </c>
      <c r="Q19" s="48" t="e">
        <f t="shared" si="6"/>
        <v>#NUM!</v>
      </c>
      <c r="R19" s="48" t="e">
        <f t="shared" si="7"/>
        <v>#NUM!</v>
      </c>
      <c r="S19" s="48" t="e">
        <f t="shared" si="8"/>
        <v>#NUM!</v>
      </c>
      <c r="T19" s="48" t="e">
        <f t="shared" si="9"/>
        <v>#NUM!</v>
      </c>
      <c r="U19" s="48" t="e">
        <f t="shared" si="10"/>
        <v>#N/A</v>
      </c>
      <c r="V19" s="48" t="e">
        <f t="shared" si="11"/>
        <v>#NUM!</v>
      </c>
      <c r="W19" s="48" t="e">
        <f t="shared" si="12"/>
        <v>#NUM!</v>
      </c>
      <c r="X19" s="48" t="e">
        <f t="shared" si="13"/>
        <v>#NUM!</v>
      </c>
      <c r="Y19" s="48" t="e">
        <f t="shared" si="14"/>
        <v>#NUM!</v>
      </c>
      <c r="Z19" s="48" t="e">
        <f t="shared" si="15"/>
        <v>#N/A</v>
      </c>
      <c r="AA19" s="48" t="e">
        <f t="shared" si="16"/>
        <v>#NUM!</v>
      </c>
      <c r="AB19" s="48" t="e">
        <f t="shared" si="17"/>
        <v>#NUM!</v>
      </c>
      <c r="AC19" s="48" t="e">
        <f t="shared" si="18"/>
        <v>#NUM!</v>
      </c>
      <c r="AD19" s="48" t="e">
        <f t="shared" si="19"/>
        <v>#NUM!</v>
      </c>
      <c r="AE19" s="48" t="e">
        <f t="shared" si="20"/>
        <v>#NUM!</v>
      </c>
      <c r="AF19" s="48" t="e">
        <f t="shared" si="21"/>
        <v>#N/A</v>
      </c>
      <c r="AG19" s="48" t="e">
        <f t="shared" si="22"/>
        <v>#NUM!</v>
      </c>
      <c r="AH19" s="48" t="e">
        <f t="shared" si="23"/>
        <v>#NUM!</v>
      </c>
      <c r="AI19" s="48" t="e">
        <f t="shared" si="24"/>
        <v>#NUM!</v>
      </c>
      <c r="AJ19" s="48" t="e">
        <f t="shared" si="25"/>
        <v>#N/A</v>
      </c>
    </row>
    <row r="20" spans="1:36" ht="12.95" customHeight="1" x14ac:dyDescent="0.15">
      <c r="A20" s="75"/>
      <c r="B20" s="135"/>
      <c r="C20" s="136"/>
      <c r="D20" s="47"/>
      <c r="E20" s="47"/>
      <c r="F20" s="4" t="str">
        <f t="shared" si="0"/>
        <v/>
      </c>
      <c r="G20" s="82"/>
      <c r="H20" s="75"/>
      <c r="I20" s="47"/>
      <c r="J20" s="1" t="s">
        <v>15</v>
      </c>
      <c r="K20" s="48" t="e">
        <f t="shared" si="1"/>
        <v>#NUM!</v>
      </c>
      <c r="L20" s="48" t="e">
        <f t="shared" si="2"/>
        <v>#NUM!</v>
      </c>
      <c r="M20" s="48" t="e">
        <f t="shared" si="3"/>
        <v>#NUM!</v>
      </c>
      <c r="N20" s="48" t="e">
        <f t="shared" si="4"/>
        <v>#NUM!</v>
      </c>
      <c r="O20" s="48" t="e">
        <f t="shared" si="5"/>
        <v>#NUM!</v>
      </c>
      <c r="P20" s="48" t="e">
        <f t="shared" si="26"/>
        <v>#N/A</v>
      </c>
      <c r="Q20" s="48" t="e">
        <f t="shared" si="6"/>
        <v>#NUM!</v>
      </c>
      <c r="R20" s="48" t="e">
        <f t="shared" si="7"/>
        <v>#NUM!</v>
      </c>
      <c r="S20" s="48" t="e">
        <f t="shared" si="8"/>
        <v>#NUM!</v>
      </c>
      <c r="T20" s="48" t="e">
        <f t="shared" si="9"/>
        <v>#NUM!</v>
      </c>
      <c r="U20" s="48" t="e">
        <f t="shared" si="10"/>
        <v>#N/A</v>
      </c>
      <c r="V20" s="48" t="e">
        <f t="shared" si="11"/>
        <v>#NUM!</v>
      </c>
      <c r="W20" s="48" t="e">
        <f t="shared" si="12"/>
        <v>#NUM!</v>
      </c>
      <c r="X20" s="48" t="e">
        <f t="shared" si="13"/>
        <v>#NUM!</v>
      </c>
      <c r="Y20" s="48" t="e">
        <f t="shared" si="14"/>
        <v>#NUM!</v>
      </c>
      <c r="Z20" s="48" t="e">
        <f t="shared" si="15"/>
        <v>#N/A</v>
      </c>
      <c r="AA20" s="48" t="e">
        <f t="shared" si="16"/>
        <v>#NUM!</v>
      </c>
      <c r="AB20" s="48" t="e">
        <f t="shared" si="17"/>
        <v>#NUM!</v>
      </c>
      <c r="AC20" s="48" t="e">
        <f t="shared" si="18"/>
        <v>#NUM!</v>
      </c>
      <c r="AD20" s="48" t="e">
        <f t="shared" si="19"/>
        <v>#NUM!</v>
      </c>
      <c r="AE20" s="48" t="e">
        <f t="shared" si="20"/>
        <v>#NUM!</v>
      </c>
      <c r="AF20" s="48" t="e">
        <f t="shared" si="21"/>
        <v>#N/A</v>
      </c>
      <c r="AG20" s="48" t="e">
        <f t="shared" si="22"/>
        <v>#NUM!</v>
      </c>
      <c r="AH20" s="48" t="e">
        <f t="shared" si="23"/>
        <v>#NUM!</v>
      </c>
      <c r="AI20" s="48" t="e">
        <f t="shared" si="24"/>
        <v>#NUM!</v>
      </c>
      <c r="AJ20" s="48" t="e">
        <f t="shared" si="25"/>
        <v>#N/A</v>
      </c>
    </row>
    <row r="21" spans="1:36" ht="12.95" customHeight="1" x14ac:dyDescent="0.15">
      <c r="A21" s="75"/>
      <c r="B21" s="135"/>
      <c r="C21" s="136"/>
      <c r="D21" s="47"/>
      <c r="E21" s="47"/>
      <c r="F21" s="4" t="str">
        <f t="shared" si="0"/>
        <v/>
      </c>
      <c r="G21" s="82"/>
      <c r="H21" s="75"/>
      <c r="I21" s="47"/>
      <c r="J21" s="1" t="s">
        <v>15</v>
      </c>
      <c r="K21" s="48" t="e">
        <f t="shared" si="1"/>
        <v>#NUM!</v>
      </c>
      <c r="L21" s="48" t="e">
        <f t="shared" si="2"/>
        <v>#NUM!</v>
      </c>
      <c r="M21" s="48" t="e">
        <f t="shared" si="3"/>
        <v>#NUM!</v>
      </c>
      <c r="N21" s="48" t="e">
        <f t="shared" si="4"/>
        <v>#NUM!</v>
      </c>
      <c r="O21" s="48" t="e">
        <f t="shared" si="5"/>
        <v>#NUM!</v>
      </c>
      <c r="P21" s="48" t="e">
        <f t="shared" si="26"/>
        <v>#N/A</v>
      </c>
      <c r="Q21" s="48" t="e">
        <f t="shared" si="6"/>
        <v>#NUM!</v>
      </c>
      <c r="R21" s="48" t="e">
        <f t="shared" si="7"/>
        <v>#NUM!</v>
      </c>
      <c r="S21" s="48" t="e">
        <f t="shared" si="8"/>
        <v>#NUM!</v>
      </c>
      <c r="T21" s="48" t="e">
        <f t="shared" si="9"/>
        <v>#NUM!</v>
      </c>
      <c r="U21" s="48" t="e">
        <f t="shared" si="10"/>
        <v>#N/A</v>
      </c>
      <c r="V21" s="48" t="e">
        <f t="shared" si="11"/>
        <v>#NUM!</v>
      </c>
      <c r="W21" s="48" t="e">
        <f t="shared" si="12"/>
        <v>#NUM!</v>
      </c>
      <c r="X21" s="48" t="e">
        <f t="shared" si="13"/>
        <v>#NUM!</v>
      </c>
      <c r="Y21" s="48" t="e">
        <f t="shared" si="14"/>
        <v>#NUM!</v>
      </c>
      <c r="Z21" s="48" t="e">
        <f t="shared" si="15"/>
        <v>#N/A</v>
      </c>
      <c r="AA21" s="48" t="e">
        <f t="shared" si="16"/>
        <v>#NUM!</v>
      </c>
      <c r="AB21" s="48" t="e">
        <f t="shared" si="17"/>
        <v>#NUM!</v>
      </c>
      <c r="AC21" s="48" t="e">
        <f t="shared" si="18"/>
        <v>#NUM!</v>
      </c>
      <c r="AD21" s="48" t="e">
        <f t="shared" si="19"/>
        <v>#NUM!</v>
      </c>
      <c r="AE21" s="48" t="e">
        <f t="shared" si="20"/>
        <v>#NUM!</v>
      </c>
      <c r="AF21" s="48" t="e">
        <f t="shared" si="21"/>
        <v>#N/A</v>
      </c>
      <c r="AG21" s="48" t="e">
        <f t="shared" si="22"/>
        <v>#NUM!</v>
      </c>
      <c r="AH21" s="48" t="e">
        <f t="shared" si="23"/>
        <v>#NUM!</v>
      </c>
      <c r="AI21" s="48" t="e">
        <f t="shared" si="24"/>
        <v>#NUM!</v>
      </c>
      <c r="AJ21" s="48" t="e">
        <f t="shared" si="25"/>
        <v>#N/A</v>
      </c>
    </row>
    <row r="22" spans="1:36" ht="12.95" customHeight="1" x14ac:dyDescent="0.15">
      <c r="A22" s="75"/>
      <c r="B22" s="135"/>
      <c r="C22" s="136"/>
      <c r="D22" s="47"/>
      <c r="E22" s="47"/>
      <c r="F22" s="4" t="str">
        <f t="shared" si="0"/>
        <v/>
      </c>
      <c r="G22" s="82"/>
      <c r="H22" s="75"/>
      <c r="I22" s="47"/>
      <c r="J22" s="1" t="s">
        <v>15</v>
      </c>
      <c r="K22" s="48" t="e">
        <f t="shared" si="1"/>
        <v>#NUM!</v>
      </c>
      <c r="L22" s="48" t="e">
        <f t="shared" si="2"/>
        <v>#NUM!</v>
      </c>
      <c r="M22" s="48" t="e">
        <f t="shared" si="3"/>
        <v>#NUM!</v>
      </c>
      <c r="N22" s="48" t="e">
        <f t="shared" si="4"/>
        <v>#NUM!</v>
      </c>
      <c r="O22" s="48" t="e">
        <f t="shared" si="5"/>
        <v>#NUM!</v>
      </c>
      <c r="P22" s="48" t="e">
        <f t="shared" si="26"/>
        <v>#N/A</v>
      </c>
      <c r="Q22" s="48" t="e">
        <f t="shared" si="6"/>
        <v>#NUM!</v>
      </c>
      <c r="R22" s="48" t="e">
        <f t="shared" si="7"/>
        <v>#NUM!</v>
      </c>
      <c r="S22" s="48" t="e">
        <f t="shared" si="8"/>
        <v>#NUM!</v>
      </c>
      <c r="T22" s="48" t="e">
        <f t="shared" si="9"/>
        <v>#NUM!</v>
      </c>
      <c r="U22" s="48" t="e">
        <f t="shared" si="10"/>
        <v>#N/A</v>
      </c>
      <c r="V22" s="48" t="e">
        <f t="shared" si="11"/>
        <v>#NUM!</v>
      </c>
      <c r="W22" s="48" t="e">
        <f t="shared" si="12"/>
        <v>#NUM!</v>
      </c>
      <c r="X22" s="48" t="e">
        <f t="shared" si="13"/>
        <v>#NUM!</v>
      </c>
      <c r="Y22" s="48" t="e">
        <f t="shared" si="14"/>
        <v>#NUM!</v>
      </c>
      <c r="Z22" s="48" t="e">
        <f t="shared" si="15"/>
        <v>#N/A</v>
      </c>
      <c r="AA22" s="48" t="e">
        <f t="shared" si="16"/>
        <v>#NUM!</v>
      </c>
      <c r="AB22" s="48" t="e">
        <f t="shared" si="17"/>
        <v>#NUM!</v>
      </c>
      <c r="AC22" s="48" t="e">
        <f t="shared" si="18"/>
        <v>#NUM!</v>
      </c>
      <c r="AD22" s="48" t="e">
        <f t="shared" si="19"/>
        <v>#NUM!</v>
      </c>
      <c r="AE22" s="48" t="e">
        <f t="shared" si="20"/>
        <v>#NUM!</v>
      </c>
      <c r="AF22" s="48" t="e">
        <f t="shared" si="21"/>
        <v>#N/A</v>
      </c>
      <c r="AG22" s="48" t="e">
        <f t="shared" si="22"/>
        <v>#NUM!</v>
      </c>
      <c r="AH22" s="48" t="e">
        <f t="shared" si="23"/>
        <v>#NUM!</v>
      </c>
      <c r="AI22" s="48" t="e">
        <f t="shared" si="24"/>
        <v>#NUM!</v>
      </c>
      <c r="AJ22" s="48" t="e">
        <f t="shared" si="25"/>
        <v>#N/A</v>
      </c>
    </row>
    <row r="23" spans="1:36" ht="12.95" customHeight="1" x14ac:dyDescent="0.15">
      <c r="A23" s="75"/>
      <c r="B23" s="135"/>
      <c r="C23" s="136"/>
      <c r="D23" s="47"/>
      <c r="E23" s="47"/>
      <c r="F23" s="4" t="str">
        <f t="shared" si="0"/>
        <v/>
      </c>
      <c r="G23" s="82"/>
      <c r="H23" s="75"/>
      <c r="I23" s="47"/>
      <c r="J23" s="1" t="s">
        <v>15</v>
      </c>
      <c r="K23" s="48" t="e">
        <f t="shared" si="1"/>
        <v>#NUM!</v>
      </c>
      <c r="L23" s="48" t="e">
        <f t="shared" si="2"/>
        <v>#NUM!</v>
      </c>
      <c r="M23" s="48" t="e">
        <f t="shared" si="3"/>
        <v>#NUM!</v>
      </c>
      <c r="N23" s="48" t="e">
        <f t="shared" si="4"/>
        <v>#NUM!</v>
      </c>
      <c r="O23" s="48" t="e">
        <f t="shared" si="5"/>
        <v>#NUM!</v>
      </c>
      <c r="P23" s="48" t="e">
        <f t="shared" si="26"/>
        <v>#N/A</v>
      </c>
      <c r="Q23" s="48" t="e">
        <f t="shared" si="6"/>
        <v>#NUM!</v>
      </c>
      <c r="R23" s="48" t="e">
        <f t="shared" si="7"/>
        <v>#NUM!</v>
      </c>
      <c r="S23" s="48" t="e">
        <f t="shared" si="8"/>
        <v>#NUM!</v>
      </c>
      <c r="T23" s="48" t="e">
        <f t="shared" si="9"/>
        <v>#NUM!</v>
      </c>
      <c r="U23" s="48" t="e">
        <f t="shared" si="10"/>
        <v>#N/A</v>
      </c>
      <c r="V23" s="48" t="e">
        <f t="shared" si="11"/>
        <v>#NUM!</v>
      </c>
      <c r="W23" s="48" t="e">
        <f t="shared" si="12"/>
        <v>#NUM!</v>
      </c>
      <c r="X23" s="48" t="e">
        <f t="shared" si="13"/>
        <v>#NUM!</v>
      </c>
      <c r="Y23" s="48" t="e">
        <f t="shared" si="14"/>
        <v>#NUM!</v>
      </c>
      <c r="Z23" s="48" t="e">
        <f t="shared" si="15"/>
        <v>#N/A</v>
      </c>
      <c r="AA23" s="48" t="e">
        <f t="shared" si="16"/>
        <v>#NUM!</v>
      </c>
      <c r="AB23" s="48" t="e">
        <f t="shared" si="17"/>
        <v>#NUM!</v>
      </c>
      <c r="AC23" s="48" t="e">
        <f t="shared" si="18"/>
        <v>#NUM!</v>
      </c>
      <c r="AD23" s="48" t="e">
        <f t="shared" si="19"/>
        <v>#NUM!</v>
      </c>
      <c r="AE23" s="48" t="e">
        <f t="shared" si="20"/>
        <v>#NUM!</v>
      </c>
      <c r="AF23" s="48" t="e">
        <f t="shared" si="21"/>
        <v>#N/A</v>
      </c>
      <c r="AG23" s="48" t="e">
        <f t="shared" si="22"/>
        <v>#NUM!</v>
      </c>
      <c r="AH23" s="48" t="e">
        <f t="shared" si="23"/>
        <v>#NUM!</v>
      </c>
      <c r="AI23" s="48" t="e">
        <f t="shared" si="24"/>
        <v>#NUM!</v>
      </c>
      <c r="AJ23" s="48" t="e">
        <f t="shared" si="25"/>
        <v>#N/A</v>
      </c>
    </row>
    <row r="24" spans="1:36" ht="12.95" customHeight="1" x14ac:dyDescent="0.15">
      <c r="A24" s="75"/>
      <c r="B24" s="135"/>
      <c r="C24" s="136"/>
      <c r="D24" s="47"/>
      <c r="E24" s="47"/>
      <c r="F24" s="4" t="str">
        <f t="shared" si="0"/>
        <v/>
      </c>
      <c r="G24" s="82"/>
      <c r="H24" s="75"/>
      <c r="I24" s="47"/>
      <c r="J24" s="1" t="s">
        <v>15</v>
      </c>
      <c r="K24" s="48" t="e">
        <f t="shared" si="1"/>
        <v>#NUM!</v>
      </c>
      <c r="L24" s="48" t="e">
        <f t="shared" si="2"/>
        <v>#NUM!</v>
      </c>
      <c r="M24" s="48" t="e">
        <f t="shared" si="3"/>
        <v>#NUM!</v>
      </c>
      <c r="N24" s="48" t="e">
        <f t="shared" si="4"/>
        <v>#NUM!</v>
      </c>
      <c r="O24" s="48" t="e">
        <f t="shared" si="5"/>
        <v>#NUM!</v>
      </c>
      <c r="P24" s="48" t="e">
        <f t="shared" si="26"/>
        <v>#N/A</v>
      </c>
      <c r="Q24" s="48" t="e">
        <f t="shared" si="6"/>
        <v>#NUM!</v>
      </c>
      <c r="R24" s="48" t="e">
        <f t="shared" si="7"/>
        <v>#NUM!</v>
      </c>
      <c r="S24" s="48" t="e">
        <f t="shared" si="8"/>
        <v>#NUM!</v>
      </c>
      <c r="T24" s="48" t="e">
        <f t="shared" si="9"/>
        <v>#NUM!</v>
      </c>
      <c r="U24" s="48" t="e">
        <f t="shared" si="10"/>
        <v>#N/A</v>
      </c>
      <c r="V24" s="48" t="e">
        <f t="shared" si="11"/>
        <v>#NUM!</v>
      </c>
      <c r="W24" s="48" t="e">
        <f t="shared" si="12"/>
        <v>#NUM!</v>
      </c>
      <c r="X24" s="48" t="e">
        <f t="shared" si="13"/>
        <v>#NUM!</v>
      </c>
      <c r="Y24" s="48" t="e">
        <f t="shared" si="14"/>
        <v>#NUM!</v>
      </c>
      <c r="Z24" s="48" t="e">
        <f t="shared" si="15"/>
        <v>#N/A</v>
      </c>
      <c r="AA24" s="48" t="e">
        <f t="shared" si="16"/>
        <v>#NUM!</v>
      </c>
      <c r="AB24" s="48" t="e">
        <f t="shared" si="17"/>
        <v>#NUM!</v>
      </c>
      <c r="AC24" s="48" t="e">
        <f t="shared" si="18"/>
        <v>#NUM!</v>
      </c>
      <c r="AD24" s="48" t="e">
        <f t="shared" si="19"/>
        <v>#NUM!</v>
      </c>
      <c r="AE24" s="48" t="e">
        <f t="shared" si="20"/>
        <v>#NUM!</v>
      </c>
      <c r="AF24" s="48" t="e">
        <f t="shared" si="21"/>
        <v>#N/A</v>
      </c>
      <c r="AG24" s="48" t="e">
        <f t="shared" si="22"/>
        <v>#NUM!</v>
      </c>
      <c r="AH24" s="48" t="e">
        <f t="shared" si="23"/>
        <v>#NUM!</v>
      </c>
      <c r="AI24" s="48" t="e">
        <f t="shared" si="24"/>
        <v>#NUM!</v>
      </c>
      <c r="AJ24" s="48" t="e">
        <f t="shared" si="25"/>
        <v>#N/A</v>
      </c>
    </row>
    <row r="25" spans="1:36" ht="12.95" customHeight="1" x14ac:dyDescent="0.15">
      <c r="A25" s="47"/>
      <c r="B25" s="107"/>
      <c r="C25" s="107"/>
      <c r="D25" s="47"/>
      <c r="E25" s="47"/>
      <c r="F25" s="4" t="str">
        <f t="shared" si="0"/>
        <v/>
      </c>
      <c r="G25" s="47"/>
      <c r="H25" s="47"/>
      <c r="I25" s="47"/>
      <c r="J25" s="1" t="s">
        <v>15</v>
      </c>
      <c r="K25" s="48" t="e">
        <f t="shared" si="1"/>
        <v>#NUM!</v>
      </c>
      <c r="L25" s="48" t="e">
        <f t="shared" si="2"/>
        <v>#NUM!</v>
      </c>
      <c r="M25" s="48" t="e">
        <f t="shared" si="3"/>
        <v>#NUM!</v>
      </c>
      <c r="N25" s="48" t="e">
        <f t="shared" si="4"/>
        <v>#NUM!</v>
      </c>
      <c r="O25" s="48" t="e">
        <f t="shared" si="5"/>
        <v>#NUM!</v>
      </c>
      <c r="P25" s="48" t="e">
        <f t="shared" si="26"/>
        <v>#N/A</v>
      </c>
      <c r="Q25" s="48" t="e">
        <f t="shared" si="6"/>
        <v>#NUM!</v>
      </c>
      <c r="R25" s="48" t="e">
        <f t="shared" si="7"/>
        <v>#NUM!</v>
      </c>
      <c r="S25" s="48" t="e">
        <f t="shared" si="8"/>
        <v>#NUM!</v>
      </c>
      <c r="T25" s="48" t="e">
        <f t="shared" si="9"/>
        <v>#NUM!</v>
      </c>
      <c r="U25" s="48" t="e">
        <f t="shared" si="10"/>
        <v>#N/A</v>
      </c>
      <c r="V25" s="48" t="e">
        <f t="shared" si="11"/>
        <v>#NUM!</v>
      </c>
      <c r="W25" s="48" t="e">
        <f t="shared" si="12"/>
        <v>#NUM!</v>
      </c>
      <c r="X25" s="48" t="e">
        <f t="shared" si="13"/>
        <v>#NUM!</v>
      </c>
      <c r="Y25" s="48" t="e">
        <f t="shared" si="14"/>
        <v>#NUM!</v>
      </c>
      <c r="Z25" s="48" t="e">
        <f t="shared" si="15"/>
        <v>#N/A</v>
      </c>
      <c r="AA25" s="48" t="e">
        <f t="shared" si="16"/>
        <v>#NUM!</v>
      </c>
      <c r="AB25" s="48" t="e">
        <f t="shared" si="17"/>
        <v>#NUM!</v>
      </c>
      <c r="AC25" s="48" t="e">
        <f t="shared" si="18"/>
        <v>#NUM!</v>
      </c>
      <c r="AD25" s="48" t="e">
        <f t="shared" si="19"/>
        <v>#NUM!</v>
      </c>
      <c r="AE25" s="48" t="e">
        <f t="shared" si="20"/>
        <v>#NUM!</v>
      </c>
      <c r="AF25" s="48" t="e">
        <f t="shared" si="21"/>
        <v>#N/A</v>
      </c>
      <c r="AG25" s="48" t="e">
        <f t="shared" si="22"/>
        <v>#NUM!</v>
      </c>
      <c r="AH25" s="48" t="e">
        <f t="shared" si="23"/>
        <v>#NUM!</v>
      </c>
      <c r="AI25" s="48" t="e">
        <f t="shared" si="24"/>
        <v>#NUM!</v>
      </c>
      <c r="AJ25" s="48" t="e">
        <f t="shared" si="25"/>
        <v>#N/A</v>
      </c>
    </row>
    <row r="26" spans="1:36" ht="12.95" customHeight="1" x14ac:dyDescent="0.15">
      <c r="A26" s="47"/>
      <c r="B26" s="107"/>
      <c r="C26" s="107"/>
      <c r="D26" s="47"/>
      <c r="E26" s="47"/>
      <c r="F26" s="4" t="str">
        <f t="shared" si="0"/>
        <v/>
      </c>
      <c r="G26" s="47"/>
      <c r="H26" s="47"/>
      <c r="I26" s="47"/>
      <c r="J26" s="1" t="s">
        <v>15</v>
      </c>
      <c r="K26" s="48" t="e">
        <f t="shared" si="1"/>
        <v>#NUM!</v>
      </c>
      <c r="L26" s="48" t="e">
        <f t="shared" si="2"/>
        <v>#NUM!</v>
      </c>
      <c r="M26" s="48" t="e">
        <f t="shared" si="3"/>
        <v>#NUM!</v>
      </c>
      <c r="N26" s="48" t="e">
        <f t="shared" si="4"/>
        <v>#NUM!</v>
      </c>
      <c r="O26" s="48" t="e">
        <f t="shared" si="5"/>
        <v>#NUM!</v>
      </c>
      <c r="P26" s="48" t="e">
        <f t="shared" si="26"/>
        <v>#N/A</v>
      </c>
      <c r="Q26" s="48" t="e">
        <f t="shared" si="6"/>
        <v>#NUM!</v>
      </c>
      <c r="R26" s="48" t="e">
        <f t="shared" si="7"/>
        <v>#NUM!</v>
      </c>
      <c r="S26" s="48" t="e">
        <f t="shared" si="8"/>
        <v>#NUM!</v>
      </c>
      <c r="T26" s="48" t="e">
        <f t="shared" si="9"/>
        <v>#NUM!</v>
      </c>
      <c r="U26" s="48" t="e">
        <f t="shared" si="10"/>
        <v>#N/A</v>
      </c>
      <c r="V26" s="48" t="e">
        <f t="shared" si="11"/>
        <v>#NUM!</v>
      </c>
      <c r="W26" s="48" t="e">
        <f t="shared" si="12"/>
        <v>#NUM!</v>
      </c>
      <c r="X26" s="48" t="e">
        <f t="shared" si="13"/>
        <v>#NUM!</v>
      </c>
      <c r="Y26" s="48" t="e">
        <f t="shared" si="14"/>
        <v>#NUM!</v>
      </c>
      <c r="Z26" s="48" t="e">
        <f t="shared" si="15"/>
        <v>#N/A</v>
      </c>
      <c r="AA26" s="48" t="e">
        <f t="shared" si="16"/>
        <v>#NUM!</v>
      </c>
      <c r="AB26" s="48" t="e">
        <f t="shared" si="17"/>
        <v>#NUM!</v>
      </c>
      <c r="AC26" s="48" t="e">
        <f t="shared" si="18"/>
        <v>#NUM!</v>
      </c>
      <c r="AD26" s="48" t="e">
        <f t="shared" si="19"/>
        <v>#NUM!</v>
      </c>
      <c r="AE26" s="48" t="e">
        <f t="shared" si="20"/>
        <v>#NUM!</v>
      </c>
      <c r="AF26" s="48" t="e">
        <f t="shared" si="21"/>
        <v>#N/A</v>
      </c>
      <c r="AG26" s="48" t="e">
        <f t="shared" si="22"/>
        <v>#NUM!</v>
      </c>
      <c r="AH26" s="48" t="e">
        <f t="shared" si="23"/>
        <v>#NUM!</v>
      </c>
      <c r="AI26" s="48" t="e">
        <f t="shared" si="24"/>
        <v>#NUM!</v>
      </c>
      <c r="AJ26" s="48" t="e">
        <f t="shared" si="25"/>
        <v>#N/A</v>
      </c>
    </row>
    <row r="27" spans="1:36" ht="12.95" customHeight="1" x14ac:dyDescent="0.15">
      <c r="A27" s="47"/>
      <c r="B27" s="107"/>
      <c r="C27" s="107"/>
      <c r="D27" s="47"/>
      <c r="E27" s="47"/>
      <c r="F27" s="4" t="str">
        <f t="shared" si="0"/>
        <v/>
      </c>
      <c r="G27" s="47"/>
      <c r="H27" s="47"/>
      <c r="I27" s="47"/>
      <c r="J27" s="1" t="s">
        <v>15</v>
      </c>
      <c r="K27" s="48" t="e">
        <f t="shared" si="1"/>
        <v>#NUM!</v>
      </c>
      <c r="L27" s="48" t="e">
        <f t="shared" si="2"/>
        <v>#NUM!</v>
      </c>
      <c r="M27" s="48" t="e">
        <f t="shared" si="3"/>
        <v>#NUM!</v>
      </c>
      <c r="N27" s="48" t="e">
        <f t="shared" si="4"/>
        <v>#NUM!</v>
      </c>
      <c r="O27" s="48" t="e">
        <f t="shared" si="5"/>
        <v>#NUM!</v>
      </c>
      <c r="P27" s="48" t="e">
        <f t="shared" si="26"/>
        <v>#N/A</v>
      </c>
      <c r="Q27" s="48" t="e">
        <f t="shared" si="6"/>
        <v>#NUM!</v>
      </c>
      <c r="R27" s="48" t="e">
        <f t="shared" si="7"/>
        <v>#NUM!</v>
      </c>
      <c r="S27" s="48" t="e">
        <f t="shared" si="8"/>
        <v>#NUM!</v>
      </c>
      <c r="T27" s="48" t="e">
        <f t="shared" si="9"/>
        <v>#NUM!</v>
      </c>
      <c r="U27" s="48" t="e">
        <f t="shared" si="10"/>
        <v>#N/A</v>
      </c>
      <c r="V27" s="48" t="e">
        <f t="shared" si="11"/>
        <v>#NUM!</v>
      </c>
      <c r="W27" s="48" t="e">
        <f t="shared" si="12"/>
        <v>#NUM!</v>
      </c>
      <c r="X27" s="48" t="e">
        <f t="shared" si="13"/>
        <v>#NUM!</v>
      </c>
      <c r="Y27" s="48" t="e">
        <f t="shared" si="14"/>
        <v>#NUM!</v>
      </c>
      <c r="Z27" s="48" t="e">
        <f t="shared" si="15"/>
        <v>#N/A</v>
      </c>
      <c r="AA27" s="48" t="e">
        <f t="shared" si="16"/>
        <v>#NUM!</v>
      </c>
      <c r="AB27" s="48" t="e">
        <f t="shared" si="17"/>
        <v>#NUM!</v>
      </c>
      <c r="AC27" s="48" t="e">
        <f t="shared" si="18"/>
        <v>#NUM!</v>
      </c>
      <c r="AD27" s="48" t="e">
        <f t="shared" si="19"/>
        <v>#NUM!</v>
      </c>
      <c r="AE27" s="48" t="e">
        <f t="shared" si="20"/>
        <v>#NUM!</v>
      </c>
      <c r="AF27" s="48" t="e">
        <f t="shared" si="21"/>
        <v>#N/A</v>
      </c>
      <c r="AG27" s="48" t="e">
        <f t="shared" si="22"/>
        <v>#NUM!</v>
      </c>
      <c r="AH27" s="48" t="e">
        <f t="shared" si="23"/>
        <v>#NUM!</v>
      </c>
      <c r="AI27" s="48" t="e">
        <f t="shared" si="24"/>
        <v>#NUM!</v>
      </c>
      <c r="AJ27" s="48" t="e">
        <f t="shared" si="25"/>
        <v>#N/A</v>
      </c>
    </row>
    <row r="28" spans="1:36" ht="12.95" customHeight="1" x14ac:dyDescent="0.15">
      <c r="A28" s="47"/>
      <c r="B28" s="107"/>
      <c r="C28" s="107"/>
      <c r="D28" s="47"/>
      <c r="E28" s="47"/>
      <c r="F28" s="4" t="str">
        <f t="shared" si="0"/>
        <v/>
      </c>
      <c r="G28" s="47"/>
      <c r="H28" s="47"/>
      <c r="I28" s="47"/>
      <c r="J28" s="1" t="s">
        <v>15</v>
      </c>
      <c r="K28" s="48" t="e">
        <f t="shared" si="1"/>
        <v>#NUM!</v>
      </c>
      <c r="L28" s="48" t="e">
        <f t="shared" si="2"/>
        <v>#NUM!</v>
      </c>
      <c r="M28" s="48" t="e">
        <f t="shared" si="3"/>
        <v>#NUM!</v>
      </c>
      <c r="N28" s="66" t="e">
        <f t="shared" si="4"/>
        <v>#NUM!</v>
      </c>
      <c r="O28" s="48" t="e">
        <f t="shared" si="5"/>
        <v>#NUM!</v>
      </c>
      <c r="P28" s="48" t="e">
        <f t="shared" si="26"/>
        <v>#N/A</v>
      </c>
      <c r="Q28" s="48" t="e">
        <f t="shared" si="6"/>
        <v>#NUM!</v>
      </c>
      <c r="R28" s="48" t="e">
        <f t="shared" si="7"/>
        <v>#NUM!</v>
      </c>
      <c r="S28" s="48" t="e">
        <f t="shared" si="8"/>
        <v>#NUM!</v>
      </c>
      <c r="T28" s="48" t="e">
        <f t="shared" si="9"/>
        <v>#NUM!</v>
      </c>
      <c r="U28" s="48" t="e">
        <f t="shared" si="10"/>
        <v>#N/A</v>
      </c>
      <c r="V28" s="48" t="e">
        <f t="shared" si="11"/>
        <v>#NUM!</v>
      </c>
      <c r="W28" s="48" t="e">
        <f t="shared" si="12"/>
        <v>#NUM!</v>
      </c>
      <c r="X28" s="48" t="e">
        <f t="shared" si="13"/>
        <v>#NUM!</v>
      </c>
      <c r="Y28" s="48" t="e">
        <f t="shared" si="14"/>
        <v>#NUM!</v>
      </c>
      <c r="Z28" s="48" t="e">
        <f t="shared" si="15"/>
        <v>#N/A</v>
      </c>
      <c r="AA28" s="48" t="e">
        <f t="shared" si="16"/>
        <v>#NUM!</v>
      </c>
      <c r="AB28" s="48" t="e">
        <f t="shared" si="17"/>
        <v>#NUM!</v>
      </c>
      <c r="AC28" s="48" t="e">
        <f t="shared" si="18"/>
        <v>#NUM!</v>
      </c>
      <c r="AD28" s="48" t="e">
        <f t="shared" si="19"/>
        <v>#NUM!</v>
      </c>
      <c r="AE28" s="48" t="e">
        <f t="shared" si="20"/>
        <v>#NUM!</v>
      </c>
      <c r="AF28" s="48" t="e">
        <f t="shared" si="21"/>
        <v>#N/A</v>
      </c>
      <c r="AG28" s="48" t="e">
        <f t="shared" si="22"/>
        <v>#NUM!</v>
      </c>
      <c r="AH28" s="48" t="e">
        <f t="shared" si="23"/>
        <v>#NUM!</v>
      </c>
      <c r="AI28" s="48" t="e">
        <f t="shared" si="24"/>
        <v>#NUM!</v>
      </c>
      <c r="AJ28" s="48" t="e">
        <f t="shared" si="25"/>
        <v>#N/A</v>
      </c>
    </row>
    <row r="29" spans="1:36" ht="12.95" customHeight="1" x14ac:dyDescent="0.15">
      <c r="A29" s="47"/>
      <c r="B29" s="107"/>
      <c r="C29" s="107"/>
      <c r="D29" s="47"/>
      <c r="E29" s="47"/>
      <c r="F29" s="4" t="str">
        <f t="shared" si="0"/>
        <v/>
      </c>
      <c r="G29" s="47"/>
      <c r="H29" s="47"/>
      <c r="I29" s="47"/>
      <c r="J29" s="1" t="s">
        <v>15</v>
      </c>
      <c r="K29" s="48" t="e">
        <f t="shared" si="1"/>
        <v>#NUM!</v>
      </c>
      <c r="L29" s="48" t="e">
        <f t="shared" si="2"/>
        <v>#NUM!</v>
      </c>
      <c r="M29" s="48" t="e">
        <f t="shared" si="3"/>
        <v>#NUM!</v>
      </c>
      <c r="N29" s="48" t="e">
        <f t="shared" si="4"/>
        <v>#NUM!</v>
      </c>
      <c r="O29" s="48" t="e">
        <f t="shared" si="5"/>
        <v>#NUM!</v>
      </c>
      <c r="P29" s="48" t="e">
        <f t="shared" si="26"/>
        <v>#N/A</v>
      </c>
      <c r="Q29" s="48" t="e">
        <f t="shared" si="6"/>
        <v>#NUM!</v>
      </c>
      <c r="R29" s="48" t="e">
        <f t="shared" si="7"/>
        <v>#NUM!</v>
      </c>
      <c r="S29" s="48" t="e">
        <f t="shared" si="8"/>
        <v>#NUM!</v>
      </c>
      <c r="T29" s="48" t="e">
        <f t="shared" si="9"/>
        <v>#NUM!</v>
      </c>
      <c r="U29" s="48" t="e">
        <f t="shared" si="10"/>
        <v>#N/A</v>
      </c>
      <c r="V29" s="48" t="e">
        <f t="shared" si="11"/>
        <v>#NUM!</v>
      </c>
      <c r="W29" s="48" t="e">
        <f t="shared" si="12"/>
        <v>#NUM!</v>
      </c>
      <c r="X29" s="48" t="e">
        <f t="shared" si="13"/>
        <v>#NUM!</v>
      </c>
      <c r="Y29" s="48" t="e">
        <f t="shared" si="14"/>
        <v>#NUM!</v>
      </c>
      <c r="Z29" s="48" t="e">
        <f t="shared" si="15"/>
        <v>#N/A</v>
      </c>
      <c r="AA29" s="48" t="e">
        <f t="shared" si="16"/>
        <v>#NUM!</v>
      </c>
      <c r="AB29" s="48" t="e">
        <f t="shared" si="17"/>
        <v>#NUM!</v>
      </c>
      <c r="AC29" s="48" t="e">
        <f t="shared" si="18"/>
        <v>#NUM!</v>
      </c>
      <c r="AD29" s="48" t="e">
        <f t="shared" si="19"/>
        <v>#NUM!</v>
      </c>
      <c r="AE29" s="48" t="e">
        <f t="shared" si="20"/>
        <v>#NUM!</v>
      </c>
      <c r="AF29" s="48" t="e">
        <f t="shared" si="21"/>
        <v>#N/A</v>
      </c>
      <c r="AG29" s="48" t="e">
        <f t="shared" si="22"/>
        <v>#NUM!</v>
      </c>
      <c r="AH29" s="48" t="e">
        <f t="shared" si="23"/>
        <v>#NUM!</v>
      </c>
      <c r="AI29" s="48" t="e">
        <f t="shared" si="24"/>
        <v>#NUM!</v>
      </c>
      <c r="AJ29" s="48" t="e">
        <f t="shared" si="25"/>
        <v>#N/A</v>
      </c>
    </row>
    <row r="30" spans="1:36" ht="12.95" customHeight="1" x14ac:dyDescent="0.15">
      <c r="A30" s="47"/>
      <c r="B30" s="107"/>
      <c r="C30" s="107"/>
      <c r="D30" s="47"/>
      <c r="E30" s="47"/>
      <c r="F30" s="4" t="str">
        <f t="shared" si="0"/>
        <v/>
      </c>
      <c r="G30" s="47"/>
      <c r="H30" s="47"/>
      <c r="I30" s="47"/>
      <c r="J30" s="1" t="s">
        <v>15</v>
      </c>
      <c r="K30" s="48" t="e">
        <f t="shared" si="1"/>
        <v>#NUM!</v>
      </c>
      <c r="L30" s="48" t="e">
        <f t="shared" si="2"/>
        <v>#NUM!</v>
      </c>
      <c r="M30" s="48" t="e">
        <f t="shared" si="3"/>
        <v>#NUM!</v>
      </c>
      <c r="N30" s="48" t="e">
        <f t="shared" si="4"/>
        <v>#NUM!</v>
      </c>
      <c r="O30" s="48" t="e">
        <f t="shared" si="5"/>
        <v>#NUM!</v>
      </c>
      <c r="P30" s="48" t="e">
        <f t="shared" si="26"/>
        <v>#N/A</v>
      </c>
      <c r="Q30" s="48" t="e">
        <f t="shared" si="6"/>
        <v>#NUM!</v>
      </c>
      <c r="R30" s="48" t="e">
        <f t="shared" si="7"/>
        <v>#NUM!</v>
      </c>
      <c r="S30" s="48" t="e">
        <f t="shared" si="8"/>
        <v>#NUM!</v>
      </c>
      <c r="T30" s="48" t="e">
        <f t="shared" si="9"/>
        <v>#NUM!</v>
      </c>
      <c r="U30" s="48" t="e">
        <f t="shared" si="10"/>
        <v>#N/A</v>
      </c>
      <c r="V30" s="48" t="e">
        <f t="shared" si="11"/>
        <v>#NUM!</v>
      </c>
      <c r="W30" s="48" t="e">
        <f t="shared" si="12"/>
        <v>#NUM!</v>
      </c>
      <c r="X30" s="48" t="e">
        <f t="shared" si="13"/>
        <v>#NUM!</v>
      </c>
      <c r="Y30" s="48" t="e">
        <f t="shared" si="14"/>
        <v>#NUM!</v>
      </c>
      <c r="Z30" s="48" t="e">
        <f t="shared" si="15"/>
        <v>#N/A</v>
      </c>
      <c r="AA30" s="48" t="e">
        <f t="shared" si="16"/>
        <v>#NUM!</v>
      </c>
      <c r="AB30" s="48" t="e">
        <f t="shared" si="17"/>
        <v>#NUM!</v>
      </c>
      <c r="AC30" s="48" t="e">
        <f t="shared" si="18"/>
        <v>#NUM!</v>
      </c>
      <c r="AD30" s="48" t="e">
        <f t="shared" si="19"/>
        <v>#NUM!</v>
      </c>
      <c r="AE30" s="48" t="e">
        <f t="shared" si="20"/>
        <v>#NUM!</v>
      </c>
      <c r="AF30" s="48" t="e">
        <f t="shared" si="21"/>
        <v>#N/A</v>
      </c>
      <c r="AG30" s="48" t="e">
        <f t="shared" si="22"/>
        <v>#NUM!</v>
      </c>
      <c r="AH30" s="48" t="e">
        <f t="shared" si="23"/>
        <v>#NUM!</v>
      </c>
      <c r="AI30" s="48" t="e">
        <f t="shared" si="24"/>
        <v>#NUM!</v>
      </c>
      <c r="AJ30" s="48" t="e">
        <f t="shared" si="25"/>
        <v>#N/A</v>
      </c>
    </row>
    <row r="31" spans="1:36" ht="12.95" customHeight="1" x14ac:dyDescent="0.15">
      <c r="A31" s="47"/>
      <c r="B31" s="107"/>
      <c r="C31" s="107"/>
      <c r="D31" s="47"/>
      <c r="E31" s="47"/>
      <c r="F31" s="4" t="str">
        <f t="shared" si="0"/>
        <v/>
      </c>
      <c r="G31" s="47"/>
      <c r="H31" s="47"/>
      <c r="I31" s="47"/>
      <c r="J31" s="1" t="s">
        <v>15</v>
      </c>
      <c r="K31" s="48" t="e">
        <f t="shared" si="1"/>
        <v>#NUM!</v>
      </c>
      <c r="L31" s="48" t="e">
        <f t="shared" si="2"/>
        <v>#NUM!</v>
      </c>
      <c r="M31" s="48" t="e">
        <f t="shared" si="3"/>
        <v>#NUM!</v>
      </c>
      <c r="N31" s="48" t="e">
        <f t="shared" si="4"/>
        <v>#NUM!</v>
      </c>
      <c r="O31" s="48" t="e">
        <f t="shared" si="5"/>
        <v>#NUM!</v>
      </c>
      <c r="P31" s="48" t="e">
        <f t="shared" si="26"/>
        <v>#N/A</v>
      </c>
      <c r="Q31" s="48" t="e">
        <f t="shared" si="6"/>
        <v>#NUM!</v>
      </c>
      <c r="R31" s="48" t="e">
        <f t="shared" si="7"/>
        <v>#NUM!</v>
      </c>
      <c r="S31" s="48" t="e">
        <f t="shared" si="8"/>
        <v>#NUM!</v>
      </c>
      <c r="T31" s="48" t="e">
        <f t="shared" si="9"/>
        <v>#NUM!</v>
      </c>
      <c r="U31" s="48" t="e">
        <f t="shared" si="10"/>
        <v>#N/A</v>
      </c>
      <c r="V31" s="48" t="e">
        <f t="shared" si="11"/>
        <v>#NUM!</v>
      </c>
      <c r="W31" s="48" t="e">
        <f t="shared" si="12"/>
        <v>#NUM!</v>
      </c>
      <c r="X31" s="48" t="e">
        <f t="shared" si="13"/>
        <v>#NUM!</v>
      </c>
      <c r="Y31" s="48" t="e">
        <f t="shared" si="14"/>
        <v>#NUM!</v>
      </c>
      <c r="Z31" s="48" t="e">
        <f t="shared" si="15"/>
        <v>#N/A</v>
      </c>
      <c r="AA31" s="48" t="e">
        <f t="shared" si="16"/>
        <v>#NUM!</v>
      </c>
      <c r="AB31" s="48" t="e">
        <f t="shared" si="17"/>
        <v>#NUM!</v>
      </c>
      <c r="AC31" s="48" t="e">
        <f t="shared" si="18"/>
        <v>#NUM!</v>
      </c>
      <c r="AD31" s="48" t="e">
        <f t="shared" si="19"/>
        <v>#NUM!</v>
      </c>
      <c r="AE31" s="48" t="e">
        <f t="shared" si="20"/>
        <v>#NUM!</v>
      </c>
      <c r="AF31" s="48" t="e">
        <f t="shared" si="21"/>
        <v>#N/A</v>
      </c>
      <c r="AG31" s="48" t="e">
        <f t="shared" si="22"/>
        <v>#NUM!</v>
      </c>
      <c r="AH31" s="48" t="e">
        <f t="shared" si="23"/>
        <v>#NUM!</v>
      </c>
      <c r="AI31" s="48" t="e">
        <f t="shared" si="24"/>
        <v>#NUM!</v>
      </c>
      <c r="AJ31" s="48" t="e">
        <f t="shared" si="25"/>
        <v>#N/A</v>
      </c>
    </row>
    <row r="32" spans="1:36" ht="12.95" customHeight="1" x14ac:dyDescent="0.15">
      <c r="A32" s="47"/>
      <c r="B32" s="107"/>
      <c r="C32" s="107"/>
      <c r="D32" s="47"/>
      <c r="E32" s="47"/>
      <c r="F32" s="4" t="str">
        <f t="shared" si="0"/>
        <v/>
      </c>
      <c r="G32" s="47"/>
      <c r="H32" s="47"/>
      <c r="I32" s="47"/>
      <c r="J32" s="1" t="s">
        <v>15</v>
      </c>
      <c r="K32" s="48" t="e">
        <f t="shared" si="1"/>
        <v>#NUM!</v>
      </c>
      <c r="L32" s="48" t="e">
        <f t="shared" si="2"/>
        <v>#NUM!</v>
      </c>
      <c r="M32" s="48" t="e">
        <f t="shared" si="3"/>
        <v>#NUM!</v>
      </c>
      <c r="N32" s="48" t="e">
        <f t="shared" si="4"/>
        <v>#NUM!</v>
      </c>
      <c r="O32" s="48" t="e">
        <f t="shared" si="5"/>
        <v>#NUM!</v>
      </c>
      <c r="P32" s="48" t="e">
        <f t="shared" si="26"/>
        <v>#N/A</v>
      </c>
      <c r="Q32" s="48" t="e">
        <f t="shared" si="6"/>
        <v>#NUM!</v>
      </c>
      <c r="R32" s="48" t="e">
        <f t="shared" si="7"/>
        <v>#NUM!</v>
      </c>
      <c r="S32" s="48" t="e">
        <f t="shared" si="8"/>
        <v>#NUM!</v>
      </c>
      <c r="T32" s="48" t="e">
        <f t="shared" si="9"/>
        <v>#NUM!</v>
      </c>
      <c r="U32" s="48" t="e">
        <f t="shared" si="10"/>
        <v>#N/A</v>
      </c>
      <c r="V32" s="48" t="e">
        <f t="shared" si="11"/>
        <v>#NUM!</v>
      </c>
      <c r="W32" s="48" t="e">
        <f t="shared" si="12"/>
        <v>#NUM!</v>
      </c>
      <c r="X32" s="48" t="e">
        <f t="shared" si="13"/>
        <v>#NUM!</v>
      </c>
      <c r="Y32" s="48" t="e">
        <f t="shared" si="14"/>
        <v>#NUM!</v>
      </c>
      <c r="Z32" s="48" t="e">
        <f t="shared" si="15"/>
        <v>#N/A</v>
      </c>
      <c r="AA32" s="48" t="e">
        <f t="shared" si="16"/>
        <v>#NUM!</v>
      </c>
      <c r="AB32" s="48" t="e">
        <f t="shared" si="17"/>
        <v>#NUM!</v>
      </c>
      <c r="AC32" s="48" t="e">
        <f t="shared" si="18"/>
        <v>#NUM!</v>
      </c>
      <c r="AD32" s="48" t="e">
        <f t="shared" si="19"/>
        <v>#NUM!</v>
      </c>
      <c r="AE32" s="48" t="e">
        <f t="shared" si="20"/>
        <v>#NUM!</v>
      </c>
      <c r="AF32" s="48" t="e">
        <f t="shared" si="21"/>
        <v>#N/A</v>
      </c>
      <c r="AG32" s="48" t="e">
        <f t="shared" si="22"/>
        <v>#NUM!</v>
      </c>
      <c r="AH32" s="48" t="e">
        <f t="shared" si="23"/>
        <v>#NUM!</v>
      </c>
      <c r="AI32" s="48" t="e">
        <f t="shared" si="24"/>
        <v>#NUM!</v>
      </c>
      <c r="AJ32" s="48" t="e">
        <f t="shared" si="25"/>
        <v>#N/A</v>
      </c>
    </row>
    <row r="33" spans="1:36" ht="12.95" customHeight="1" x14ac:dyDescent="0.15">
      <c r="A33" s="47"/>
      <c r="B33" s="107"/>
      <c r="C33" s="107"/>
      <c r="D33" s="47"/>
      <c r="E33" s="47"/>
      <c r="F33" s="4" t="str">
        <f t="shared" si="0"/>
        <v/>
      </c>
      <c r="G33" s="47"/>
      <c r="H33" s="47"/>
      <c r="I33" s="47"/>
      <c r="J33" s="1" t="s">
        <v>15</v>
      </c>
      <c r="K33" s="48" t="e">
        <f t="shared" si="1"/>
        <v>#NUM!</v>
      </c>
      <c r="L33" s="48" t="e">
        <f t="shared" si="2"/>
        <v>#NUM!</v>
      </c>
      <c r="M33" s="48" t="e">
        <f t="shared" si="3"/>
        <v>#NUM!</v>
      </c>
      <c r="N33" s="48" t="e">
        <f t="shared" si="4"/>
        <v>#NUM!</v>
      </c>
      <c r="O33" s="48" t="e">
        <f t="shared" si="5"/>
        <v>#NUM!</v>
      </c>
      <c r="P33" s="48" t="e">
        <f t="shared" si="26"/>
        <v>#N/A</v>
      </c>
      <c r="Q33" s="48" t="e">
        <f t="shared" si="6"/>
        <v>#NUM!</v>
      </c>
      <c r="R33" s="48" t="e">
        <f t="shared" si="7"/>
        <v>#NUM!</v>
      </c>
      <c r="S33" s="48" t="e">
        <f t="shared" si="8"/>
        <v>#NUM!</v>
      </c>
      <c r="T33" s="48" t="e">
        <f t="shared" si="9"/>
        <v>#NUM!</v>
      </c>
      <c r="U33" s="48" t="e">
        <f t="shared" si="10"/>
        <v>#N/A</v>
      </c>
      <c r="V33" s="48" t="e">
        <f t="shared" si="11"/>
        <v>#NUM!</v>
      </c>
      <c r="W33" s="48" t="e">
        <f t="shared" si="12"/>
        <v>#NUM!</v>
      </c>
      <c r="X33" s="48" t="e">
        <f t="shared" si="13"/>
        <v>#NUM!</v>
      </c>
      <c r="Y33" s="48" t="e">
        <f t="shared" si="14"/>
        <v>#NUM!</v>
      </c>
      <c r="Z33" s="48" t="e">
        <f t="shared" si="15"/>
        <v>#N/A</v>
      </c>
      <c r="AA33" s="48" t="e">
        <f t="shared" si="16"/>
        <v>#NUM!</v>
      </c>
      <c r="AB33" s="48" t="e">
        <f t="shared" si="17"/>
        <v>#NUM!</v>
      </c>
      <c r="AC33" s="48" t="e">
        <f t="shared" si="18"/>
        <v>#NUM!</v>
      </c>
      <c r="AD33" s="48" t="e">
        <f t="shared" si="19"/>
        <v>#NUM!</v>
      </c>
      <c r="AE33" s="48" t="e">
        <f t="shared" si="20"/>
        <v>#NUM!</v>
      </c>
      <c r="AF33" s="48" t="e">
        <f t="shared" si="21"/>
        <v>#N/A</v>
      </c>
      <c r="AG33" s="48" t="e">
        <f t="shared" si="22"/>
        <v>#NUM!</v>
      </c>
      <c r="AH33" s="48" t="e">
        <f t="shared" si="23"/>
        <v>#NUM!</v>
      </c>
      <c r="AI33" s="48" t="e">
        <f t="shared" si="24"/>
        <v>#NUM!</v>
      </c>
      <c r="AJ33" s="48" t="e">
        <f t="shared" si="25"/>
        <v>#N/A</v>
      </c>
    </row>
    <row r="34" spans="1:36" ht="12.95" customHeight="1" x14ac:dyDescent="0.15">
      <c r="A34" s="47"/>
      <c r="B34" s="107"/>
      <c r="C34" s="107"/>
      <c r="D34" s="47"/>
      <c r="E34" s="47"/>
      <c r="F34" s="4" t="str">
        <f t="shared" si="0"/>
        <v/>
      </c>
      <c r="G34" s="47"/>
      <c r="H34" s="47"/>
      <c r="I34" s="47"/>
      <c r="K34" s="48" t="e">
        <f t="shared" si="1"/>
        <v>#NUM!</v>
      </c>
      <c r="L34" s="48" t="e">
        <f t="shared" si="2"/>
        <v>#NUM!</v>
      </c>
      <c r="M34" s="48" t="e">
        <f t="shared" si="3"/>
        <v>#NUM!</v>
      </c>
      <c r="N34" s="48" t="e">
        <f t="shared" si="4"/>
        <v>#NUM!</v>
      </c>
      <c r="O34" s="48" t="e">
        <f t="shared" si="5"/>
        <v>#NUM!</v>
      </c>
      <c r="P34" s="48" t="e">
        <f t="shared" si="26"/>
        <v>#N/A</v>
      </c>
      <c r="Q34" s="48" t="e">
        <f t="shared" si="6"/>
        <v>#NUM!</v>
      </c>
      <c r="R34" s="48" t="e">
        <f t="shared" si="7"/>
        <v>#NUM!</v>
      </c>
      <c r="S34" s="48" t="e">
        <f t="shared" si="8"/>
        <v>#NUM!</v>
      </c>
      <c r="T34" s="48" t="e">
        <f t="shared" si="9"/>
        <v>#NUM!</v>
      </c>
      <c r="U34" s="48" t="e">
        <f t="shared" si="10"/>
        <v>#N/A</v>
      </c>
      <c r="V34" s="48" t="e">
        <f t="shared" si="11"/>
        <v>#NUM!</v>
      </c>
      <c r="W34" s="48" t="e">
        <f t="shared" si="12"/>
        <v>#NUM!</v>
      </c>
      <c r="X34" s="48" t="e">
        <f t="shared" si="13"/>
        <v>#NUM!</v>
      </c>
      <c r="Y34" s="48" t="e">
        <f t="shared" si="14"/>
        <v>#NUM!</v>
      </c>
      <c r="Z34" s="48" t="e">
        <f t="shared" si="15"/>
        <v>#N/A</v>
      </c>
      <c r="AA34" s="48" t="e">
        <f t="shared" si="16"/>
        <v>#NUM!</v>
      </c>
      <c r="AB34" s="48" t="e">
        <f t="shared" si="17"/>
        <v>#NUM!</v>
      </c>
      <c r="AC34" s="48" t="e">
        <f t="shared" si="18"/>
        <v>#NUM!</v>
      </c>
      <c r="AD34" s="48" t="e">
        <f t="shared" si="19"/>
        <v>#NUM!</v>
      </c>
      <c r="AE34" s="48" t="e">
        <f t="shared" si="20"/>
        <v>#NUM!</v>
      </c>
      <c r="AF34" s="48" t="e">
        <f t="shared" si="21"/>
        <v>#N/A</v>
      </c>
      <c r="AG34" s="48" t="e">
        <f t="shared" si="22"/>
        <v>#NUM!</v>
      </c>
      <c r="AH34" s="48" t="e">
        <f t="shared" si="23"/>
        <v>#NUM!</v>
      </c>
      <c r="AI34" s="48" t="e">
        <f t="shared" si="24"/>
        <v>#NUM!</v>
      </c>
      <c r="AJ34" s="48" t="e">
        <f t="shared" si="25"/>
        <v>#N/A</v>
      </c>
    </row>
    <row r="35" spans="1:36" ht="12.95" customHeight="1" x14ac:dyDescent="0.15">
      <c r="A35" s="47"/>
      <c r="B35" s="107"/>
      <c r="C35" s="107"/>
      <c r="D35" s="47"/>
      <c r="E35" s="47"/>
      <c r="F35" s="4" t="str">
        <f t="shared" si="0"/>
        <v/>
      </c>
      <c r="G35" s="47"/>
      <c r="H35" s="47"/>
      <c r="I35" s="47"/>
      <c r="K35" s="48" t="e">
        <f t="shared" si="1"/>
        <v>#NUM!</v>
      </c>
      <c r="L35" s="48" t="e">
        <f t="shared" si="2"/>
        <v>#NUM!</v>
      </c>
      <c r="M35" s="48" t="e">
        <f t="shared" si="3"/>
        <v>#NUM!</v>
      </c>
      <c r="N35" s="48" t="e">
        <f t="shared" si="4"/>
        <v>#NUM!</v>
      </c>
      <c r="O35" s="48" t="e">
        <f t="shared" si="5"/>
        <v>#NUM!</v>
      </c>
      <c r="P35" s="48" t="e">
        <f t="shared" si="26"/>
        <v>#N/A</v>
      </c>
      <c r="Q35" s="48" t="e">
        <f t="shared" si="6"/>
        <v>#NUM!</v>
      </c>
      <c r="R35" s="48" t="e">
        <f t="shared" si="7"/>
        <v>#NUM!</v>
      </c>
      <c r="S35" s="48" t="e">
        <f t="shared" si="8"/>
        <v>#NUM!</v>
      </c>
      <c r="T35" s="48" t="e">
        <f t="shared" si="9"/>
        <v>#NUM!</v>
      </c>
      <c r="U35" s="48" t="e">
        <f t="shared" si="10"/>
        <v>#N/A</v>
      </c>
      <c r="V35" s="48" t="e">
        <f t="shared" si="11"/>
        <v>#NUM!</v>
      </c>
      <c r="W35" s="48" t="e">
        <f t="shared" si="12"/>
        <v>#NUM!</v>
      </c>
      <c r="X35" s="48" t="e">
        <f t="shared" si="13"/>
        <v>#NUM!</v>
      </c>
      <c r="Y35" s="48" t="e">
        <f t="shared" si="14"/>
        <v>#NUM!</v>
      </c>
      <c r="Z35" s="48" t="e">
        <f t="shared" si="15"/>
        <v>#N/A</v>
      </c>
      <c r="AA35" s="48" t="e">
        <f t="shared" si="16"/>
        <v>#NUM!</v>
      </c>
      <c r="AB35" s="48" t="e">
        <f t="shared" si="17"/>
        <v>#NUM!</v>
      </c>
      <c r="AC35" s="48" t="e">
        <f t="shared" si="18"/>
        <v>#NUM!</v>
      </c>
      <c r="AD35" s="48" t="e">
        <f t="shared" si="19"/>
        <v>#NUM!</v>
      </c>
      <c r="AE35" s="48" t="e">
        <f t="shared" si="20"/>
        <v>#NUM!</v>
      </c>
      <c r="AF35" s="48" t="e">
        <f t="shared" si="21"/>
        <v>#N/A</v>
      </c>
      <c r="AG35" s="48" t="e">
        <f t="shared" si="22"/>
        <v>#NUM!</v>
      </c>
      <c r="AH35" s="48" t="e">
        <f t="shared" si="23"/>
        <v>#NUM!</v>
      </c>
      <c r="AI35" s="48" t="e">
        <f t="shared" si="24"/>
        <v>#NUM!</v>
      </c>
      <c r="AJ35" s="48" t="e">
        <f t="shared" si="25"/>
        <v>#N/A</v>
      </c>
    </row>
    <row r="36" spans="1:36" ht="12.95" customHeight="1" x14ac:dyDescent="0.15">
      <c r="A36" s="47"/>
      <c r="B36" s="107"/>
      <c r="C36" s="107"/>
      <c r="D36" s="47"/>
      <c r="E36" s="47"/>
      <c r="F36" s="4" t="str">
        <f t="shared" si="0"/>
        <v/>
      </c>
      <c r="G36" s="47"/>
      <c r="H36" s="47"/>
      <c r="I36" s="47"/>
      <c r="K36" s="48" t="e">
        <f t="shared" si="1"/>
        <v>#NUM!</v>
      </c>
      <c r="L36" s="48" t="e">
        <f t="shared" si="2"/>
        <v>#NUM!</v>
      </c>
      <c r="M36" s="48" t="e">
        <f t="shared" si="3"/>
        <v>#NUM!</v>
      </c>
      <c r="N36" s="48" t="e">
        <f t="shared" si="4"/>
        <v>#NUM!</v>
      </c>
      <c r="O36" s="48" t="e">
        <f t="shared" si="5"/>
        <v>#NUM!</v>
      </c>
      <c r="P36" s="48" t="e">
        <f t="shared" si="26"/>
        <v>#N/A</v>
      </c>
      <c r="Q36" s="48" t="e">
        <f t="shared" si="6"/>
        <v>#NUM!</v>
      </c>
      <c r="R36" s="48" t="e">
        <f t="shared" si="7"/>
        <v>#NUM!</v>
      </c>
      <c r="S36" s="48" t="e">
        <f t="shared" si="8"/>
        <v>#NUM!</v>
      </c>
      <c r="T36" s="48" t="e">
        <f t="shared" si="9"/>
        <v>#NUM!</v>
      </c>
      <c r="U36" s="48" t="e">
        <f t="shared" si="10"/>
        <v>#N/A</v>
      </c>
      <c r="V36" s="48" t="e">
        <f t="shared" si="11"/>
        <v>#NUM!</v>
      </c>
      <c r="W36" s="48" t="e">
        <f t="shared" si="12"/>
        <v>#NUM!</v>
      </c>
      <c r="X36" s="48" t="e">
        <f t="shared" si="13"/>
        <v>#NUM!</v>
      </c>
      <c r="Y36" s="48" t="e">
        <f t="shared" si="14"/>
        <v>#NUM!</v>
      </c>
      <c r="Z36" s="48" t="e">
        <f t="shared" si="15"/>
        <v>#N/A</v>
      </c>
      <c r="AA36" s="48" t="e">
        <f t="shared" si="16"/>
        <v>#NUM!</v>
      </c>
      <c r="AB36" s="48" t="e">
        <f t="shared" si="17"/>
        <v>#NUM!</v>
      </c>
      <c r="AC36" s="48" t="e">
        <f t="shared" si="18"/>
        <v>#NUM!</v>
      </c>
      <c r="AD36" s="48" t="e">
        <f t="shared" si="19"/>
        <v>#NUM!</v>
      </c>
      <c r="AE36" s="48" t="e">
        <f t="shared" si="20"/>
        <v>#NUM!</v>
      </c>
      <c r="AF36" s="48" t="e">
        <f t="shared" si="21"/>
        <v>#N/A</v>
      </c>
      <c r="AG36" s="48" t="e">
        <f t="shared" si="22"/>
        <v>#NUM!</v>
      </c>
      <c r="AH36" s="48" t="e">
        <f t="shared" si="23"/>
        <v>#NUM!</v>
      </c>
      <c r="AI36" s="48" t="e">
        <f t="shared" si="24"/>
        <v>#NUM!</v>
      </c>
      <c r="AJ36" s="48" t="e">
        <f t="shared" si="25"/>
        <v>#N/A</v>
      </c>
    </row>
    <row r="37" spans="1:36" ht="12.95" customHeight="1" x14ac:dyDescent="0.15">
      <c r="A37" s="47"/>
      <c r="B37" s="107"/>
      <c r="C37" s="107"/>
      <c r="D37" s="47"/>
      <c r="E37" s="47"/>
      <c r="F37" s="4" t="str">
        <f t="shared" si="0"/>
        <v/>
      </c>
      <c r="G37" s="47"/>
      <c r="H37" s="47"/>
      <c r="I37" s="47"/>
      <c r="K37" s="48" t="e">
        <f t="shared" si="1"/>
        <v>#NUM!</v>
      </c>
      <c r="L37" s="48" t="e">
        <f t="shared" si="2"/>
        <v>#NUM!</v>
      </c>
      <c r="M37" s="48" t="e">
        <f t="shared" si="3"/>
        <v>#NUM!</v>
      </c>
      <c r="N37" s="48" t="e">
        <f t="shared" si="4"/>
        <v>#NUM!</v>
      </c>
      <c r="O37" s="48" t="e">
        <f t="shared" si="5"/>
        <v>#NUM!</v>
      </c>
      <c r="P37" s="48" t="e">
        <f t="shared" si="26"/>
        <v>#N/A</v>
      </c>
      <c r="Q37" s="48" t="e">
        <f t="shared" si="6"/>
        <v>#NUM!</v>
      </c>
      <c r="R37" s="48" t="e">
        <f t="shared" si="7"/>
        <v>#NUM!</v>
      </c>
      <c r="S37" s="48" t="e">
        <f t="shared" si="8"/>
        <v>#NUM!</v>
      </c>
      <c r="T37" s="48" t="e">
        <f t="shared" si="9"/>
        <v>#NUM!</v>
      </c>
      <c r="U37" s="48" t="e">
        <f t="shared" si="10"/>
        <v>#N/A</v>
      </c>
      <c r="V37" s="48" t="e">
        <f t="shared" si="11"/>
        <v>#NUM!</v>
      </c>
      <c r="W37" s="48" t="e">
        <f t="shared" si="12"/>
        <v>#NUM!</v>
      </c>
      <c r="X37" s="48" t="e">
        <f t="shared" si="13"/>
        <v>#NUM!</v>
      </c>
      <c r="Y37" s="48" t="e">
        <f t="shared" si="14"/>
        <v>#NUM!</v>
      </c>
      <c r="Z37" s="48" t="e">
        <f t="shared" si="15"/>
        <v>#N/A</v>
      </c>
      <c r="AA37" s="48" t="e">
        <f t="shared" si="16"/>
        <v>#NUM!</v>
      </c>
      <c r="AB37" s="48" t="e">
        <f t="shared" si="17"/>
        <v>#NUM!</v>
      </c>
      <c r="AC37" s="48" t="e">
        <f t="shared" si="18"/>
        <v>#NUM!</v>
      </c>
      <c r="AD37" s="48" t="e">
        <f t="shared" si="19"/>
        <v>#NUM!</v>
      </c>
      <c r="AE37" s="48" t="e">
        <f t="shared" si="20"/>
        <v>#NUM!</v>
      </c>
      <c r="AF37" s="48" t="e">
        <f t="shared" si="21"/>
        <v>#N/A</v>
      </c>
      <c r="AG37" s="48" t="e">
        <f t="shared" si="22"/>
        <v>#NUM!</v>
      </c>
      <c r="AH37" s="48" t="e">
        <f t="shared" si="23"/>
        <v>#NUM!</v>
      </c>
      <c r="AI37" s="48" t="e">
        <f t="shared" si="24"/>
        <v>#NUM!</v>
      </c>
      <c r="AJ37" s="48" t="e">
        <f t="shared" si="25"/>
        <v>#N/A</v>
      </c>
    </row>
    <row r="38" spans="1:36" ht="12.95" customHeight="1" x14ac:dyDescent="0.15">
      <c r="A38" s="47"/>
      <c r="B38" s="107"/>
      <c r="C38" s="107"/>
      <c r="D38" s="47"/>
      <c r="E38" s="47"/>
      <c r="F38" s="4" t="str">
        <f t="shared" si="0"/>
        <v/>
      </c>
      <c r="G38" s="47"/>
      <c r="H38" s="47"/>
      <c r="I38" s="47"/>
      <c r="K38" s="48" t="e">
        <f t="shared" si="1"/>
        <v>#NUM!</v>
      </c>
      <c r="L38" s="48" t="e">
        <f t="shared" si="2"/>
        <v>#NUM!</v>
      </c>
      <c r="M38" s="48" t="e">
        <f t="shared" si="3"/>
        <v>#NUM!</v>
      </c>
      <c r="N38" s="48" t="e">
        <f t="shared" si="4"/>
        <v>#NUM!</v>
      </c>
      <c r="O38" s="48" t="e">
        <f t="shared" si="5"/>
        <v>#NUM!</v>
      </c>
      <c r="P38" s="48" t="e">
        <f t="shared" si="26"/>
        <v>#N/A</v>
      </c>
      <c r="Q38" s="48" t="e">
        <f t="shared" si="6"/>
        <v>#NUM!</v>
      </c>
      <c r="R38" s="48" t="e">
        <f t="shared" si="7"/>
        <v>#NUM!</v>
      </c>
      <c r="S38" s="48" t="e">
        <f t="shared" si="8"/>
        <v>#NUM!</v>
      </c>
      <c r="T38" s="48" t="e">
        <f t="shared" si="9"/>
        <v>#NUM!</v>
      </c>
      <c r="U38" s="48" t="e">
        <f t="shared" si="10"/>
        <v>#N/A</v>
      </c>
      <c r="V38" s="48" t="e">
        <f t="shared" si="11"/>
        <v>#NUM!</v>
      </c>
      <c r="W38" s="48" t="e">
        <f t="shared" si="12"/>
        <v>#NUM!</v>
      </c>
      <c r="X38" s="48" t="e">
        <f t="shared" si="13"/>
        <v>#NUM!</v>
      </c>
      <c r="Y38" s="48" t="e">
        <f t="shared" si="14"/>
        <v>#NUM!</v>
      </c>
      <c r="Z38" s="48" t="e">
        <f t="shared" si="15"/>
        <v>#N/A</v>
      </c>
      <c r="AA38" s="48" t="e">
        <f t="shared" si="16"/>
        <v>#NUM!</v>
      </c>
      <c r="AB38" s="48" t="e">
        <f t="shared" si="17"/>
        <v>#NUM!</v>
      </c>
      <c r="AC38" s="48" t="e">
        <f t="shared" si="18"/>
        <v>#NUM!</v>
      </c>
      <c r="AD38" s="48" t="e">
        <f t="shared" si="19"/>
        <v>#NUM!</v>
      </c>
      <c r="AE38" s="48" t="e">
        <f t="shared" si="20"/>
        <v>#NUM!</v>
      </c>
      <c r="AF38" s="48" t="e">
        <f t="shared" si="21"/>
        <v>#N/A</v>
      </c>
      <c r="AG38" s="48" t="e">
        <f t="shared" si="22"/>
        <v>#NUM!</v>
      </c>
      <c r="AH38" s="48" t="e">
        <f t="shared" si="23"/>
        <v>#NUM!</v>
      </c>
      <c r="AI38" s="48" t="e">
        <f t="shared" si="24"/>
        <v>#NUM!</v>
      </c>
      <c r="AJ38" s="48" t="e">
        <f t="shared" si="25"/>
        <v>#N/A</v>
      </c>
    </row>
    <row r="39" spans="1:36" ht="12.95" customHeight="1" x14ac:dyDescent="0.15">
      <c r="A39" s="47"/>
      <c r="B39" s="107"/>
      <c r="C39" s="107"/>
      <c r="D39" s="47"/>
      <c r="E39" s="47"/>
      <c r="F39" s="4" t="str">
        <f t="shared" si="0"/>
        <v/>
      </c>
      <c r="G39" s="47"/>
      <c r="H39" s="47"/>
      <c r="I39" s="47"/>
      <c r="K39" s="48" t="e">
        <f t="shared" si="1"/>
        <v>#NUM!</v>
      </c>
      <c r="L39" s="48" t="e">
        <f t="shared" si="2"/>
        <v>#NUM!</v>
      </c>
      <c r="M39" s="48" t="e">
        <f t="shared" si="3"/>
        <v>#NUM!</v>
      </c>
      <c r="N39" s="48" t="e">
        <f t="shared" si="4"/>
        <v>#NUM!</v>
      </c>
      <c r="O39" s="48" t="e">
        <f t="shared" si="5"/>
        <v>#NUM!</v>
      </c>
      <c r="P39" s="48" t="e">
        <f t="shared" si="26"/>
        <v>#N/A</v>
      </c>
      <c r="Q39" s="48" t="e">
        <f t="shared" si="6"/>
        <v>#NUM!</v>
      </c>
      <c r="R39" s="48" t="e">
        <f t="shared" si="7"/>
        <v>#NUM!</v>
      </c>
      <c r="S39" s="48" t="e">
        <f t="shared" si="8"/>
        <v>#NUM!</v>
      </c>
      <c r="T39" s="48" t="e">
        <f t="shared" si="9"/>
        <v>#NUM!</v>
      </c>
      <c r="U39" s="48" t="e">
        <f t="shared" si="10"/>
        <v>#N/A</v>
      </c>
      <c r="V39" s="48" t="e">
        <f t="shared" si="11"/>
        <v>#NUM!</v>
      </c>
      <c r="W39" s="48" t="e">
        <f t="shared" si="12"/>
        <v>#NUM!</v>
      </c>
      <c r="X39" s="48" t="e">
        <f t="shared" si="13"/>
        <v>#NUM!</v>
      </c>
      <c r="Y39" s="48" t="e">
        <f t="shared" si="14"/>
        <v>#NUM!</v>
      </c>
      <c r="Z39" s="48" t="e">
        <f t="shared" si="15"/>
        <v>#N/A</v>
      </c>
      <c r="AA39" s="48" t="e">
        <f t="shared" si="16"/>
        <v>#NUM!</v>
      </c>
      <c r="AB39" s="48" t="e">
        <f t="shared" si="17"/>
        <v>#NUM!</v>
      </c>
      <c r="AC39" s="48" t="e">
        <f t="shared" si="18"/>
        <v>#NUM!</v>
      </c>
      <c r="AD39" s="48" t="e">
        <f t="shared" si="19"/>
        <v>#NUM!</v>
      </c>
      <c r="AE39" s="48" t="e">
        <f t="shared" si="20"/>
        <v>#NUM!</v>
      </c>
      <c r="AF39" s="48" t="e">
        <f t="shared" si="21"/>
        <v>#N/A</v>
      </c>
      <c r="AG39" s="48" t="e">
        <f t="shared" si="22"/>
        <v>#NUM!</v>
      </c>
      <c r="AH39" s="48" t="e">
        <f t="shared" si="23"/>
        <v>#NUM!</v>
      </c>
      <c r="AI39" s="48" t="e">
        <f t="shared" si="24"/>
        <v>#NUM!</v>
      </c>
      <c r="AJ39" s="48" t="e">
        <f t="shared" si="25"/>
        <v>#N/A</v>
      </c>
    </row>
    <row r="40" spans="1:36" ht="12.95" customHeight="1" x14ac:dyDescent="0.15">
      <c r="A40" s="47"/>
      <c r="B40" s="107"/>
      <c r="C40" s="107"/>
      <c r="D40" s="47"/>
      <c r="E40" s="47"/>
      <c r="F40" s="4" t="str">
        <f t="shared" si="0"/>
        <v/>
      </c>
      <c r="G40" s="47"/>
      <c r="H40" s="47"/>
      <c r="I40" s="47"/>
      <c r="K40" s="48" t="e">
        <f t="shared" si="1"/>
        <v>#NUM!</v>
      </c>
      <c r="L40" s="48" t="e">
        <f t="shared" si="2"/>
        <v>#NUM!</v>
      </c>
      <c r="M40" s="48" t="e">
        <f t="shared" si="3"/>
        <v>#NUM!</v>
      </c>
      <c r="N40" s="48" t="e">
        <f t="shared" si="4"/>
        <v>#NUM!</v>
      </c>
      <c r="O40" s="48" t="e">
        <f t="shared" si="5"/>
        <v>#NUM!</v>
      </c>
      <c r="P40" s="48" t="e">
        <f t="shared" si="26"/>
        <v>#N/A</v>
      </c>
      <c r="Q40" s="48" t="e">
        <f t="shared" si="6"/>
        <v>#NUM!</v>
      </c>
      <c r="R40" s="48" t="e">
        <f t="shared" si="7"/>
        <v>#NUM!</v>
      </c>
      <c r="S40" s="48" t="e">
        <f t="shared" si="8"/>
        <v>#NUM!</v>
      </c>
      <c r="T40" s="48" t="e">
        <f t="shared" si="9"/>
        <v>#NUM!</v>
      </c>
      <c r="U40" s="48" t="e">
        <f t="shared" si="10"/>
        <v>#N/A</v>
      </c>
      <c r="V40" s="48" t="e">
        <f t="shared" si="11"/>
        <v>#NUM!</v>
      </c>
      <c r="W40" s="48" t="e">
        <f t="shared" si="12"/>
        <v>#NUM!</v>
      </c>
      <c r="X40" s="48" t="e">
        <f t="shared" si="13"/>
        <v>#NUM!</v>
      </c>
      <c r="Y40" s="48" t="e">
        <f t="shared" si="14"/>
        <v>#NUM!</v>
      </c>
      <c r="Z40" s="48" t="e">
        <f t="shared" si="15"/>
        <v>#N/A</v>
      </c>
      <c r="AA40" s="48" t="e">
        <f t="shared" si="16"/>
        <v>#NUM!</v>
      </c>
      <c r="AB40" s="48" t="e">
        <f t="shared" si="17"/>
        <v>#NUM!</v>
      </c>
      <c r="AC40" s="48" t="e">
        <f t="shared" si="18"/>
        <v>#NUM!</v>
      </c>
      <c r="AD40" s="48" t="e">
        <f t="shared" si="19"/>
        <v>#NUM!</v>
      </c>
      <c r="AE40" s="48" t="e">
        <f t="shared" si="20"/>
        <v>#NUM!</v>
      </c>
      <c r="AF40" s="48" t="e">
        <f t="shared" si="21"/>
        <v>#N/A</v>
      </c>
      <c r="AG40" s="48" t="e">
        <f t="shared" si="22"/>
        <v>#NUM!</v>
      </c>
      <c r="AH40" s="48" t="e">
        <f t="shared" si="23"/>
        <v>#NUM!</v>
      </c>
      <c r="AI40" s="48" t="e">
        <f t="shared" si="24"/>
        <v>#NUM!</v>
      </c>
      <c r="AJ40" s="48" t="e">
        <f t="shared" si="25"/>
        <v>#N/A</v>
      </c>
    </row>
    <row r="41" spans="1:36" ht="12.95" customHeight="1" x14ac:dyDescent="0.15">
      <c r="A41" s="47"/>
      <c r="B41" s="107"/>
      <c r="C41" s="107"/>
      <c r="D41" s="47"/>
      <c r="E41" s="47"/>
      <c r="F41" s="4" t="str">
        <f t="shared" si="0"/>
        <v/>
      </c>
      <c r="G41" s="47"/>
      <c r="H41" s="47"/>
      <c r="I41" s="47"/>
      <c r="K41" s="48" t="e">
        <f t="shared" si="1"/>
        <v>#NUM!</v>
      </c>
      <c r="L41" s="48" t="e">
        <f t="shared" si="2"/>
        <v>#NUM!</v>
      </c>
      <c r="M41" s="48" t="e">
        <f t="shared" si="3"/>
        <v>#NUM!</v>
      </c>
      <c r="N41" s="48" t="e">
        <f t="shared" si="4"/>
        <v>#NUM!</v>
      </c>
      <c r="O41" s="48" t="e">
        <f t="shared" si="5"/>
        <v>#NUM!</v>
      </c>
      <c r="P41" s="48" t="e">
        <f t="shared" si="26"/>
        <v>#N/A</v>
      </c>
      <c r="Q41" s="48" t="e">
        <f t="shared" si="6"/>
        <v>#NUM!</v>
      </c>
      <c r="R41" s="48" t="e">
        <f t="shared" si="7"/>
        <v>#NUM!</v>
      </c>
      <c r="S41" s="48" t="e">
        <f t="shared" si="8"/>
        <v>#NUM!</v>
      </c>
      <c r="T41" s="48" t="e">
        <f t="shared" si="9"/>
        <v>#NUM!</v>
      </c>
      <c r="U41" s="48" t="e">
        <f t="shared" si="10"/>
        <v>#N/A</v>
      </c>
      <c r="V41" s="48" t="e">
        <f t="shared" si="11"/>
        <v>#NUM!</v>
      </c>
      <c r="W41" s="48" t="e">
        <f t="shared" si="12"/>
        <v>#NUM!</v>
      </c>
      <c r="X41" s="48" t="e">
        <f t="shared" si="13"/>
        <v>#NUM!</v>
      </c>
      <c r="Y41" s="48" t="e">
        <f t="shared" si="14"/>
        <v>#NUM!</v>
      </c>
      <c r="Z41" s="48" t="e">
        <f t="shared" si="15"/>
        <v>#N/A</v>
      </c>
      <c r="AA41" s="48" t="e">
        <f t="shared" si="16"/>
        <v>#NUM!</v>
      </c>
      <c r="AB41" s="48" t="e">
        <f t="shared" si="17"/>
        <v>#NUM!</v>
      </c>
      <c r="AC41" s="48" t="e">
        <f t="shared" si="18"/>
        <v>#NUM!</v>
      </c>
      <c r="AD41" s="48" t="e">
        <f t="shared" si="19"/>
        <v>#NUM!</v>
      </c>
      <c r="AE41" s="48" t="e">
        <f t="shared" si="20"/>
        <v>#NUM!</v>
      </c>
      <c r="AF41" s="48" t="e">
        <f t="shared" si="21"/>
        <v>#N/A</v>
      </c>
      <c r="AG41" s="48" t="e">
        <f t="shared" si="22"/>
        <v>#NUM!</v>
      </c>
      <c r="AH41" s="48" t="e">
        <f t="shared" si="23"/>
        <v>#NUM!</v>
      </c>
      <c r="AI41" s="48" t="e">
        <f t="shared" si="24"/>
        <v>#NUM!</v>
      </c>
      <c r="AJ41" s="48" t="e">
        <f t="shared" si="25"/>
        <v>#N/A</v>
      </c>
    </row>
    <row r="42" spans="1:36" ht="12.95" customHeight="1" x14ac:dyDescent="0.15">
      <c r="A42" s="47"/>
      <c r="B42" s="107"/>
      <c r="C42" s="107"/>
      <c r="D42" s="47"/>
      <c r="E42" s="47"/>
      <c r="F42" s="4" t="str">
        <f t="shared" si="0"/>
        <v/>
      </c>
      <c r="G42" s="47"/>
      <c r="H42" s="47"/>
      <c r="I42" s="47"/>
      <c r="K42" s="48" t="e">
        <f t="shared" si="1"/>
        <v>#NUM!</v>
      </c>
      <c r="L42" s="48" t="e">
        <f t="shared" si="2"/>
        <v>#NUM!</v>
      </c>
      <c r="M42" s="48" t="e">
        <f t="shared" si="3"/>
        <v>#NUM!</v>
      </c>
      <c r="N42" s="48" t="e">
        <f t="shared" si="4"/>
        <v>#NUM!</v>
      </c>
      <c r="O42" s="48" t="e">
        <f t="shared" si="5"/>
        <v>#NUM!</v>
      </c>
      <c r="P42" s="48" t="e">
        <f t="shared" si="26"/>
        <v>#N/A</v>
      </c>
      <c r="Q42" s="48" t="e">
        <f t="shared" si="6"/>
        <v>#NUM!</v>
      </c>
      <c r="R42" s="48" t="e">
        <f t="shared" si="7"/>
        <v>#NUM!</v>
      </c>
      <c r="S42" s="48" t="e">
        <f t="shared" si="8"/>
        <v>#NUM!</v>
      </c>
      <c r="T42" s="48" t="e">
        <f t="shared" si="9"/>
        <v>#NUM!</v>
      </c>
      <c r="U42" s="48" t="e">
        <f t="shared" si="10"/>
        <v>#N/A</v>
      </c>
      <c r="V42" s="48" t="e">
        <f t="shared" si="11"/>
        <v>#NUM!</v>
      </c>
      <c r="W42" s="48" t="e">
        <f t="shared" si="12"/>
        <v>#NUM!</v>
      </c>
      <c r="X42" s="48" t="e">
        <f t="shared" si="13"/>
        <v>#NUM!</v>
      </c>
      <c r="Y42" s="48" t="e">
        <f t="shared" si="14"/>
        <v>#NUM!</v>
      </c>
      <c r="Z42" s="48" t="e">
        <f t="shared" si="15"/>
        <v>#N/A</v>
      </c>
      <c r="AA42" s="48" t="e">
        <f t="shared" si="16"/>
        <v>#NUM!</v>
      </c>
      <c r="AB42" s="48" t="e">
        <f t="shared" si="17"/>
        <v>#NUM!</v>
      </c>
      <c r="AC42" s="48" t="e">
        <f t="shared" si="18"/>
        <v>#NUM!</v>
      </c>
      <c r="AD42" s="48" t="e">
        <f t="shared" si="19"/>
        <v>#NUM!</v>
      </c>
      <c r="AE42" s="48" t="e">
        <f t="shared" si="20"/>
        <v>#NUM!</v>
      </c>
      <c r="AF42" s="48" t="e">
        <f t="shared" si="21"/>
        <v>#N/A</v>
      </c>
      <c r="AG42" s="48" t="e">
        <f t="shared" si="22"/>
        <v>#NUM!</v>
      </c>
      <c r="AH42" s="48" t="e">
        <f t="shared" si="23"/>
        <v>#NUM!</v>
      </c>
      <c r="AI42" s="48" t="e">
        <f t="shared" si="24"/>
        <v>#NUM!</v>
      </c>
      <c r="AJ42" s="48" t="e">
        <f t="shared" si="25"/>
        <v>#N/A</v>
      </c>
    </row>
    <row r="43" spans="1:36" ht="12.95" customHeight="1" x14ac:dyDescent="0.15">
      <c r="A43" s="47"/>
      <c r="B43" s="107"/>
      <c r="C43" s="107"/>
      <c r="D43" s="47"/>
      <c r="E43" s="47"/>
      <c r="F43" s="4" t="str">
        <f t="shared" si="0"/>
        <v/>
      </c>
      <c r="G43" s="47"/>
      <c r="H43" s="47"/>
      <c r="I43" s="47"/>
      <c r="K43" s="48" t="e">
        <f t="shared" si="1"/>
        <v>#NUM!</v>
      </c>
      <c r="L43" s="48" t="e">
        <f t="shared" si="2"/>
        <v>#NUM!</v>
      </c>
      <c r="M43" s="48" t="e">
        <f t="shared" si="3"/>
        <v>#NUM!</v>
      </c>
      <c r="N43" s="48" t="e">
        <f t="shared" si="4"/>
        <v>#NUM!</v>
      </c>
      <c r="O43" s="48" t="e">
        <f t="shared" si="5"/>
        <v>#NUM!</v>
      </c>
      <c r="P43" s="48" t="e">
        <f t="shared" si="26"/>
        <v>#N/A</v>
      </c>
      <c r="Q43" s="48" t="e">
        <f t="shared" si="6"/>
        <v>#NUM!</v>
      </c>
      <c r="R43" s="48" t="e">
        <f t="shared" si="7"/>
        <v>#NUM!</v>
      </c>
      <c r="S43" s="48" t="e">
        <f t="shared" si="8"/>
        <v>#NUM!</v>
      </c>
      <c r="T43" s="48" t="e">
        <f t="shared" si="9"/>
        <v>#NUM!</v>
      </c>
      <c r="U43" s="48" t="e">
        <f t="shared" si="10"/>
        <v>#N/A</v>
      </c>
      <c r="V43" s="48" t="e">
        <f t="shared" si="11"/>
        <v>#NUM!</v>
      </c>
      <c r="W43" s="48" t="e">
        <f t="shared" si="12"/>
        <v>#NUM!</v>
      </c>
      <c r="X43" s="48" t="e">
        <f t="shared" si="13"/>
        <v>#NUM!</v>
      </c>
      <c r="Y43" s="48" t="e">
        <f t="shared" si="14"/>
        <v>#NUM!</v>
      </c>
      <c r="Z43" s="48" t="e">
        <f t="shared" si="15"/>
        <v>#N/A</v>
      </c>
      <c r="AA43" s="48" t="e">
        <f t="shared" si="16"/>
        <v>#NUM!</v>
      </c>
      <c r="AB43" s="48" t="e">
        <f t="shared" si="17"/>
        <v>#NUM!</v>
      </c>
      <c r="AC43" s="48" t="e">
        <f t="shared" si="18"/>
        <v>#NUM!</v>
      </c>
      <c r="AD43" s="48" t="e">
        <f t="shared" si="19"/>
        <v>#NUM!</v>
      </c>
      <c r="AE43" s="48" t="e">
        <f t="shared" si="20"/>
        <v>#NUM!</v>
      </c>
      <c r="AF43" s="48" t="e">
        <f t="shared" si="21"/>
        <v>#N/A</v>
      </c>
      <c r="AG43" s="48" t="e">
        <f t="shared" si="22"/>
        <v>#NUM!</v>
      </c>
      <c r="AH43" s="48" t="e">
        <f t="shared" si="23"/>
        <v>#NUM!</v>
      </c>
      <c r="AI43" s="48" t="e">
        <f t="shared" si="24"/>
        <v>#NUM!</v>
      </c>
      <c r="AJ43" s="48" t="e">
        <f t="shared" si="25"/>
        <v>#N/A</v>
      </c>
    </row>
    <row r="44" spans="1:36" ht="12.95" customHeight="1" x14ac:dyDescent="0.15">
      <c r="A44" s="8"/>
      <c r="B44" s="9"/>
      <c r="C44" s="9"/>
      <c r="D44" s="8"/>
      <c r="E44" s="8"/>
      <c r="F44" s="8"/>
      <c r="G44" s="8"/>
      <c r="H44" s="9"/>
      <c r="I44" s="9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 ht="12.95" customHeight="1" x14ac:dyDescent="0.15">
      <c r="A45" s="11" t="s">
        <v>16</v>
      </c>
      <c r="B45" s="12"/>
      <c r="C45" s="12"/>
      <c r="D45" s="11"/>
      <c r="E45" s="11"/>
      <c r="F45" s="11"/>
      <c r="G45" s="11"/>
      <c r="H45" s="12"/>
      <c r="I45" s="13" t="s">
        <v>17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</row>
    <row r="46" spans="1:36" ht="12.95" customHeight="1" x14ac:dyDescent="0.15">
      <c r="A46" s="102"/>
      <c r="B46" s="103"/>
      <c r="C46" s="47" t="s">
        <v>18</v>
      </c>
      <c r="D46" s="47" t="s">
        <v>19</v>
      </c>
      <c r="E46" s="47" t="s">
        <v>20</v>
      </c>
      <c r="F46" s="10"/>
      <c r="G46" s="5" t="s">
        <v>21</v>
      </c>
      <c r="H46" s="12"/>
      <c r="I46" s="104" t="s">
        <v>142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</row>
    <row r="47" spans="1:36" ht="12.95" customHeight="1" x14ac:dyDescent="0.15">
      <c r="A47" s="100" t="s">
        <v>22</v>
      </c>
      <c r="B47" s="101"/>
      <c r="C47" s="14">
        <f>E47-D47</f>
        <v>11</v>
      </c>
      <c r="D47" s="14">
        <f>COUNTIF(G4:G43,"*下層*")</f>
        <v>0</v>
      </c>
      <c r="E47" s="14">
        <f>COUNTA(A4:A43)</f>
        <v>11</v>
      </c>
      <c r="F47" s="10"/>
      <c r="G47" s="15">
        <f>C47*100</f>
        <v>1100</v>
      </c>
      <c r="H47" s="12"/>
      <c r="I47" s="105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</row>
    <row r="48" spans="1:36" ht="12.95" customHeight="1" x14ac:dyDescent="0.15">
      <c r="A48" s="100" t="s">
        <v>23</v>
      </c>
      <c r="B48" s="101"/>
      <c r="C48" s="14">
        <f>ROUND(SUMIF(G4:G43,"&lt;&gt;*下層*",E4:E43)/C47,0)</f>
        <v>23</v>
      </c>
      <c r="D48" s="14" t="str">
        <f>IF(D47&gt;0,ROUND(SUMIF(G4:G43,"*下層*",E4:E43)/D47,0),"")</f>
        <v/>
      </c>
      <c r="E48" s="14">
        <f>ROUND(SUM(E4:E43)/E47,0)</f>
        <v>23</v>
      </c>
      <c r="F48" s="13"/>
      <c r="G48" s="15">
        <f>C48</f>
        <v>23</v>
      </c>
      <c r="H48" s="13"/>
      <c r="I48" s="105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</row>
    <row r="49" spans="1:36" ht="12.95" customHeight="1" x14ac:dyDescent="0.15">
      <c r="A49" s="100" t="s">
        <v>24</v>
      </c>
      <c r="B49" s="101"/>
      <c r="C49" s="14">
        <f>ROUND(SUMIF(G4:G43,"&lt;&gt;*下層*",D4:D43)/C47,0)</f>
        <v>31</v>
      </c>
      <c r="D49" s="14" t="str">
        <f>IF(D47&gt;0,ROUND(SUMIF(G4:G43,"*下層*",D4:D43)/D47,0),"")</f>
        <v/>
      </c>
      <c r="E49" s="14">
        <f>ROUND(SUM(D4:D43)/E47,0)</f>
        <v>31</v>
      </c>
      <c r="F49" s="13"/>
      <c r="G49" s="15">
        <f>C49</f>
        <v>31</v>
      </c>
      <c r="H49" s="13"/>
      <c r="I49" s="105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</row>
    <row r="50" spans="1:36" ht="12.95" customHeight="1" x14ac:dyDescent="0.15">
      <c r="A50" s="100" t="s">
        <v>25</v>
      </c>
      <c r="B50" s="101"/>
      <c r="C50" s="4">
        <f>E50-D50</f>
        <v>9.67</v>
      </c>
      <c r="D50" s="16">
        <f>SUMIF(G4:G43,"*下層*",F4:F43)</f>
        <v>0</v>
      </c>
      <c r="E50" s="4">
        <f>SUM(F4:F43)</f>
        <v>9.67</v>
      </c>
      <c r="F50" s="13"/>
      <c r="G50" s="17">
        <f>C50*100</f>
        <v>967</v>
      </c>
      <c r="H50" s="13"/>
      <c r="I50" s="105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</row>
    <row r="51" spans="1:36" ht="12.95" customHeight="1" x14ac:dyDescent="0.15">
      <c r="A51" s="11"/>
      <c r="B51" s="12"/>
      <c r="C51" s="12"/>
      <c r="D51" s="11"/>
      <c r="E51" s="11"/>
      <c r="F51" s="11"/>
      <c r="G51" s="18" t="str">
        <f>"形状比＝"&amp;ROUND(G48/G49*100,0)&amp;"、Sr＝"&amp;ROUND((10000/G47)^0.5/G48*100,0)</f>
        <v>形状比＝74、Sr＝13</v>
      </c>
      <c r="H51" s="12"/>
      <c r="I51" s="105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</row>
    <row r="52" spans="1:36" ht="12.95" customHeight="1" x14ac:dyDescent="0.15">
      <c r="A52" s="11" t="s">
        <v>26</v>
      </c>
      <c r="B52" s="12"/>
      <c r="C52" s="12"/>
      <c r="D52" s="11"/>
      <c r="E52" s="11"/>
      <c r="F52" s="11"/>
      <c r="G52" s="11"/>
      <c r="H52" s="12"/>
      <c r="I52" s="105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</row>
    <row r="53" spans="1:36" ht="12.95" customHeight="1" x14ac:dyDescent="0.15">
      <c r="A53" s="102"/>
      <c r="B53" s="103"/>
      <c r="C53" s="47" t="s">
        <v>18</v>
      </c>
      <c r="D53" s="47" t="s">
        <v>19</v>
      </c>
      <c r="E53" s="47" t="s">
        <v>20</v>
      </c>
      <c r="F53" s="10"/>
      <c r="G53" s="5" t="s">
        <v>21</v>
      </c>
      <c r="H53" s="12"/>
      <c r="I53" s="105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</row>
    <row r="54" spans="1:36" ht="12.95" customHeight="1" x14ac:dyDescent="0.15">
      <c r="A54" s="100" t="s">
        <v>27</v>
      </c>
      <c r="B54" s="101"/>
      <c r="C54" s="14">
        <f>COUNTIF(H4:H43,"○")</f>
        <v>3</v>
      </c>
      <c r="D54" s="14">
        <f>COUNTIF(H4:H43,"▲")</f>
        <v>0</v>
      </c>
      <c r="E54" s="14">
        <f>COUNTA(H4:H43)</f>
        <v>3</v>
      </c>
      <c r="F54" s="10"/>
      <c r="G54" s="15">
        <f>C54*100</f>
        <v>300</v>
      </c>
      <c r="H54" s="12"/>
      <c r="I54" s="105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</row>
    <row r="55" spans="1:36" ht="12.95" customHeight="1" x14ac:dyDescent="0.15">
      <c r="A55" s="100" t="s">
        <v>23</v>
      </c>
      <c r="B55" s="101"/>
      <c r="C55" s="14">
        <f>IF(C54&gt;0,ROUND(SUMIF(H4:H43,"○",E4:E43)/C54,0),"")</f>
        <v>21</v>
      </c>
      <c r="D55" s="14" t="str">
        <f>IF(D54&gt;0,ROUND(SUMIF(H4:H43,"▲",E4:E43)/D54,0),"")</f>
        <v/>
      </c>
      <c r="E55" s="14">
        <f>ROUND(SUMIF(H4:H43,"*",E4:E43)/E54,0)</f>
        <v>21</v>
      </c>
      <c r="F55" s="13"/>
      <c r="G55" s="15">
        <f>C55</f>
        <v>21</v>
      </c>
      <c r="H55" s="13"/>
      <c r="I55" s="105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</row>
    <row r="56" spans="1:36" ht="12.95" customHeight="1" x14ac:dyDescent="0.15">
      <c r="A56" s="100" t="s">
        <v>24</v>
      </c>
      <c r="B56" s="101"/>
      <c r="C56" s="14">
        <f>IF(C54&gt;0,ROUND(SUMIF(H4:H43,"○",D4:D43)/C54,0),"")</f>
        <v>21</v>
      </c>
      <c r="D56" s="14" t="str">
        <f>IF(D54&gt;0,ROUND(SUMIF(H4:H43,"▲",D4:D43)/D54,0),"")</f>
        <v/>
      </c>
      <c r="E56" s="14">
        <f>ROUND(SUMIF(H4:H43,"*",D4:D43)/E54,0)</f>
        <v>21</v>
      </c>
      <c r="F56" s="13"/>
      <c r="G56" s="15">
        <f>C56</f>
        <v>21</v>
      </c>
      <c r="H56" s="13"/>
      <c r="I56" s="105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</row>
    <row r="57" spans="1:36" ht="12.95" customHeight="1" x14ac:dyDescent="0.15">
      <c r="A57" s="100" t="s">
        <v>25</v>
      </c>
      <c r="B57" s="101"/>
      <c r="C57" s="16">
        <f>SUMIF(H4:H43,"○",F4:F43)</f>
        <v>1.1400000000000001</v>
      </c>
      <c r="D57" s="16">
        <f>SUMIF(H4:H43,"▲",F4:F43)</f>
        <v>0</v>
      </c>
      <c r="E57" s="16">
        <f>SUM(C57:D57)</f>
        <v>1.1400000000000001</v>
      </c>
      <c r="F57" s="13"/>
      <c r="G57" s="19">
        <f>C57*100</f>
        <v>114.00000000000001</v>
      </c>
      <c r="H57" s="13"/>
      <c r="I57" s="105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</row>
    <row r="58" spans="1:36" ht="12.95" customHeight="1" x14ac:dyDescent="0.15">
      <c r="A58" s="11"/>
      <c r="B58" s="12"/>
      <c r="C58" s="12"/>
      <c r="D58" s="11"/>
      <c r="E58" s="11"/>
      <c r="F58" s="11"/>
      <c r="G58" s="11"/>
      <c r="H58" s="12"/>
      <c r="I58" s="105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</row>
    <row r="59" spans="1:36" ht="12.95" customHeight="1" x14ac:dyDescent="0.15">
      <c r="A59" s="11" t="s">
        <v>28</v>
      </c>
      <c r="B59" s="12"/>
      <c r="C59" s="12"/>
      <c r="D59" s="11"/>
      <c r="E59" s="11"/>
      <c r="F59" s="11"/>
      <c r="G59" s="10"/>
      <c r="H59" s="10"/>
      <c r="I59" s="105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</row>
    <row r="60" spans="1:36" ht="12.95" customHeight="1" x14ac:dyDescent="0.15">
      <c r="A60" s="102"/>
      <c r="B60" s="103"/>
      <c r="C60" s="47" t="s">
        <v>18</v>
      </c>
      <c r="D60" s="47" t="s">
        <v>19</v>
      </c>
      <c r="E60" s="47" t="s">
        <v>20</v>
      </c>
      <c r="F60" s="10"/>
      <c r="G60" s="13"/>
      <c r="H60" s="10"/>
      <c r="I60" s="106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</row>
    <row r="61" spans="1:36" ht="12.95" customHeight="1" x14ac:dyDescent="0.15">
      <c r="A61" s="100" t="s">
        <v>29</v>
      </c>
      <c r="B61" s="101"/>
      <c r="C61" s="20">
        <f>ROUND(C54/C47*100,1)</f>
        <v>27.3</v>
      </c>
      <c r="D61" s="20" t="str">
        <f>IF(D47&gt;0,ROUND(D54/D47*100,1),"")</f>
        <v/>
      </c>
      <c r="E61" s="20">
        <f>ROUND(E54/E47*100,1)</f>
        <v>27.3</v>
      </c>
      <c r="F61" s="10"/>
      <c r="G61" s="13"/>
      <c r="H61" s="10"/>
      <c r="I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</row>
    <row r="62" spans="1:36" ht="12.95" customHeight="1" x14ac:dyDescent="0.15">
      <c r="A62" s="100" t="s">
        <v>30</v>
      </c>
      <c r="B62" s="101"/>
      <c r="C62" s="20">
        <f>ROUND(C57/C50*100,1)</f>
        <v>11.8</v>
      </c>
      <c r="D62" s="20" t="str">
        <f>IF(D47&gt;0,ROUND(D57/D50*100,1),"")</f>
        <v/>
      </c>
      <c r="E62" s="20">
        <f>ROUND(E57/E50*100,1)</f>
        <v>11.8</v>
      </c>
      <c r="F62" s="10"/>
      <c r="G62" s="10"/>
      <c r="H62" s="10"/>
      <c r="I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</row>
    <row r="63" spans="1:36" ht="12.95" customHeight="1" x14ac:dyDescent="0.15">
      <c r="A63" s="21"/>
      <c r="B63" s="21"/>
      <c r="C63" s="21"/>
      <c r="D63" s="21"/>
      <c r="E63" s="21"/>
      <c r="F63" s="21"/>
      <c r="G63" s="21"/>
      <c r="H63" s="21"/>
      <c r="I63" s="2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</row>
    <row r="64" spans="1:36" ht="12.95" customHeight="1" x14ac:dyDescent="0.15">
      <c r="A64" s="11" t="s">
        <v>31</v>
      </c>
      <c r="B64" s="12"/>
      <c r="C64" s="12"/>
      <c r="D64" s="11"/>
      <c r="E64" s="11"/>
      <c r="F64" s="11"/>
      <c r="G64" s="11"/>
      <c r="H64" s="21"/>
      <c r="I64" s="21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</row>
    <row r="65" spans="1:36" ht="12.95" customHeight="1" x14ac:dyDescent="0.15">
      <c r="A65" s="102"/>
      <c r="B65" s="103"/>
      <c r="C65" s="47" t="s">
        <v>18</v>
      </c>
      <c r="D65" s="47" t="s">
        <v>19</v>
      </c>
      <c r="E65" s="47" t="s">
        <v>20</v>
      </c>
      <c r="F65" s="10"/>
      <c r="G65" s="5" t="s">
        <v>21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</row>
    <row r="66" spans="1:36" ht="12.95" customHeight="1" x14ac:dyDescent="0.15">
      <c r="A66" s="100" t="s">
        <v>22</v>
      </c>
      <c r="B66" s="101"/>
      <c r="C66" s="14">
        <f>C47-C54</f>
        <v>8</v>
      </c>
      <c r="D66" s="14">
        <f>D47-D54</f>
        <v>0</v>
      </c>
      <c r="E66" s="14">
        <f>SUM(C66:D66)</f>
        <v>8</v>
      </c>
      <c r="F66" s="10"/>
      <c r="G66" s="15">
        <f>C66*100</f>
        <v>800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</row>
    <row r="67" spans="1:36" ht="12.95" customHeight="1" x14ac:dyDescent="0.15">
      <c r="A67" s="100" t="s">
        <v>23</v>
      </c>
      <c r="B67" s="101"/>
      <c r="C67" s="14">
        <f>IF(C66&gt;0,ROUND(SUMIFS(E4:E43,G4:G43,"&lt;&gt;*下層*",H4:H43,"")/C66,0),"")</f>
        <v>24</v>
      </c>
      <c r="D67" s="14" t="str">
        <f>IF(D66&gt;0,ROUND(SUMIFS(E4:E43,G4:G43,"*下層*",H4:H43,"")/D66,0),"")</f>
        <v/>
      </c>
      <c r="E67" s="14">
        <f>IF(E66&gt;0,ROUND(SUMIF(H4:H43,"",E4:E43)/E66,0),"")</f>
        <v>24</v>
      </c>
      <c r="F67" s="13"/>
      <c r="G67" s="15">
        <f>C67</f>
        <v>24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</row>
    <row r="68" spans="1:36" ht="12.95" customHeight="1" x14ac:dyDescent="0.15">
      <c r="A68" s="100" t="s">
        <v>24</v>
      </c>
      <c r="B68" s="101"/>
      <c r="C68" s="14">
        <f>IF(C66&gt;0,ROUND(SUMIFS(D4:D43,G4:G43,"&lt;&gt;*下層*",H4:H43,"")/C66,0),"")</f>
        <v>35</v>
      </c>
      <c r="D68" s="14" t="str">
        <f>IF(D66&gt;0,ROUND(SUMIFS(D4:D43,G4:G43,"*下層*",H4:H43,"")/D66,0),"")</f>
        <v/>
      </c>
      <c r="E68" s="14">
        <f>IF(E66&gt;0,ROUND(SUMIF(H4:H43,"",D4:D43)/E66,0),"")</f>
        <v>35</v>
      </c>
      <c r="F68" s="13"/>
      <c r="G68" s="15">
        <f>C68</f>
        <v>35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</row>
    <row r="69" spans="1:36" ht="12.95" customHeight="1" x14ac:dyDescent="0.15">
      <c r="A69" s="100" t="s">
        <v>25</v>
      </c>
      <c r="B69" s="101"/>
      <c r="C69" s="4">
        <f>C50-C57</f>
        <v>8.5299999999999994</v>
      </c>
      <c r="D69" s="16" t="str">
        <f>IF(D66&gt;0,D50-D57,"")</f>
        <v/>
      </c>
      <c r="E69" s="4">
        <f>SUM(C69:D69)</f>
        <v>8.5299999999999994</v>
      </c>
      <c r="F69" s="13"/>
      <c r="G69" s="17">
        <f>C69*100</f>
        <v>852.99999999999989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</row>
    <row r="70" spans="1:36" x14ac:dyDescent="0.15">
      <c r="G70" s="18" t="str">
        <f>"形状比＝"&amp;ROUND(G67/G68*100,0)&amp;"、Sr＝"&amp;ROUND((10000/G66)^0.5/G67*100,0)</f>
        <v>形状比＝69、Sr＝15</v>
      </c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</row>
    <row r="71" spans="1:36" x14ac:dyDescent="0.15"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</row>
    <row r="72" spans="1:36" x14ac:dyDescent="0.15"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x14ac:dyDescent="0.15"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x14ac:dyDescent="0.15"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x14ac:dyDescent="0.15"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x14ac:dyDescent="0.15"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x14ac:dyDescent="0.15"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</row>
    <row r="78" spans="1:36" x14ac:dyDescent="0.15"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</row>
    <row r="79" spans="1:36" x14ac:dyDescent="0.15"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</row>
    <row r="80" spans="1:36" x14ac:dyDescent="0.15"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</row>
    <row r="81" spans="11:36" x14ac:dyDescent="0.15"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</row>
    <row r="82" spans="11:36" x14ac:dyDescent="0.15"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1:36" x14ac:dyDescent="0.15"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1:36" x14ac:dyDescent="0.15"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</row>
    <row r="85" spans="11:36" x14ac:dyDescent="0.15"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</row>
    <row r="86" spans="11:36" x14ac:dyDescent="0.15"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</row>
    <row r="87" spans="11:36" x14ac:dyDescent="0.15"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</row>
    <row r="88" spans="11:36" x14ac:dyDescent="0.15"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</row>
    <row r="89" spans="11:36" x14ac:dyDescent="0.15"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</row>
    <row r="90" spans="11:36" x14ac:dyDescent="0.15"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1:36" x14ac:dyDescent="0.15"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1:36" x14ac:dyDescent="0.15"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</row>
    <row r="93" spans="11:36" x14ac:dyDescent="0.15"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</row>
    <row r="94" spans="11:36" x14ac:dyDescent="0.15"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</row>
    <row r="95" spans="11:36" x14ac:dyDescent="0.15"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</row>
    <row r="96" spans="11:36" x14ac:dyDescent="0.15"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</row>
    <row r="97" spans="11:36" x14ac:dyDescent="0.15"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</row>
    <row r="98" spans="11:36" x14ac:dyDescent="0.15"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1:36" x14ac:dyDescent="0.15"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1:36" x14ac:dyDescent="0.15"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</row>
    <row r="101" spans="11:36" x14ac:dyDescent="0.15"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</row>
    <row r="102" spans="11:36" x14ac:dyDescent="0.15"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</row>
    <row r="103" spans="11:36" x14ac:dyDescent="0.15"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</row>
    <row r="104" spans="11:36" x14ac:dyDescent="0.15"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</row>
    <row r="105" spans="11:36" x14ac:dyDescent="0.15"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</row>
    <row r="106" spans="11:36" x14ac:dyDescent="0.15"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1:36" x14ac:dyDescent="0.15"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1:36" x14ac:dyDescent="0.15"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</row>
    <row r="109" spans="11:36" x14ac:dyDescent="0.15"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</row>
    <row r="110" spans="11:36" x14ac:dyDescent="0.15"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</row>
    <row r="111" spans="11:36" x14ac:dyDescent="0.15"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</row>
    <row r="112" spans="11:36" x14ac:dyDescent="0.15"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</row>
    <row r="113" spans="11:36" x14ac:dyDescent="0.15"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</row>
    <row r="114" spans="11:36" x14ac:dyDescent="0.15"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1:36" x14ac:dyDescent="0.15"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1:36" x14ac:dyDescent="0.15"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</row>
    <row r="117" spans="11:36" x14ac:dyDescent="0.15"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1:36" x14ac:dyDescent="0.15"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1:36" x14ac:dyDescent="0.15"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</row>
    <row r="120" spans="11:36" x14ac:dyDescent="0.15"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</row>
  </sheetData>
  <autoFilter ref="A3:I43" xr:uid="{00000000-0009-0000-0000-00000F000000}">
    <filterColumn colId="1" showButton="0"/>
  </autoFilter>
  <mergeCells count="67">
    <mergeCell ref="B13:C13"/>
    <mergeCell ref="B14:C14"/>
    <mergeCell ref="B15:C15"/>
    <mergeCell ref="B16:C16"/>
    <mergeCell ref="B8:C8"/>
    <mergeCell ref="B9:C9"/>
    <mergeCell ref="B10:C10"/>
    <mergeCell ref="B11:C11"/>
    <mergeCell ref="B12:C12"/>
    <mergeCell ref="B7:C7"/>
    <mergeCell ref="A2:G2"/>
    <mergeCell ref="H2:I2"/>
    <mergeCell ref="K2:P2"/>
    <mergeCell ref="B6:C6"/>
    <mergeCell ref="Q2:U2"/>
    <mergeCell ref="AG2:AJ2"/>
    <mergeCell ref="B3:C3"/>
    <mergeCell ref="B4:C4"/>
    <mergeCell ref="B5:C5"/>
    <mergeCell ref="V2:Z2"/>
    <mergeCell ref="AA2:AF2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I46:I60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A67:B67"/>
    <mergeCell ref="A46:B46"/>
    <mergeCell ref="A47:B47"/>
  </mergeCells>
  <phoneticPr fontId="3"/>
  <conditionalFormatting sqref="K4:K43">
    <cfRule type="expression" dxfId="975" priority="16" stopIfTrue="1">
      <formula>AND(($H4="スギ"),(#REF!&lt;12))</formula>
    </cfRule>
  </conditionalFormatting>
  <conditionalFormatting sqref="L4:L43">
    <cfRule type="expression" dxfId="974" priority="15" stopIfTrue="1">
      <formula>AND(($H4="スギ"),(#REF!&lt;22),(#REF!&gt;=12))</formula>
    </cfRule>
  </conditionalFormatting>
  <conditionalFormatting sqref="M4:M43">
    <cfRule type="expression" dxfId="973" priority="14" stopIfTrue="1">
      <formula>AND(($H4="スギ"),(#REF!&lt;32),(#REF!&gt;=22))</formula>
    </cfRule>
  </conditionalFormatting>
  <conditionalFormatting sqref="N4:N43">
    <cfRule type="expression" dxfId="972" priority="13" stopIfTrue="1">
      <formula>AND(($H4="スギ"),(#REF!&lt;42),(#REF!&gt;=32))</formula>
    </cfRule>
  </conditionalFormatting>
  <conditionalFormatting sqref="U4:U43 Z4:AF43 AJ4:AJ43 O4:P43">
    <cfRule type="expression" dxfId="971" priority="12" stopIfTrue="1">
      <formula>AND(($H4="スギ"),(#REF!&gt;=42))</formula>
    </cfRule>
  </conditionalFormatting>
  <conditionalFormatting sqref="Q4:Q43 AA4:AA43">
    <cfRule type="expression" dxfId="970" priority="11" stopIfTrue="1">
      <formula>AND(($H4="ヒノキ"),(#REF!&lt;12))</formula>
    </cfRule>
  </conditionalFormatting>
  <conditionalFormatting sqref="R4:R43 AB4:AE43">
    <cfRule type="expression" dxfId="969" priority="10" stopIfTrue="1">
      <formula>AND(($H4="ヒノキ"),(#REF!&lt;22),(#REF!&gt;=12))</formula>
    </cfRule>
  </conditionalFormatting>
  <conditionalFormatting sqref="S4:S43">
    <cfRule type="expression" dxfId="968" priority="9" stopIfTrue="1">
      <formula>AND(($H4="ヒノキ"),(#REF!&lt;32),(#REF!&gt;=22))</formula>
    </cfRule>
  </conditionalFormatting>
  <conditionalFormatting sqref="T4:U43 Z4:AF43 AJ4:AJ43">
    <cfRule type="expression" dxfId="967" priority="8" stopIfTrue="1">
      <formula>AND(($H4="ヒノキ"),(#REF!&gt;=32))</formula>
    </cfRule>
  </conditionalFormatting>
  <conditionalFormatting sqref="V4:V43 AA4:AA43">
    <cfRule type="expression" dxfId="966" priority="7" stopIfTrue="1">
      <formula>AND(($H4="アカマツ"),(#REF!&lt;12))</formula>
    </cfRule>
  </conditionalFormatting>
  <conditionalFormatting sqref="W4:W43 AB4:AB43">
    <cfRule type="expression" dxfId="965" priority="6" stopIfTrue="1">
      <formula>AND(($H4="アカマツ"),(#REF!&lt;22),(#REF!&gt;=12))</formula>
    </cfRule>
  </conditionalFormatting>
  <conditionalFormatting sqref="X4:X43 AC4:AC43">
    <cfRule type="expression" dxfId="964" priority="5" stopIfTrue="1">
      <formula>AND(($H4="アカマツ"),(#REF!&lt;42),(#REF!&gt;=22))</formula>
    </cfRule>
  </conditionalFormatting>
  <conditionalFormatting sqref="Y4:AF43 AJ4:AJ43">
    <cfRule type="expression" dxfId="963" priority="4" stopIfTrue="1">
      <formula>AND(($H4="アカマツ"),(#REF!&gt;=42))</formula>
    </cfRule>
  </conditionalFormatting>
  <conditionalFormatting sqref="AG4:AG43">
    <cfRule type="expression" dxfId="962" priority="3" stopIfTrue="1">
      <formula>AND(($H4&lt;&gt;"スギ"),($H4&lt;&gt;"ヒノキ"),($H4&lt;&gt;"アカマツ"),(#REF!&lt;12))</formula>
    </cfRule>
  </conditionalFormatting>
  <conditionalFormatting sqref="AH4:AH43">
    <cfRule type="expression" dxfId="96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6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89" orientation="portrait" blackAndWhite="1" r:id="rId1"/>
  <headerFooter alignWithMargins="0"/>
  <ignoredErrors>
    <ignoredError sqref="D61:D62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79</vt:i4>
      </vt:variant>
      <vt:variant>
        <vt:lpstr>名前付き一覧</vt:lpstr>
      </vt:variant>
      <vt:variant>
        <vt:i4>79</vt:i4>
      </vt:variant>
    </vt:vector>
  </HeadingPairs>
  <TitlesOfParts>
    <vt:vector size="158" baseType="lpstr">
      <vt:lpstr>S1広葉樹1</vt:lpstr>
      <vt:lpstr>S1広葉樹2</vt:lpstr>
      <vt:lpstr>S1広葉樹3</vt:lpstr>
      <vt:lpstr>平均Ｓ29広葉樹</vt:lpstr>
      <vt:lpstr>S2スギ4</vt:lpstr>
      <vt:lpstr>S3ヒノキ5</vt:lpstr>
      <vt:lpstr>S4スギ6</vt:lpstr>
      <vt:lpstr>S5スギ7</vt:lpstr>
      <vt:lpstr>S6スギ8</vt:lpstr>
      <vt:lpstr>S7アカマツ9</vt:lpstr>
      <vt:lpstr>S8ヒノキ10</vt:lpstr>
      <vt:lpstr>S9スギ11</vt:lpstr>
      <vt:lpstr>S10スギ12</vt:lpstr>
      <vt:lpstr>S11アカマツ13</vt:lpstr>
      <vt:lpstr>S12広葉樹14</vt:lpstr>
      <vt:lpstr>S12広葉樹15</vt:lpstr>
      <vt:lpstr>S12広葉樹16</vt:lpstr>
      <vt:lpstr>S12広葉樹17</vt:lpstr>
      <vt:lpstr>平均S12広葉樹</vt:lpstr>
      <vt:lpstr>S13スギ18</vt:lpstr>
      <vt:lpstr>S14スギ19</vt:lpstr>
      <vt:lpstr>S14スギ20</vt:lpstr>
      <vt:lpstr>平均S14スギ</vt:lpstr>
      <vt:lpstr>S15ヒノキ21</vt:lpstr>
      <vt:lpstr>S16ヒノキ22</vt:lpstr>
      <vt:lpstr>S17アカマツ23 </vt:lpstr>
      <vt:lpstr>S18スギ24</vt:lpstr>
      <vt:lpstr>S18スギ25</vt:lpstr>
      <vt:lpstr>平均S18スギ</vt:lpstr>
      <vt:lpstr>S19ヒノキ26</vt:lpstr>
      <vt:lpstr>S20ヒノキ27</vt:lpstr>
      <vt:lpstr>S21アカマツ28</vt:lpstr>
      <vt:lpstr>S22広葉樹29</vt:lpstr>
      <vt:lpstr>S23スギ30</vt:lpstr>
      <vt:lpstr>S23スギ31</vt:lpstr>
      <vt:lpstr>平均S23スギ</vt:lpstr>
      <vt:lpstr>S24広葉樹32</vt:lpstr>
      <vt:lpstr>S24広葉樹33</vt:lpstr>
      <vt:lpstr>S24広葉樹34</vt:lpstr>
      <vt:lpstr>平均Ｓ24広葉樹</vt:lpstr>
      <vt:lpstr>S25スギ35</vt:lpstr>
      <vt:lpstr>S26広葉樹36</vt:lpstr>
      <vt:lpstr>S26広葉樹37</vt:lpstr>
      <vt:lpstr>平均Ｓ26広葉樹</vt:lpstr>
      <vt:lpstr>S27スギ38</vt:lpstr>
      <vt:lpstr>S28ヒノキ39</vt:lpstr>
      <vt:lpstr>S29ヒノキ40</vt:lpstr>
      <vt:lpstr>S30スギ41</vt:lpstr>
      <vt:lpstr>S30スギ42</vt:lpstr>
      <vt:lpstr>平均S30スギ</vt:lpstr>
      <vt:lpstr>S31ヒノキ43</vt:lpstr>
      <vt:lpstr>S32広葉樹44</vt:lpstr>
      <vt:lpstr>S32広葉樹45</vt:lpstr>
      <vt:lpstr>S32広葉樹46</vt:lpstr>
      <vt:lpstr>平均Ｓ32広葉樹</vt:lpstr>
      <vt:lpstr>S33広葉樹47</vt:lpstr>
      <vt:lpstr>S33広葉樹48</vt:lpstr>
      <vt:lpstr>S33広葉樹49</vt:lpstr>
      <vt:lpstr>平均Ｓ33広葉樹</vt:lpstr>
      <vt:lpstr>S34広葉樹50</vt:lpstr>
      <vt:lpstr>S34広葉樹51</vt:lpstr>
      <vt:lpstr>S34広葉樹52</vt:lpstr>
      <vt:lpstr>平均Ｓ34広葉樹</vt:lpstr>
      <vt:lpstr>S35ヒノキ53</vt:lpstr>
      <vt:lpstr>S36スギ54</vt:lpstr>
      <vt:lpstr>S37ヒノキ55</vt:lpstr>
      <vt:lpstr>S38広葉樹56</vt:lpstr>
      <vt:lpstr>S38広葉樹57</vt:lpstr>
      <vt:lpstr>S38広葉樹58</vt:lpstr>
      <vt:lpstr>S38広葉樹59</vt:lpstr>
      <vt:lpstr>S38広葉樹60</vt:lpstr>
      <vt:lpstr>S38広葉樹61</vt:lpstr>
      <vt:lpstr>平均S38広葉樹</vt:lpstr>
      <vt:lpstr>S39広葉樹62</vt:lpstr>
      <vt:lpstr>S39広葉樹63</vt:lpstr>
      <vt:lpstr>S39広葉樹64</vt:lpstr>
      <vt:lpstr>S39広葉樹65</vt:lpstr>
      <vt:lpstr>S39広葉樹66</vt:lpstr>
      <vt:lpstr>平均Ｓ39広葉樹</vt:lpstr>
      <vt:lpstr>S10スギ12!Print_Area</vt:lpstr>
      <vt:lpstr>S11アカマツ13!Print_Area</vt:lpstr>
      <vt:lpstr>S12広葉樹14!Print_Area</vt:lpstr>
      <vt:lpstr>S12広葉樹15!Print_Area</vt:lpstr>
      <vt:lpstr>S12広葉樹16!Print_Area</vt:lpstr>
      <vt:lpstr>S12広葉樹17!Print_Area</vt:lpstr>
      <vt:lpstr>S13スギ18!Print_Area</vt:lpstr>
      <vt:lpstr>S14スギ19!Print_Area</vt:lpstr>
      <vt:lpstr>S14スギ20!Print_Area</vt:lpstr>
      <vt:lpstr>S15ヒノキ21!Print_Area</vt:lpstr>
      <vt:lpstr>S16ヒノキ22!Print_Area</vt:lpstr>
      <vt:lpstr>'S17アカマツ23 '!Print_Area</vt:lpstr>
      <vt:lpstr>S18スギ24!Print_Area</vt:lpstr>
      <vt:lpstr>S18スギ25!Print_Area</vt:lpstr>
      <vt:lpstr>S19ヒノキ26!Print_Area</vt:lpstr>
      <vt:lpstr>S1広葉樹1!Print_Area</vt:lpstr>
      <vt:lpstr>S1広葉樹2!Print_Area</vt:lpstr>
      <vt:lpstr>S1広葉樹3!Print_Area</vt:lpstr>
      <vt:lpstr>S20ヒノキ27!Print_Area</vt:lpstr>
      <vt:lpstr>S21アカマツ28!Print_Area</vt:lpstr>
      <vt:lpstr>S22広葉樹29!Print_Area</vt:lpstr>
      <vt:lpstr>S23スギ30!Print_Area</vt:lpstr>
      <vt:lpstr>S23スギ31!Print_Area</vt:lpstr>
      <vt:lpstr>S24広葉樹32!Print_Area</vt:lpstr>
      <vt:lpstr>S24広葉樹33!Print_Area</vt:lpstr>
      <vt:lpstr>S24広葉樹34!Print_Area</vt:lpstr>
      <vt:lpstr>S25スギ35!Print_Area</vt:lpstr>
      <vt:lpstr>S26広葉樹36!Print_Area</vt:lpstr>
      <vt:lpstr>S26広葉樹37!Print_Area</vt:lpstr>
      <vt:lpstr>S27スギ38!Print_Area</vt:lpstr>
      <vt:lpstr>S28ヒノキ39!Print_Area</vt:lpstr>
      <vt:lpstr>S29ヒノキ40!Print_Area</vt:lpstr>
      <vt:lpstr>S2スギ4!Print_Area</vt:lpstr>
      <vt:lpstr>S30スギ41!Print_Area</vt:lpstr>
      <vt:lpstr>S30スギ42!Print_Area</vt:lpstr>
      <vt:lpstr>S31ヒノキ43!Print_Area</vt:lpstr>
      <vt:lpstr>S32広葉樹44!Print_Area</vt:lpstr>
      <vt:lpstr>S32広葉樹45!Print_Area</vt:lpstr>
      <vt:lpstr>S32広葉樹46!Print_Area</vt:lpstr>
      <vt:lpstr>S33広葉樹47!Print_Area</vt:lpstr>
      <vt:lpstr>S33広葉樹48!Print_Area</vt:lpstr>
      <vt:lpstr>S33広葉樹49!Print_Area</vt:lpstr>
      <vt:lpstr>S34広葉樹50!Print_Area</vt:lpstr>
      <vt:lpstr>S34広葉樹51!Print_Area</vt:lpstr>
      <vt:lpstr>S34広葉樹52!Print_Area</vt:lpstr>
      <vt:lpstr>S35ヒノキ53!Print_Area</vt:lpstr>
      <vt:lpstr>S36スギ54!Print_Area</vt:lpstr>
      <vt:lpstr>S37ヒノキ55!Print_Area</vt:lpstr>
      <vt:lpstr>S38広葉樹56!Print_Area</vt:lpstr>
      <vt:lpstr>S38広葉樹57!Print_Area</vt:lpstr>
      <vt:lpstr>S38広葉樹58!Print_Area</vt:lpstr>
      <vt:lpstr>S38広葉樹59!Print_Area</vt:lpstr>
      <vt:lpstr>S38広葉樹60!Print_Area</vt:lpstr>
      <vt:lpstr>S38広葉樹61!Print_Area</vt:lpstr>
      <vt:lpstr>S39広葉樹62!Print_Area</vt:lpstr>
      <vt:lpstr>S39広葉樹63!Print_Area</vt:lpstr>
      <vt:lpstr>S39広葉樹64!Print_Area</vt:lpstr>
      <vt:lpstr>S39広葉樹65!Print_Area</vt:lpstr>
      <vt:lpstr>S39広葉樹66!Print_Area</vt:lpstr>
      <vt:lpstr>S3ヒノキ5!Print_Area</vt:lpstr>
      <vt:lpstr>S4スギ6!Print_Area</vt:lpstr>
      <vt:lpstr>S5スギ7!Print_Area</vt:lpstr>
      <vt:lpstr>S6スギ8!Print_Area</vt:lpstr>
      <vt:lpstr>S7アカマツ9!Print_Area</vt:lpstr>
      <vt:lpstr>S8ヒノキ10!Print_Area</vt:lpstr>
      <vt:lpstr>S9スギ11!Print_Area</vt:lpstr>
      <vt:lpstr>平均S12広葉樹!Print_Area</vt:lpstr>
      <vt:lpstr>平均S14スギ!Print_Area</vt:lpstr>
      <vt:lpstr>平均S18スギ!Print_Area</vt:lpstr>
      <vt:lpstr>平均S23スギ!Print_Area</vt:lpstr>
      <vt:lpstr>平均Ｓ24広葉樹!Print_Area</vt:lpstr>
      <vt:lpstr>平均Ｓ26広葉樹!Print_Area</vt:lpstr>
      <vt:lpstr>平均Ｓ29広葉樹!Print_Area</vt:lpstr>
      <vt:lpstr>平均S30スギ!Print_Area</vt:lpstr>
      <vt:lpstr>平均Ｓ32広葉樹!Print_Area</vt:lpstr>
      <vt:lpstr>平均Ｓ33広葉樹!Print_Area</vt:lpstr>
      <vt:lpstr>平均Ｓ34広葉樹!Print_Area</vt:lpstr>
      <vt:lpstr>平均S38広葉樹!Print_Area</vt:lpstr>
      <vt:lpstr>平均Ｓ39広葉樹!Print_Area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2022-02-16T05:01:08Z</dcterms:modified>
</cp:coreProperties>
</file>